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20" yWindow="1560" windowWidth="9720" windowHeight="5880" tabRatio="561"/>
  </bookViews>
  <sheets>
    <sheet name="Приложение 2" sheetId="6" r:id="rId1"/>
    <sheet name="Приложение 4 (новое)" sheetId="27" r:id="rId2"/>
    <sheet name="Лист1" sheetId="26" r:id="rId3"/>
  </sheets>
  <definedNames>
    <definedName name="_xlnm.Print_Area" localSheetId="0">'Приложение 2'!$A$1:$K$31</definedName>
  </definedNames>
  <calcPr calcId="145621"/>
</workbook>
</file>

<file path=xl/calcChain.xml><?xml version="1.0" encoding="utf-8"?>
<calcChain xmlns="http://schemas.openxmlformats.org/spreadsheetml/2006/main">
  <c r="G162" i="27" l="1"/>
  <c r="G24" i="27" l="1"/>
  <c r="G19" i="27"/>
  <c r="G38" i="27" l="1"/>
  <c r="G49" i="27"/>
  <c r="G39" i="27"/>
  <c r="G157" i="27"/>
  <c r="G197" i="27"/>
  <c r="G187" i="27"/>
  <c r="G192" i="27"/>
  <c r="H182" i="27" l="1"/>
  <c r="K162" i="27" l="1"/>
  <c r="J162" i="27"/>
  <c r="I162" i="27"/>
  <c r="H162" i="27"/>
  <c r="K49" i="27" l="1"/>
  <c r="J49" i="27"/>
  <c r="I49" i="27"/>
  <c r="H49" i="27"/>
  <c r="A26" i="6" l="1"/>
  <c r="A24" i="6"/>
  <c r="A11" i="6"/>
  <c r="A4" i="6" l="1"/>
  <c r="K126" i="27" l="1"/>
  <c r="J126" i="27"/>
  <c r="I126" i="27"/>
  <c r="H126" i="27"/>
  <c r="G126" i="27"/>
  <c r="E232" i="27"/>
  <c r="E151" i="27"/>
  <c r="E231" i="27" s="1"/>
  <c r="E152" i="27"/>
  <c r="E153" i="27"/>
  <c r="E233" i="27" s="1"/>
  <c r="E150" i="27"/>
  <c r="E230" i="27" s="1"/>
  <c r="E114" i="27"/>
  <c r="E144" i="27" s="1"/>
  <c r="E115" i="27"/>
  <c r="E145" i="27" s="1"/>
  <c r="E116" i="27"/>
  <c r="E146" i="27" s="1"/>
  <c r="E117" i="27"/>
  <c r="E147" i="27" s="1"/>
  <c r="E126" i="27"/>
  <c r="F73" i="27" l="1"/>
  <c r="F74" i="27"/>
  <c r="F75" i="27"/>
  <c r="F76" i="27"/>
  <c r="F72" i="27"/>
  <c r="H150" i="27" l="1"/>
  <c r="H230" i="27" s="1"/>
  <c r="I150" i="27"/>
  <c r="I230" i="27" s="1"/>
  <c r="J150" i="27"/>
  <c r="J230" i="27" s="1"/>
  <c r="K150" i="27"/>
  <c r="K230" i="27" s="1"/>
  <c r="H151" i="27"/>
  <c r="H231" i="27" s="1"/>
  <c r="I151" i="27"/>
  <c r="I231" i="27" s="1"/>
  <c r="J151" i="27"/>
  <c r="J231" i="27" s="1"/>
  <c r="K151" i="27"/>
  <c r="K231" i="27" s="1"/>
  <c r="H152" i="27"/>
  <c r="H232" i="27" s="1"/>
  <c r="I152" i="27"/>
  <c r="I232" i="27" s="1"/>
  <c r="J152" i="27"/>
  <c r="J232" i="27" s="1"/>
  <c r="K152" i="27"/>
  <c r="K232" i="27" s="1"/>
  <c r="H153" i="27"/>
  <c r="H233" i="27" s="1"/>
  <c r="I153" i="27"/>
  <c r="I233" i="27" s="1"/>
  <c r="J153" i="27"/>
  <c r="J233" i="27" s="1"/>
  <c r="K153" i="27"/>
  <c r="K233" i="27" s="1"/>
  <c r="G151" i="27"/>
  <c r="G231" i="27" s="1"/>
  <c r="G152" i="27"/>
  <c r="G232" i="27" s="1"/>
  <c r="G153" i="27"/>
  <c r="G233" i="27" s="1"/>
  <c r="G150" i="27"/>
  <c r="G230" i="27" s="1"/>
  <c r="F188" i="27"/>
  <c r="K187" i="27"/>
  <c r="J187" i="27"/>
  <c r="I187" i="27"/>
  <c r="H187" i="27"/>
  <c r="F187" i="27"/>
  <c r="F186" i="27"/>
  <c r="F185" i="27"/>
  <c r="K184" i="27"/>
  <c r="J184" i="27"/>
  <c r="I184" i="27"/>
  <c r="F184" i="27" s="1"/>
  <c r="H184" i="27"/>
  <c r="G184" i="27"/>
  <c r="E184" i="27"/>
  <c r="F183" i="27"/>
  <c r="F182" i="27"/>
  <c r="F181" i="27"/>
  <c r="F180" i="27"/>
  <c r="K179" i="27"/>
  <c r="J179" i="27"/>
  <c r="I179" i="27"/>
  <c r="H179" i="27"/>
  <c r="G179" i="27"/>
  <c r="E179" i="27"/>
  <c r="F173" i="27"/>
  <c r="F172" i="27"/>
  <c r="F171" i="27"/>
  <c r="F170" i="27"/>
  <c r="K169" i="27"/>
  <c r="J169" i="27"/>
  <c r="I169" i="27"/>
  <c r="H169" i="27"/>
  <c r="G169" i="27"/>
  <c r="E169" i="27"/>
  <c r="F168" i="27"/>
  <c r="F167" i="27"/>
  <c r="F166" i="27"/>
  <c r="F165" i="27"/>
  <c r="K164" i="27"/>
  <c r="J164" i="27"/>
  <c r="I164" i="27"/>
  <c r="H164" i="27"/>
  <c r="G164" i="27"/>
  <c r="E164" i="27"/>
  <c r="E174" i="27"/>
  <c r="G174" i="27"/>
  <c r="H174" i="27"/>
  <c r="I174" i="27"/>
  <c r="J174" i="27"/>
  <c r="K174" i="27"/>
  <c r="F175" i="27"/>
  <c r="F176" i="27"/>
  <c r="F177" i="27"/>
  <c r="F178" i="27"/>
  <c r="F232" i="27" l="1"/>
  <c r="F179" i="27"/>
  <c r="F233" i="27"/>
  <c r="F231" i="27"/>
  <c r="F230" i="27"/>
  <c r="E149" i="27"/>
  <c r="E229" i="27" s="1"/>
  <c r="F169" i="27"/>
  <c r="F174" i="27"/>
  <c r="F164" i="27"/>
  <c r="G114" i="27" l="1"/>
  <c r="G144" i="27" s="1"/>
  <c r="H114" i="27"/>
  <c r="H144" i="27" s="1"/>
  <c r="I114" i="27"/>
  <c r="I144" i="27" s="1"/>
  <c r="J114" i="27"/>
  <c r="J144" i="27" s="1"/>
  <c r="K114" i="27"/>
  <c r="K144" i="27" s="1"/>
  <c r="G115" i="27"/>
  <c r="G145" i="27" s="1"/>
  <c r="H115" i="27"/>
  <c r="H145" i="27" s="1"/>
  <c r="I115" i="27"/>
  <c r="I145" i="27" s="1"/>
  <c r="J115" i="27"/>
  <c r="J145" i="27" s="1"/>
  <c r="K115" i="27"/>
  <c r="K145" i="27" s="1"/>
  <c r="G116" i="27"/>
  <c r="G146" i="27" s="1"/>
  <c r="H116" i="27"/>
  <c r="H146" i="27" s="1"/>
  <c r="I116" i="27"/>
  <c r="I146" i="27" s="1"/>
  <c r="J116" i="27"/>
  <c r="J146" i="27" s="1"/>
  <c r="K116" i="27"/>
  <c r="K146" i="27" s="1"/>
  <c r="G117" i="27"/>
  <c r="G147" i="27" s="1"/>
  <c r="H117" i="27"/>
  <c r="H147" i="27" s="1"/>
  <c r="I117" i="27"/>
  <c r="I147" i="27" s="1"/>
  <c r="J117" i="27"/>
  <c r="J147" i="27" s="1"/>
  <c r="K117" i="27"/>
  <c r="K147" i="27" s="1"/>
  <c r="F122" i="27"/>
  <c r="F127" i="27"/>
  <c r="F126" i="27"/>
  <c r="F125" i="27"/>
  <c r="F124" i="27"/>
  <c r="K123" i="27"/>
  <c r="J123" i="27"/>
  <c r="I123" i="27"/>
  <c r="H123" i="27"/>
  <c r="G123" i="27"/>
  <c r="E123" i="27"/>
  <c r="F115" i="27" l="1"/>
  <c r="F114" i="27"/>
  <c r="F147" i="27"/>
  <c r="F117" i="27"/>
  <c r="F145" i="27"/>
  <c r="F144" i="27"/>
  <c r="F146" i="27"/>
  <c r="F116" i="27"/>
  <c r="F123" i="27"/>
  <c r="F208" i="27" l="1"/>
  <c r="F207" i="27"/>
  <c r="F206" i="27"/>
  <c r="F205" i="27"/>
  <c r="K204" i="27"/>
  <c r="J204" i="27"/>
  <c r="I204" i="27"/>
  <c r="H204" i="27"/>
  <c r="G204" i="27"/>
  <c r="E204" i="27"/>
  <c r="F203" i="27"/>
  <c r="F202" i="27"/>
  <c r="F201" i="27"/>
  <c r="F200" i="27"/>
  <c r="K199" i="27"/>
  <c r="J199" i="27"/>
  <c r="I199" i="27"/>
  <c r="H199" i="27"/>
  <c r="G199" i="27"/>
  <c r="E199" i="27"/>
  <c r="F198" i="27"/>
  <c r="F197" i="27"/>
  <c r="F196" i="27"/>
  <c r="F195" i="27"/>
  <c r="K194" i="27"/>
  <c r="J194" i="27"/>
  <c r="I194" i="27"/>
  <c r="H194" i="27"/>
  <c r="G194" i="27"/>
  <c r="E194" i="27"/>
  <c r="F193" i="27"/>
  <c r="F192" i="27"/>
  <c r="F191" i="27"/>
  <c r="F190" i="27"/>
  <c r="K189" i="27"/>
  <c r="J189" i="27"/>
  <c r="I189" i="27"/>
  <c r="H189" i="27"/>
  <c r="G189" i="27"/>
  <c r="E189" i="27"/>
  <c r="F50" i="27"/>
  <c r="F49" i="27"/>
  <c r="F48" i="27"/>
  <c r="F47" i="27"/>
  <c r="K46" i="27"/>
  <c r="K41" i="27" s="1"/>
  <c r="J46" i="27"/>
  <c r="J41" i="27" s="1"/>
  <c r="I46" i="27"/>
  <c r="H46" i="27"/>
  <c r="H41" i="27" s="1"/>
  <c r="G46" i="27"/>
  <c r="G41" i="27" s="1"/>
  <c r="E46" i="27"/>
  <c r="E41" i="27" s="1"/>
  <c r="K45" i="27"/>
  <c r="J45" i="27"/>
  <c r="I45" i="27"/>
  <c r="H45" i="27"/>
  <c r="G45" i="27"/>
  <c r="E45" i="27"/>
  <c r="K44" i="27"/>
  <c r="K54" i="27" s="1"/>
  <c r="J44" i="27"/>
  <c r="J54" i="27" s="1"/>
  <c r="I44" i="27"/>
  <c r="I54" i="27" s="1"/>
  <c r="H44" i="27"/>
  <c r="H54" i="27" s="1"/>
  <c r="G44" i="27"/>
  <c r="E44" i="27"/>
  <c r="K43" i="27"/>
  <c r="J43" i="27"/>
  <c r="I43" i="27"/>
  <c r="H43" i="27"/>
  <c r="G43" i="27"/>
  <c r="E43" i="27"/>
  <c r="K42" i="27"/>
  <c r="J42" i="27"/>
  <c r="I42" i="27"/>
  <c r="H42" i="27"/>
  <c r="G42" i="27"/>
  <c r="E42" i="27"/>
  <c r="K237" i="27" l="1"/>
  <c r="J237" i="27"/>
  <c r="I237" i="27"/>
  <c r="H237" i="27"/>
  <c r="F42" i="27"/>
  <c r="F43" i="27"/>
  <c r="F204" i="27"/>
  <c r="F199" i="27"/>
  <c r="F46" i="27"/>
  <c r="F189" i="27"/>
  <c r="F194" i="27"/>
  <c r="F45" i="27"/>
  <c r="F44" i="27"/>
  <c r="I41" i="27"/>
  <c r="F41" i="27" s="1"/>
  <c r="E58" i="27"/>
  <c r="E59" i="27"/>
  <c r="E60" i="27"/>
  <c r="E61" i="27"/>
  <c r="H58" i="27"/>
  <c r="I58" i="27"/>
  <c r="J58" i="27"/>
  <c r="K58" i="27"/>
  <c r="H59" i="27"/>
  <c r="I59" i="27"/>
  <c r="J59" i="27"/>
  <c r="K59" i="27"/>
  <c r="H60" i="27"/>
  <c r="I60" i="27"/>
  <c r="J60" i="27"/>
  <c r="K60" i="27"/>
  <c r="H61" i="27"/>
  <c r="I61" i="27"/>
  <c r="J61" i="27"/>
  <c r="K61" i="27"/>
  <c r="G59" i="27"/>
  <c r="G60" i="27"/>
  <c r="G61" i="27"/>
  <c r="G58" i="27"/>
  <c r="F71" i="27"/>
  <c r="F70" i="27"/>
  <c r="F69" i="27"/>
  <c r="F68" i="27"/>
  <c r="K67" i="27"/>
  <c r="J67" i="27"/>
  <c r="I67" i="27"/>
  <c r="H67" i="27"/>
  <c r="G67" i="27"/>
  <c r="E67" i="27"/>
  <c r="F67" i="27" l="1"/>
  <c r="I35" i="27"/>
  <c r="E13" i="27"/>
  <c r="E14" i="27"/>
  <c r="E15" i="27"/>
  <c r="E12" i="27"/>
  <c r="H12" i="27"/>
  <c r="H52" i="27" s="1"/>
  <c r="I12" i="27"/>
  <c r="I52" i="27" s="1"/>
  <c r="J12" i="27"/>
  <c r="J52" i="27" s="1"/>
  <c r="K12" i="27"/>
  <c r="K52" i="27" s="1"/>
  <c r="H13" i="27"/>
  <c r="H53" i="27" s="1"/>
  <c r="I13" i="27"/>
  <c r="I53" i="27" s="1"/>
  <c r="J13" i="27"/>
  <c r="J53" i="27" s="1"/>
  <c r="K13" i="27"/>
  <c r="K53" i="27" s="1"/>
  <c r="H14" i="27"/>
  <c r="I14" i="27"/>
  <c r="J14" i="27"/>
  <c r="K14" i="27"/>
  <c r="H15" i="27"/>
  <c r="I15" i="27"/>
  <c r="J15" i="27"/>
  <c r="K15" i="27"/>
  <c r="G13" i="27"/>
  <c r="G14" i="27"/>
  <c r="G15" i="27"/>
  <c r="G12" i="27"/>
  <c r="G52" i="27" s="1"/>
  <c r="F17" i="27"/>
  <c r="F18" i="27"/>
  <c r="F19" i="27"/>
  <c r="F20" i="27"/>
  <c r="F22" i="27"/>
  <c r="F23" i="27"/>
  <c r="F24" i="27"/>
  <c r="F25" i="27"/>
  <c r="F27" i="27"/>
  <c r="F28" i="27"/>
  <c r="F29" i="27"/>
  <c r="F30" i="27"/>
  <c r="F37" i="27"/>
  <c r="F38" i="27"/>
  <c r="F39" i="27"/>
  <c r="F40" i="27"/>
  <c r="K36" i="27"/>
  <c r="K31" i="27" s="1"/>
  <c r="J36" i="27"/>
  <c r="J31" i="27" s="1"/>
  <c r="I36" i="27"/>
  <c r="H36" i="27"/>
  <c r="H31" i="27" s="1"/>
  <c r="G36" i="27"/>
  <c r="G31" i="27" s="1"/>
  <c r="E36" i="27"/>
  <c r="E31" i="27" s="1"/>
  <c r="K35" i="27"/>
  <c r="J35" i="27"/>
  <c r="H35" i="27"/>
  <c r="G35" i="27"/>
  <c r="E35" i="27"/>
  <c r="K34" i="27"/>
  <c r="J34" i="27"/>
  <c r="I34" i="27"/>
  <c r="H34" i="27"/>
  <c r="G34" i="27"/>
  <c r="E34" i="27"/>
  <c r="K33" i="27"/>
  <c r="J33" i="27"/>
  <c r="I33" i="27"/>
  <c r="H33" i="27"/>
  <c r="G33" i="27"/>
  <c r="E33" i="27"/>
  <c r="K32" i="27"/>
  <c r="J32" i="27"/>
  <c r="I32" i="27"/>
  <c r="H32" i="27"/>
  <c r="G32" i="27"/>
  <c r="E32" i="27"/>
  <c r="G53" i="27" l="1"/>
  <c r="G54" i="27"/>
  <c r="K55" i="27"/>
  <c r="J55" i="27"/>
  <c r="I55" i="27"/>
  <c r="I238" i="27" s="1"/>
  <c r="H55" i="27"/>
  <c r="G55" i="27"/>
  <c r="H238" i="27"/>
  <c r="J238" i="27"/>
  <c r="K238" i="27"/>
  <c r="K236" i="27"/>
  <c r="J236" i="27"/>
  <c r="I236" i="27"/>
  <c r="H236" i="27"/>
  <c r="G238" i="27"/>
  <c r="G236" i="27"/>
  <c r="K235" i="27"/>
  <c r="J235" i="27"/>
  <c r="I235" i="27"/>
  <c r="H235" i="27"/>
  <c r="H11" i="27"/>
  <c r="H51" i="27" s="1"/>
  <c r="G235" i="27"/>
  <c r="E52" i="27"/>
  <c r="E235" i="27" s="1"/>
  <c r="F12" i="27"/>
  <c r="F33" i="27"/>
  <c r="F32" i="27"/>
  <c r="E53" i="27"/>
  <c r="E236" i="27" s="1"/>
  <c r="E55" i="27"/>
  <c r="E238" i="27" s="1"/>
  <c r="J11" i="27"/>
  <c r="J51" i="27" s="1"/>
  <c r="K11" i="27"/>
  <c r="K51" i="27" s="1"/>
  <c r="F15" i="27"/>
  <c r="I11" i="27"/>
  <c r="E11" i="27"/>
  <c r="E51" i="27" s="1"/>
  <c r="F34" i="27"/>
  <c r="F13" i="27"/>
  <c r="E54" i="27"/>
  <c r="F36" i="27"/>
  <c r="F14" i="27"/>
  <c r="G11" i="27"/>
  <c r="G51" i="27" s="1"/>
  <c r="F60" i="27"/>
  <c r="F59" i="27"/>
  <c r="F58" i="27"/>
  <c r="I31" i="27"/>
  <c r="F31" i="27" s="1"/>
  <c r="H73" i="27"/>
  <c r="I73" i="27"/>
  <c r="J73" i="27"/>
  <c r="K73" i="27"/>
  <c r="H74" i="27"/>
  <c r="I74" i="27"/>
  <c r="J74" i="27"/>
  <c r="K74" i="27"/>
  <c r="H75" i="27"/>
  <c r="I75" i="27"/>
  <c r="J75" i="27"/>
  <c r="K75" i="27"/>
  <c r="H76" i="27"/>
  <c r="I76" i="27"/>
  <c r="J76" i="27"/>
  <c r="K76" i="27"/>
  <c r="G74" i="27"/>
  <c r="G75" i="27"/>
  <c r="G76" i="27"/>
  <c r="G73" i="27"/>
  <c r="G237" i="27" l="1"/>
  <c r="F237" i="27" s="1"/>
  <c r="I51" i="27"/>
  <c r="F238" i="27"/>
  <c r="F236" i="27"/>
  <c r="F235" i="27"/>
  <c r="F52" i="27"/>
  <c r="F53" i="27"/>
  <c r="F55" i="27"/>
  <c r="F54" i="27"/>
  <c r="F11" i="27"/>
  <c r="F51" i="27"/>
  <c r="F213" i="27"/>
  <c r="F212" i="27"/>
  <c r="F211" i="27"/>
  <c r="F210" i="27"/>
  <c r="K209" i="27"/>
  <c r="J209" i="27"/>
  <c r="I209" i="27"/>
  <c r="H209" i="27"/>
  <c r="G209" i="27"/>
  <c r="E209" i="27"/>
  <c r="F209" i="27" l="1"/>
  <c r="F163" i="27" l="1"/>
  <c r="K159" i="27"/>
  <c r="J159" i="27"/>
  <c r="G159" i="27"/>
  <c r="F162" i="27"/>
  <c r="E159" i="27"/>
  <c r="F161" i="27"/>
  <c r="F160" i="27"/>
  <c r="I159" i="27"/>
  <c r="H159" i="27"/>
  <c r="F158" i="27"/>
  <c r="F157" i="27"/>
  <c r="F156" i="27"/>
  <c r="F155" i="27"/>
  <c r="K154" i="27"/>
  <c r="J154" i="27"/>
  <c r="I154" i="27"/>
  <c r="G154" i="27"/>
  <c r="E154" i="27"/>
  <c r="I118" i="27"/>
  <c r="I113" i="27" s="1"/>
  <c r="I143" i="27" s="1"/>
  <c r="F120" i="27"/>
  <c r="F119" i="27"/>
  <c r="K118" i="27"/>
  <c r="K113" i="27" s="1"/>
  <c r="K143" i="27" s="1"/>
  <c r="J118" i="27"/>
  <c r="J113" i="27" s="1"/>
  <c r="J143" i="27" s="1"/>
  <c r="H118" i="27"/>
  <c r="H113" i="27" s="1"/>
  <c r="H143" i="27" s="1"/>
  <c r="G118" i="27"/>
  <c r="G113" i="27" s="1"/>
  <c r="G143" i="27" s="1"/>
  <c r="E118" i="27"/>
  <c r="E113" i="27" s="1"/>
  <c r="E143" i="27" s="1"/>
  <c r="F66" i="27"/>
  <c r="F64" i="27"/>
  <c r="F63" i="27"/>
  <c r="K62" i="27"/>
  <c r="K57" i="27" s="1"/>
  <c r="J62" i="27"/>
  <c r="I62" i="27"/>
  <c r="I57" i="27" s="1"/>
  <c r="H62" i="27"/>
  <c r="H57" i="27" s="1"/>
  <c r="G62" i="27"/>
  <c r="G57" i="27" s="1"/>
  <c r="E62" i="27"/>
  <c r="E57" i="27" s="1"/>
  <c r="E76" i="27"/>
  <c r="E75" i="27"/>
  <c r="E237" i="27" s="1"/>
  <c r="E74" i="27"/>
  <c r="E73" i="27"/>
  <c r="K26" i="27"/>
  <c r="J26" i="27"/>
  <c r="I26" i="27"/>
  <c r="H26" i="27"/>
  <c r="E26" i="27"/>
  <c r="H21" i="27"/>
  <c r="K21" i="27"/>
  <c r="J21" i="27"/>
  <c r="I21" i="27"/>
  <c r="G21" i="27"/>
  <c r="E21" i="27"/>
  <c r="K16" i="27"/>
  <c r="J16" i="27"/>
  <c r="I16" i="27"/>
  <c r="E16" i="27"/>
  <c r="F143" i="27" l="1"/>
  <c r="F113" i="27"/>
  <c r="F21" i="27"/>
  <c r="J57" i="27"/>
  <c r="J72" i="27" s="1"/>
  <c r="K72" i="27"/>
  <c r="H72" i="27"/>
  <c r="I72" i="27"/>
  <c r="F57" i="27"/>
  <c r="E72" i="27"/>
  <c r="E234" i="27" s="1"/>
  <c r="F35" i="27"/>
  <c r="F61" i="27"/>
  <c r="F150" i="27"/>
  <c r="G149" i="27"/>
  <c r="G229" i="27" s="1"/>
  <c r="F159" i="27"/>
  <c r="K149" i="27"/>
  <c r="K229" i="27" s="1"/>
  <c r="F153" i="27"/>
  <c r="G26" i="27"/>
  <c r="F26" i="27" s="1"/>
  <c r="H16" i="27"/>
  <c r="G16" i="27"/>
  <c r="F118" i="27"/>
  <c r="F65" i="27"/>
  <c r="F62" i="27"/>
  <c r="F121" i="27"/>
  <c r="J149" i="27"/>
  <c r="J229" i="27" s="1"/>
  <c r="H154" i="27"/>
  <c r="F154" i="27" s="1"/>
  <c r="K234" i="27" l="1"/>
  <c r="J234" i="27"/>
  <c r="G234" i="27"/>
  <c r="F16" i="27"/>
  <c r="F152" i="27"/>
  <c r="I149" i="27"/>
  <c r="I229" i="27" s="1"/>
  <c r="G72" i="27"/>
  <c r="F151" i="27"/>
  <c r="H149" i="27"/>
  <c r="H229" i="27" s="1"/>
  <c r="I234" i="27" l="1"/>
  <c r="F229" i="27"/>
  <c r="H234" i="27"/>
  <c r="F149" i="27"/>
  <c r="F234" i="27" l="1"/>
</calcChain>
</file>

<file path=xl/sharedStrings.xml><?xml version="1.0" encoding="utf-8"?>
<sst xmlns="http://schemas.openxmlformats.org/spreadsheetml/2006/main" count="530" uniqueCount="169">
  <si>
    <t>Средства федерального бюджета</t>
  </si>
  <si>
    <t>Итого</t>
  </si>
  <si>
    <t>№ п/п</t>
  </si>
  <si>
    <t>Планируемое значение показателя по годам реализации</t>
  </si>
  <si>
    <t>1.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</si>
  <si>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</si>
  <si>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</si>
  <si>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</si>
  <si>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2.</t>
  </si>
  <si>
    <t xml:space="preserve">Ответственный за         
выполнение мероприятия подпрограммы        </t>
  </si>
  <si>
    <t>1.1.</t>
  </si>
  <si>
    <t>2.1.</t>
  </si>
  <si>
    <t>Единица измерения</t>
  </si>
  <si>
    <t>Результаты выполнения мероприятия подпрограммы</t>
  </si>
  <si>
    <t xml:space="preserve">Средства бюджета городского округа Домодедово   </t>
  </si>
  <si>
    <t>Планируемые результаты реализации муниципальной программы</t>
  </si>
  <si>
    <t>2.1</t>
  </si>
  <si>
    <t>Номер основного мероприятия в перечне  мероприятий подпрограммы</t>
  </si>
  <si>
    <t>Мероприятия подпрограммы</t>
  </si>
  <si>
    <t>Сроки исполнения мероприятия</t>
  </si>
  <si>
    <t xml:space="preserve">Всего,              (тыс. руб.)        </t>
  </si>
  <si>
    <t>1.2.</t>
  </si>
  <si>
    <t>Внебюджетные средства</t>
  </si>
  <si>
    <t>Тип показателя</t>
  </si>
  <si>
    <t>1.3.</t>
  </si>
  <si>
    <t xml:space="preserve">Планируемые результаты реализации муниципальной  программы </t>
  </si>
  <si>
    <t xml:space="preserve">Перечень мероприятий муниципальной программы </t>
  </si>
  <si>
    <t xml:space="preserve">                                                                                                                               </t>
  </si>
  <si>
    <t>Управление бухгалтерского учета и отчетности Администрации городского округа Домодедово</t>
  </si>
  <si>
    <t>3.</t>
  </si>
  <si>
    <t>%</t>
  </si>
  <si>
    <t>3.1</t>
  </si>
  <si>
    <t>4.1</t>
  </si>
  <si>
    <t>4.2</t>
  </si>
  <si>
    <t>5</t>
  </si>
  <si>
    <t>6</t>
  </si>
  <si>
    <t>7</t>
  </si>
  <si>
    <t>8</t>
  </si>
  <si>
    <t>1</t>
  </si>
  <si>
    <t>2</t>
  </si>
  <si>
    <t>1.4</t>
  </si>
  <si>
    <t>Финансовое управление Администрации городского округа Домодедово</t>
  </si>
  <si>
    <t>3</t>
  </si>
  <si>
    <t>4</t>
  </si>
  <si>
    <t>Комитет по управлению имуществом Администрации городского округа Домодедово</t>
  </si>
  <si>
    <t>3.2</t>
  </si>
  <si>
    <t>Проверка использования земель</t>
  </si>
  <si>
    <t>Прирост земельного налога</t>
  </si>
  <si>
    <t>Эффективность работы по взысканию задолженности по арендной плате за земельные участки, государственная собственность на которые не разграничена</t>
  </si>
  <si>
    <t>Приоритетный целевой показатель</t>
  </si>
  <si>
    <t>9</t>
  </si>
  <si>
    <t>10</t>
  </si>
  <si>
    <t>Рейтинг-50</t>
  </si>
  <si>
    <t xml:space="preserve">Всего по Программе </t>
  </si>
  <si>
    <t>«Управление имуществом и муниципальными финансами»</t>
  </si>
  <si>
    <t>1.4.</t>
  </si>
  <si>
    <t>1.5.</t>
  </si>
  <si>
    <t>1.6.</t>
  </si>
  <si>
    <t>1.7.</t>
  </si>
  <si>
    <t>1.8.</t>
  </si>
  <si>
    <t>1.9.</t>
  </si>
  <si>
    <t>1.10.</t>
  </si>
  <si>
    <t>1.11.</t>
  </si>
  <si>
    <t>Финансовое Управление Администрации городского округа Домодедово</t>
  </si>
  <si>
    <t>2020-2024</t>
  </si>
  <si>
    <t>1.1</t>
  </si>
  <si>
    <t>Организационное управление Администрации городского округа Домодедово</t>
  </si>
  <si>
    <t>1.2</t>
  </si>
  <si>
    <t>Предоставление земельных участков многодетным семьям</t>
  </si>
  <si>
    <t>Исключение незаконных решений по земле</t>
  </si>
  <si>
    <t xml:space="preserve">Доля объектов недвижимого имущества, поставленных на кадастровый учет от выявленных земельных участков с объектами без прав </t>
  </si>
  <si>
    <t>Отраслевой показатель (показатель госпрограммы)</t>
  </si>
  <si>
    <t>Шт.</t>
  </si>
  <si>
    <t>3.1.</t>
  </si>
  <si>
    <t xml:space="preserve">Обеспечение отношения объема расходов на обслуживание муниципального долга городского округа Домодедово к объему расходов бюджета городского округа Домодедово (за исключением объема расходов, которые осуществляются за счет субвенций, предоставляемых из бюджетов бюджетной системы Российской Федерации), на уровне, не превышающем 5 %     </t>
  </si>
  <si>
    <t>Снижение доли налоговой задолженности к собственным налоговым поступлениям в консолидированный бюджет Московской области</t>
  </si>
  <si>
    <t>В пределах средств, выделенных на обеспечение деятельности</t>
  </si>
  <si>
    <r>
      <rPr>
        <b/>
        <sz val="11"/>
        <rFont val="Times New Roman"/>
        <family val="1"/>
        <charset val="204"/>
      </rPr>
      <t>Мероприятие 3</t>
    </r>
    <r>
      <rPr>
        <sz val="11"/>
        <rFont val="Times New Roman"/>
        <family val="1"/>
        <charset val="204"/>
      </rPr>
      <t xml:space="preserve">
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t>
    </r>
  </si>
  <si>
    <r>
      <t xml:space="preserve">Мероприятие 1
</t>
    </r>
    <r>
      <rPr>
        <sz val="11"/>
        <rFont val="Times New Roman"/>
        <family val="1"/>
        <charset val="204"/>
      </rPr>
      <t>Мониторинг и оценка качества управления муниципальными финансами</t>
    </r>
  </si>
  <si>
    <r>
      <rPr>
        <b/>
        <sz val="11"/>
        <rFont val="Times New Roman"/>
        <family val="1"/>
        <charset val="204"/>
      </rPr>
      <t>Мероприятие 1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Обслуживание муниципального долга по бюджетным кредитам</t>
    </r>
  </si>
  <si>
    <r>
      <rPr>
        <b/>
        <sz val="11"/>
        <rFont val="Times New Roman"/>
        <family val="1"/>
        <charset val="204"/>
      </rPr>
      <t>Мероприятие 2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Обслуживание муниципального долга по коммерческим кредитам</t>
    </r>
  </si>
  <si>
    <r>
      <rPr>
        <b/>
        <sz val="11"/>
        <rFont val="Times New Roman"/>
        <family val="1"/>
        <charset val="204"/>
      </rPr>
      <t>Мероприятие 1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Проведение анализа сложившейся просроченной кредиторской задолженности</t>
    </r>
  </si>
  <si>
    <r>
      <rPr>
        <b/>
        <sz val="11"/>
        <rFont val="Times New Roman"/>
        <family val="1"/>
        <charset val="204"/>
      </rPr>
      <t>Мероприятие 2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Инвентаризация просроченной кредиторской задолженности</t>
    </r>
  </si>
  <si>
    <t>Доля муниципальных служащих, прошедших обучение по программам профессиональной переподготовки и повышения квалификации от общего числа муниципальных служащих Администрации</t>
  </si>
  <si>
    <t>1.12.</t>
  </si>
  <si>
    <t>1.13.</t>
  </si>
  <si>
    <t>1.14.</t>
  </si>
  <si>
    <t>1.15.</t>
  </si>
  <si>
    <r>
      <rPr>
        <b/>
        <sz val="11"/>
        <rFont val="Times New Roman"/>
        <family val="1"/>
        <charset val="204"/>
      </rPr>
      <t xml:space="preserve">Мероприятие 1.
</t>
    </r>
    <r>
      <rPr>
        <sz val="11"/>
        <rFont val="Times New Roman"/>
        <family val="1"/>
        <charset val="204"/>
      </rPr>
      <t xml:space="preserve">Расходы, связанные с владением, пользованием и распоряжением имуществом, находящимся в муниципальной собственности городского округа </t>
    </r>
  </si>
  <si>
    <r>
      <rPr>
        <b/>
        <sz val="11"/>
        <rFont val="Times New Roman"/>
        <family val="1"/>
        <charset val="204"/>
      </rPr>
      <t>Мероприятие 2.</t>
    </r>
    <r>
      <rPr>
        <sz val="11"/>
        <rFont val="Times New Roman"/>
        <family val="1"/>
        <charset val="204"/>
      </rPr>
      <t xml:space="preserve"> 
Взносы на капитальный ремонт общего имущества многоквартирных домов</t>
    </r>
  </si>
  <si>
    <r>
      <rPr>
        <b/>
        <sz val="11"/>
        <rFont val="Times New Roman"/>
        <family val="1"/>
        <charset val="204"/>
      </rPr>
      <t xml:space="preserve">Мероприятие 3.
</t>
    </r>
    <r>
      <rPr>
        <sz val="11"/>
        <rFont val="Times New Roman"/>
        <family val="1"/>
        <charset val="204"/>
      </rPr>
      <t xml:space="preserve">Организация в соответствии с Федеральным законом от 24 июля 2007 №221-ФЗ «О государственном кадастре недвижимости» выполнения комплексных кадастровых работ и утверждение карты-плана территории </t>
    </r>
  </si>
  <si>
    <r>
      <rPr>
        <b/>
        <sz val="11"/>
        <rFont val="Times New Roman"/>
        <family val="1"/>
        <charset val="204"/>
      </rPr>
      <t xml:space="preserve">Мероприятие 1.
</t>
    </r>
    <r>
      <rPr>
        <sz val="11"/>
        <rFont val="Times New Roman"/>
        <family val="1"/>
        <charset val="204"/>
      </rPr>
      <t>Осуществление государственных полномочий Московской области в области земельных отношений</t>
    </r>
  </si>
  <si>
    <r>
      <rPr>
        <b/>
        <sz val="11"/>
        <rFont val="Times New Roman"/>
        <family val="1"/>
        <charset val="204"/>
      </rPr>
      <t xml:space="preserve">Мероприятие 1.
</t>
    </r>
    <r>
      <rPr>
        <sz val="11"/>
        <rFont val="Times New Roman"/>
        <family val="1"/>
        <charset val="204"/>
      </rPr>
      <t>Обеспечение деятельности муниципальных органов в сфере земельно-имущественных отношений</t>
    </r>
  </si>
  <si>
    <r>
      <rPr>
        <b/>
        <sz val="11"/>
        <rFont val="Times New Roman"/>
        <family val="1"/>
        <charset val="204"/>
      </rPr>
      <t>Мероприятие 1</t>
    </r>
    <r>
      <rPr>
        <sz val="11"/>
        <rFont val="Times New Roman"/>
        <family val="1"/>
        <charset val="204"/>
      </rPr>
      <t xml:space="preserve">  
Организация и проведение мероприятий по обучению, переобучению, повышению квалификации и обмену опытом специалистов</t>
    </r>
  </si>
  <si>
    <r>
      <t xml:space="preserve">Мероприятие 1 
</t>
    </r>
    <r>
      <rPr>
        <sz val="11"/>
        <rFont val="Times New Roman"/>
        <family val="1"/>
        <charset val="204"/>
      </rPr>
      <t>Разработка мероприятий, направленных на увеличение доходов и снижение задолженности по налоговым платежам</t>
    </r>
  </si>
  <si>
    <r>
      <rPr>
        <b/>
        <sz val="11"/>
        <rFont val="Times New Roman"/>
        <family val="1"/>
        <charset val="204"/>
      </rPr>
      <t xml:space="preserve">Мероприятие 2 
</t>
    </r>
    <r>
      <rPr>
        <sz val="11"/>
        <rFont val="Times New Roman"/>
        <family val="1"/>
        <charset val="204"/>
      </rPr>
      <t>Осуществление мониторинга поступлений налоговых и неналоговых доходов местного бюджета</t>
    </r>
  </si>
  <si>
    <r>
      <rPr>
        <b/>
        <sz val="11"/>
        <rFont val="Times New Roman"/>
        <family val="1"/>
        <charset val="204"/>
      </rPr>
      <t xml:space="preserve">Мероприятие 4 
</t>
    </r>
    <r>
      <rPr>
        <sz val="11"/>
        <rFont val="Times New Roman"/>
        <family val="1"/>
        <charset val="204"/>
      </rPr>
      <t>Проведение работы с главными администраторами по представлению прогноза поступления доходов и аналитических материалов по исполнению бюджета</t>
    </r>
  </si>
  <si>
    <r>
      <rPr>
        <b/>
        <u/>
        <sz val="11"/>
        <rFont val="Times New Roman"/>
        <family val="1"/>
        <charset val="204"/>
      </rPr>
      <t>Основное мероприятие 1</t>
    </r>
    <r>
      <rPr>
        <sz val="11"/>
        <rFont val="Times New Roman"/>
        <family val="1"/>
        <charset val="204"/>
      </rPr>
      <t xml:space="preserve"> 
Создание условий для реализации полномочий органов местного самоуправления
</t>
    </r>
  </si>
  <si>
    <r>
      <t xml:space="preserve">Мероприятие 1 
</t>
    </r>
    <r>
      <rPr>
        <sz val="11"/>
        <rFont val="Times New Roman"/>
        <family val="1"/>
        <charset val="204"/>
      </rPr>
      <t>Функционирование высшего должностного лица</t>
    </r>
  </si>
  <si>
    <r>
      <rPr>
        <b/>
        <sz val="11"/>
        <rFont val="Times New Roman"/>
        <family val="1"/>
        <charset val="204"/>
      </rPr>
      <t>Мероприятие 2</t>
    </r>
    <r>
      <rPr>
        <sz val="11"/>
        <rFont val="Times New Roman"/>
        <family val="1"/>
        <charset val="204"/>
      </rPr>
      <t xml:space="preserve"> 
Расходы на обеспечение деятельности администрации</t>
    </r>
  </si>
  <si>
    <r>
      <t xml:space="preserve">Мероприятие 5
</t>
    </r>
    <r>
      <rPr>
        <sz val="11"/>
        <rFont val="Times New Roman"/>
        <family val="1"/>
        <charset val="204"/>
      </rPr>
      <t>Обеспечение деятельности финансового органа</t>
    </r>
  </si>
  <si>
    <r>
      <rPr>
        <b/>
        <sz val="11"/>
        <rFont val="Times New Roman"/>
        <family val="1"/>
        <charset val="204"/>
      </rPr>
      <t>Мероприятие 6</t>
    </r>
    <r>
      <rPr>
        <sz val="11"/>
        <rFont val="Times New Roman"/>
        <family val="1"/>
        <charset val="204"/>
      </rPr>
      <t xml:space="preserve"> 
Расходы на обеспечение деятельности (оказание услуг) муниципальных учреждений - централизованная бухгалтерия муниципального образования</t>
    </r>
  </si>
  <si>
    <r>
      <rPr>
        <b/>
        <sz val="11"/>
        <rFont val="Times New Roman"/>
        <family val="1"/>
        <charset val="204"/>
      </rPr>
      <t xml:space="preserve">Мероприятие 7 
</t>
    </r>
    <r>
      <rPr>
        <sz val="11"/>
        <rFont val="Times New Roman"/>
        <family val="1"/>
        <charset val="204"/>
      </rPr>
      <t xml:space="preserve">Расходы на обеспечение деятельности (оказание услуг) муниципальных учреждений - обеспечение деятельности органов местного самоуправления
</t>
    </r>
  </si>
  <si>
    <r>
      <rPr>
        <b/>
        <sz val="11"/>
        <rFont val="Times New Roman"/>
        <family val="1"/>
        <charset val="204"/>
      </rPr>
      <t xml:space="preserve">Мероприятие 11 
</t>
    </r>
    <r>
      <rPr>
        <sz val="11"/>
        <rFont val="Times New Roman"/>
        <family val="1"/>
        <charset val="204"/>
      </rPr>
      <t xml:space="preserve">Материально-техническое и организационное обеспечение деятельности старосты сельского населенного пункта
</t>
    </r>
  </si>
  <si>
    <t>Обеспечение отношения дефицита бюджета городского округа Домодедово к общему годовому объему доходов бюджета городского округа Домодедово без учета объема безвозмездных поступлений и (или) поступлений налоговых доходов по дополнительным нормативам отчислений в отчетном финансовом году не превышающим 10% к 2024 году</t>
  </si>
  <si>
    <t>Обеспечение отсутствия кредиторской задолженности</t>
  </si>
  <si>
    <t>Показатель муниципальной программы</t>
  </si>
  <si>
    <t>Да/нет</t>
  </si>
  <si>
    <t>Да</t>
  </si>
  <si>
    <t>Обеспечение доли муниципальных служащих, прошедших обучение по программам профессиональной переподготовки и повышения квалификации от общего числа муниципальных служащих Администрации  - 25% до  2024 г.</t>
  </si>
  <si>
    <t xml:space="preserve">Обеспечение отношения дефицита бюджета городского округа Домодедово к общему годовому объему доходов бюджета городского округа Домодедово без учета объема безвозмездных поступлений и (или) поступлений налоговых доходов по дополнительным нормативам отчислений в отчетном финансовом году не превышающим 10% к 2024 году </t>
  </si>
  <si>
    <r>
      <rPr>
        <b/>
        <sz val="11"/>
        <rFont val="Times New Roman"/>
        <family val="1"/>
        <charset val="204"/>
      </rPr>
      <t>Мероприятие 4</t>
    </r>
    <r>
      <rPr>
        <sz val="11"/>
        <rFont val="Times New Roman"/>
        <family val="1"/>
        <charset val="204"/>
      </rPr>
      <t xml:space="preserve"> 
Обеспечение деятельности (оказание услуг) муниципальных органов - комитет по экономике </t>
    </r>
  </si>
  <si>
    <r>
      <t xml:space="preserve">Мероприятие 3 
</t>
    </r>
    <r>
      <rPr>
        <sz val="11"/>
        <rFont val="Times New Roman"/>
        <family val="1"/>
        <charset val="204"/>
      </rPr>
      <t xml:space="preserve">Комитеты и отраслевые управления при администрации </t>
    </r>
  </si>
  <si>
    <t xml:space="preserve"> 2020 год</t>
  </si>
  <si>
    <t xml:space="preserve"> 2021 год</t>
  </si>
  <si>
    <t xml:space="preserve"> 2022 год</t>
  </si>
  <si>
    <t xml:space="preserve"> 2023 год</t>
  </si>
  <si>
    <t xml:space="preserve"> 2024 год</t>
  </si>
  <si>
    <t>Объем финансирования мероприятия в году, предшествующему году начала реализации муниципальной программы (тыс. руб.) 2019 г.</t>
  </si>
  <si>
    <t xml:space="preserve">Подпрограмма     I  «Развитие имущественного комплекса»  
</t>
  </si>
  <si>
    <t>Итого по Подпрограмме I</t>
  </si>
  <si>
    <t>Подпрограмма     III  «Совершенствование муниципальной службы Московской области»</t>
  </si>
  <si>
    <t>Итого по Подпрограмме III</t>
  </si>
  <si>
    <t>Подпрограмма     IV  «Управление муниципальными финансами »</t>
  </si>
  <si>
    <t>Итого по Подпрограмме IV</t>
  </si>
  <si>
    <t>Подпрограмма     V  «Обеспечивающая подпрограмма»</t>
  </si>
  <si>
    <t xml:space="preserve"> Итого по Подпрограмме V</t>
  </si>
  <si>
    <t>основное мероприятие 3</t>
  </si>
  <si>
    <t>основное мероприятие 2</t>
  </si>
  <si>
    <t>основное мероприятие 7</t>
  </si>
  <si>
    <t>основное мероприятие 1</t>
  </si>
  <si>
    <t>основное мероприятие 6</t>
  </si>
  <si>
    <t>основное мероприятие 5</t>
  </si>
  <si>
    <r>
      <rPr>
        <b/>
        <u/>
        <sz val="11"/>
        <rFont val="Times New Roman"/>
        <family val="1"/>
        <charset val="204"/>
      </rPr>
      <t>Основное мероприятие 1.</t>
    </r>
    <r>
      <rPr>
        <sz val="11"/>
        <rFont val="Times New Roman"/>
        <family val="1"/>
        <charset val="204"/>
      </rPr>
      <t xml:space="preserve"> 
Организация профессионального развития муниципальных служащих Московской области
</t>
    </r>
  </si>
  <si>
    <r>
      <rPr>
        <b/>
        <u/>
        <sz val="12"/>
        <rFont val="Times New Roman"/>
        <family val="1"/>
        <charset val="204"/>
      </rPr>
      <t>Основное мероприятие 2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Управление имуществом, находящимся в муниципальной собственности, 
и выполнение кадастровых работ
 </t>
    </r>
  </si>
  <si>
    <r>
      <rPr>
        <b/>
        <u/>
        <sz val="12"/>
        <rFont val="Times New Roman"/>
        <family val="1"/>
        <charset val="204"/>
      </rPr>
      <t>Основное мероприятие 3</t>
    </r>
    <r>
      <rPr>
        <b/>
        <sz val="12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Создание условий для реализации государственных полномочий в области земельных отношений</t>
    </r>
  </si>
  <si>
    <r>
      <rPr>
        <b/>
        <u/>
        <sz val="12"/>
        <rFont val="Times New Roman"/>
        <family val="1"/>
        <charset val="204"/>
      </rPr>
      <t>Основное мероприятие 7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Создание условий для реализации полномочий органов местного самоуправления</t>
    </r>
  </si>
  <si>
    <r>
      <rPr>
        <b/>
        <u/>
        <sz val="11"/>
        <rFont val="Times New Roman"/>
        <family val="1"/>
        <charset val="204"/>
      </rPr>
      <t xml:space="preserve">Основное мероприятие 1
</t>
    </r>
    <r>
      <rPr>
        <sz val="11"/>
        <rFont val="Times New Roman"/>
        <family val="1"/>
        <charset val="204"/>
      </rPr>
      <t xml:space="preserve"> Проведение мероприятий в сфере формирования доходов местного бюджета
</t>
    </r>
  </si>
  <si>
    <r>
      <rPr>
        <b/>
        <u/>
        <sz val="11"/>
        <rFont val="Times New Roman"/>
        <family val="1"/>
        <charset val="204"/>
      </rPr>
      <t>Основное мероприятие 5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Повышение качества управления муниципальными финансами и соблюдения требований бюджетного законодательства Российской Федерации при осуществлении бюджетного процесса в 
муниципальных образованиях Московской области
</t>
    </r>
  </si>
  <si>
    <r>
      <rPr>
        <b/>
        <u/>
        <sz val="11"/>
        <rFont val="Times New Roman"/>
        <family val="1"/>
        <charset val="204"/>
      </rPr>
      <t>Основное мероприятие 6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Управление муниципальным долгом</t>
    </r>
    <r>
      <rPr>
        <b/>
        <sz val="11"/>
        <rFont val="Times New Roman"/>
        <family val="1"/>
        <charset val="204"/>
      </rPr>
      <t xml:space="preserve">
</t>
    </r>
  </si>
  <si>
    <r>
      <rPr>
        <b/>
        <u/>
        <sz val="11"/>
        <rFont val="Times New Roman"/>
        <family val="1"/>
        <charset val="204"/>
      </rPr>
      <t>Основное мероприятие 7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Ежегодное снижение доли просроченной кредиторской задолженности в расходах бюджета городского округа</t>
    </r>
    <r>
      <rPr>
        <b/>
        <sz val="11"/>
        <rFont val="Times New Roman"/>
        <family val="1"/>
        <charset val="204"/>
      </rPr>
      <t xml:space="preserve">
</t>
    </r>
  </si>
  <si>
    <t>Обеспечение отсутствия кредиторской задолженности до 2024г.</t>
  </si>
  <si>
    <t xml:space="preserve">Обеспечение отношения объема расходов на обслуживание муниципального долга городского округа Домодедово к объему расходов бюджета городского округа Домодедово (за исключением объема расходов, которые осуществляются за счет субвенций, предоставляемых из бюджетов бюджетной системы Российской Федерации) на уровне, не превышающем 2,3 % к 2024 г.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</si>
  <si>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11"/>
        <rFont val="Times New Roman"/>
        <family val="1"/>
        <charset val="204"/>
      </rPr>
      <t xml:space="preserve">Мероприятие 8 
</t>
    </r>
    <r>
      <rPr>
        <sz val="11"/>
        <rFont val="Times New Roman"/>
        <family val="1"/>
        <charset val="204"/>
      </rPr>
      <t xml:space="preserve">Организация и осуществление мероприятий по мобилизационной подготовке 
</t>
    </r>
  </si>
  <si>
    <r>
      <t xml:space="preserve">Мероприятие 9 
</t>
    </r>
    <r>
      <rPr>
        <sz val="11"/>
        <rFont val="Times New Roman"/>
        <family val="1"/>
        <charset val="204"/>
      </rPr>
      <t>Взносы в уставной капитал муниципальных предприятий</t>
    </r>
  </si>
  <si>
    <r>
      <rPr>
        <b/>
        <sz val="11"/>
        <rFont val="Times New Roman"/>
        <family val="1"/>
        <charset val="204"/>
      </rPr>
      <t>Мероприятие 10</t>
    </r>
    <r>
      <rPr>
        <sz val="11"/>
        <rFont val="Times New Roman"/>
        <family val="1"/>
        <charset val="204"/>
      </rPr>
      <t xml:space="preserve"> 
Взносы в общественные организации </t>
    </r>
    <r>
      <rPr>
        <i/>
        <sz val="11"/>
        <rFont val="Times New Roman"/>
        <family val="1"/>
        <charset val="204"/>
      </rPr>
      <t>(Уплата членских взносов членами Совета муниципальных образований Московской области)</t>
    </r>
  </si>
  <si>
    <r>
      <rPr>
        <b/>
        <sz val="11"/>
        <rFont val="Times New Roman"/>
        <family val="1"/>
        <charset val="204"/>
      </rPr>
      <t xml:space="preserve">Мероприятие 12 
</t>
    </r>
    <r>
      <rPr>
        <sz val="11"/>
        <rFont val="Times New Roman"/>
        <family val="1"/>
        <charset val="204"/>
      </rPr>
      <t xml:space="preserve">Премия Губернатора Московской области «Прорыв года»
</t>
    </r>
  </si>
  <si>
    <r>
      <rPr>
        <b/>
        <sz val="11"/>
        <rFont val="Times New Roman"/>
        <family val="1"/>
        <charset val="204"/>
      </rPr>
      <t xml:space="preserve">Мероприятие 13 
</t>
    </r>
    <r>
      <rPr>
        <sz val="11"/>
        <rFont val="Times New Roman"/>
        <family val="1"/>
        <charset val="204"/>
      </rPr>
      <t xml:space="preserve">Осуществление мер по противодействию коррупции в границах городского округа
</t>
    </r>
  </si>
  <si>
    <r>
      <rPr>
        <b/>
        <sz val="11"/>
        <rFont val="Times New Roman"/>
        <family val="1"/>
        <charset val="204"/>
      </rPr>
      <t xml:space="preserve">Мероприятие 14 
</t>
    </r>
    <r>
      <rPr>
        <sz val="11"/>
        <rFont val="Times New Roman"/>
        <family val="1"/>
        <charset val="204"/>
      </rPr>
      <t xml:space="preserve">Принятие устава муниципального образования и внесение в него изменений и дополнений, издание муниципальных правовых актов
</t>
    </r>
  </si>
  <si>
    <r>
      <rPr>
        <b/>
        <sz val="11"/>
        <rFont val="Times New Roman"/>
        <family val="1"/>
        <charset val="204"/>
      </rPr>
      <t xml:space="preserve">Мероприятие 15 
</t>
    </r>
    <r>
      <rPr>
        <sz val="11"/>
        <rFont val="Times New Roman"/>
        <family val="1"/>
        <charset val="204"/>
      </rPr>
      <t xml:space="preserve">Организация сбора статистических показателей
</t>
    </r>
  </si>
  <si>
    <t xml:space="preserve">Базовое значение на начало реализации подпрограммы </t>
  </si>
  <si>
    <r>
      <rPr>
        <b/>
        <sz val="11"/>
        <rFont val="Times New Roman"/>
        <family val="1"/>
        <charset val="204"/>
      </rPr>
      <t>Мероприятие 2</t>
    </r>
    <r>
      <rPr>
        <sz val="11"/>
        <rFont val="Times New Roman"/>
        <family val="1"/>
        <charset val="204"/>
      </rPr>
      <t xml:space="preserve">  
Организация работы по повышению квалификации муниципальных служащих и работников муниципальных учреждений, в т.ч. участие в краткосрочных семинарах                 </t>
    </r>
  </si>
  <si>
    <t xml:space="preserve">Доля государственных и муниципальных услуг в области земельных отношений, по которым соблюдены регламентные сроки оказания услуг, 
к общему количеству государственных и муниципальных услуг 
в области земельных отношений, оказанных ОМСУ
</t>
  </si>
  <si>
    <t xml:space="preserve">« Приложение №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«Управление имуществом и муниципальными финансами»
утвержденной постановлением Администрации                                                                                                           
городского округа Домодедово от 31.10.19г.  № 2293»
</t>
  </si>
  <si>
    <t>Эффективность работы по взысканию задолженности по арендной плате за муниципальное имущество и землю</t>
  </si>
  <si>
    <t>Поступления доходов в бюджет муниципального образования от распоряжения земельными участками, государственная собственность на которые не разграничена</t>
  </si>
  <si>
    <t>Поступления доходов в бюджет муниципального образования от распоряжения муниципальным имуществом и землей</t>
  </si>
  <si>
    <t>Доля объектов недвижимости у которых адреса приведены структуре федеральной информационной адресной системе, внесены в федеральную информационную адресную систему и имеют географические координаты</t>
  </si>
  <si>
    <t>Процент проведенных аукционов на право заключения договоров аренды земельных участков для субъектов малого и среднего предпринимательства от общего количества таких торгов</t>
  </si>
  <si>
    <t>Показатель регионального проекта</t>
  </si>
  <si>
    <r>
      <rPr>
        <sz val="11"/>
        <color rgb="FFFF0000"/>
        <rFont val="Times New Roman"/>
        <family val="1"/>
        <charset val="204"/>
      </rPr>
      <t>Обеспечение  эффективности работы по взысканию задолженности по арендной плате за муниципальное имущество и землю -100% до 2024г;
Обеспечение поступления доходов в бюджет муниципального образования от распоряжения муниципальным имуществом и землей -100% до 2024г;</t>
    </r>
    <r>
      <rPr>
        <sz val="11"/>
        <rFont val="Times New Roman"/>
        <family val="1"/>
        <charset val="204"/>
      </rPr>
      <t xml:space="preserve">
Обеспечение по  предоставлению земельных участков многодетным семьям-100% до 2024г.
</t>
    </r>
  </si>
  <si>
    <r>
      <t xml:space="preserve">Обеспечение эффективности работы по взысканию задолженности по арендной плате за земельные участки, государственная собственность на которые не разграничена-100% до 2024г;
</t>
    </r>
    <r>
      <rPr>
        <sz val="11"/>
        <color rgb="FFFF0000"/>
        <rFont val="Times New Roman"/>
        <family val="1"/>
        <charset val="204"/>
      </rPr>
      <t xml:space="preserve">Обеспечение поступления  доходов в бюджет муниципального образования от распоряжения земельными участками, государственная собственность на которые не разграничена-100% до 2024г.
</t>
    </r>
  </si>
  <si>
    <r>
      <t>Обеспечение  проверки использования земель-100% до 2024г;
Повышение  доли государственных и муниципальных услуг в области земельных отношений, по которым соблюдены регламентные сроки оказания услуг, к общему количеству государственных и муниципальных услуг в области земельных отношений, оказанных ОМСУ-100% до 2024г;
Повышение  доли объектов недвижимого имущества, поставленных на кадастровый учет от выявленных земельных участков с объектами без прав-</t>
    </r>
    <r>
      <rPr>
        <sz val="11"/>
        <color rgb="FFFF0000"/>
        <rFont val="Times New Roman"/>
        <family val="1"/>
        <charset val="204"/>
      </rPr>
      <t>40</t>
    </r>
    <r>
      <rPr>
        <sz val="11"/>
        <rFont val="Times New Roman"/>
        <family val="1"/>
        <charset val="204"/>
      </rPr>
      <t xml:space="preserve">% до 2024г;
Увеличение прироста земельного налога-100% до 2024г.
Исключение незаконных решений по земле - 0 шт.до 2024г.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Times New Roman"/>
        <family val="1"/>
        <charset val="204"/>
      </rPr>
      <t>Повышение доли объектов недвижимости у которых адреса приведены структуре федеральной информационной адресной системе, внесены в федеральную информационную адресную систему и имеют географические координаты - 100% до 2024г.                                                                                                                                                                                                                                                                                                                                                                           Процент проведенных аукционов на право заключения договоров аренды земельных участков для субъектов малого и среднего предпринимательства от общего количества таких торгов - 20% до 2024г.</t>
    </r>
  </si>
  <si>
    <t>-</t>
  </si>
  <si>
    <t xml:space="preserve"> Увеличение налоговых доходов      </t>
  </si>
  <si>
    <t xml:space="preserve">Увеличение налоговых доходов бюджета городского округа Домодедово ежегодно, на 3 % в 2024 г.; Снижение доли налоговой задолженности к собственным налоговым поступлениям в консолидированный бюджет Московской области до 5,86% к 2024г.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</si>
  <si>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 Приложение №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«Управление имуществом и муниципальными финансами»
утвержденной постановлением Администрации                                                                                                           
городского округа Домодедово от 31.10.19г.  № 2293»
</t>
  </si>
  <si>
    <t>Приложение №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
городского округа Домодедово от 30.03.2020  № 734</t>
  </si>
  <si>
    <t>Приложение №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
городского округа Домодедово от 30.03.2020  № 734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</si>
</sst>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u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22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>
      <protection locked="0"/>
    </xf>
  </cellStyleXfs>
  <cellXfs count="14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7" fillId="2" borderId="0" xfId="0" applyFont="1" applyFill="1" applyAlignmen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0" xfId="0" applyFont="1" applyFill="1" applyAlignment="1">
      <alignment horizontal="center" vertical="center" wrapText="1"/>
    </xf>
    <xf numFmtId="0" fontId="0" fillId="0" borderId="0" xfId="0" applyFill="1"/>
    <xf numFmtId="0" fontId="0" fillId="2" borderId="0" xfId="0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9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top" wrapText="1"/>
    </xf>
    <xf numFmtId="164" fontId="18" fillId="2" borderId="1" xfId="0" applyNumberFormat="1" applyFont="1" applyFill="1" applyBorder="1" applyAlignment="1">
      <alignment horizontal="center" vertical="top" wrapText="1"/>
    </xf>
    <xf numFmtId="0" fontId="15" fillId="2" borderId="0" xfId="0" applyFont="1" applyFill="1" applyAlignment="1">
      <alignment horizontal="center"/>
    </xf>
    <xf numFmtId="0" fontId="1" fillId="2" borderId="0" xfId="0" applyFont="1" applyFill="1" applyAlignment="1">
      <alignment wrapText="1"/>
    </xf>
    <xf numFmtId="0" fontId="6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13" fillId="2" borderId="2" xfId="0" applyFont="1" applyFill="1" applyBorder="1" applyAlignment="1">
      <alignment vertical="top" wrapText="1"/>
    </xf>
    <xf numFmtId="0" fontId="0" fillId="0" borderId="0" xfId="0" applyAlignment="1">
      <alignment vertical="center"/>
    </xf>
    <xf numFmtId="0" fontId="2" fillId="4" borderId="12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right" vertical="top" wrapText="1"/>
    </xf>
    <xf numFmtId="0" fontId="1" fillId="2" borderId="2" xfId="0" applyFont="1" applyFill="1" applyBorder="1" applyAlignment="1">
      <alignment vertical="top" wrapText="1"/>
    </xf>
    <xf numFmtId="0" fontId="6" fillId="2" borderId="12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6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top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3" fillId="2" borderId="4" xfId="0" applyFont="1" applyFill="1" applyBorder="1" applyAlignment="1">
      <alignment vertical="top" wrapText="1"/>
    </xf>
    <xf numFmtId="0" fontId="13" fillId="2" borderId="2" xfId="0" applyFont="1" applyFill="1" applyBorder="1" applyAlignment="1">
      <alignment vertical="top" wrapText="1"/>
    </xf>
    <xf numFmtId="0" fontId="13" fillId="2" borderId="3" xfId="0" applyFont="1" applyFill="1" applyBorder="1" applyAlignment="1">
      <alignment vertical="top" wrapText="1"/>
    </xf>
    <xf numFmtId="16" fontId="2" fillId="2" borderId="4" xfId="0" applyNumberFormat="1" applyFont="1" applyFill="1" applyBorder="1" applyAlignment="1">
      <alignment horizontal="center" vertical="top" wrapText="1"/>
    </xf>
    <xf numFmtId="16" fontId="2" fillId="2" borderId="2" xfId="0" applyNumberFormat="1" applyFont="1" applyFill="1" applyBorder="1" applyAlignment="1">
      <alignment horizontal="center" vertical="top" wrapText="1"/>
    </xf>
    <xf numFmtId="16" fontId="2" fillId="2" borderId="3" xfId="0" applyNumberFormat="1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vertical="top" wrapText="1"/>
    </xf>
    <xf numFmtId="0" fontId="5" fillId="2" borderId="15" xfId="0" applyFont="1" applyFill="1" applyBorder="1" applyAlignment="1">
      <alignment vertical="top" wrapText="1"/>
    </xf>
    <xf numFmtId="0" fontId="5" fillId="2" borderId="13" xfId="0" applyFont="1" applyFill="1" applyBorder="1" applyAlignment="1">
      <alignment vertical="top" wrapText="1"/>
    </xf>
    <xf numFmtId="0" fontId="5" fillId="2" borderId="14" xfId="0" applyFont="1" applyFill="1" applyBorder="1" applyAlignment="1">
      <alignment vertical="top" wrapText="1"/>
    </xf>
    <xf numFmtId="0" fontId="5" fillId="2" borderId="9" xfId="0" applyFont="1" applyFill="1" applyBorder="1" applyAlignment="1">
      <alignment vertical="top" wrapText="1"/>
    </xf>
    <xf numFmtId="0" fontId="5" fillId="2" borderId="11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vertical="top" wrapText="1"/>
    </xf>
    <xf numFmtId="0" fontId="11" fillId="2" borderId="2" xfId="0" applyFont="1" applyFill="1" applyBorder="1" applyAlignment="1">
      <alignment vertical="top" wrapText="1"/>
    </xf>
    <xf numFmtId="0" fontId="11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16" fontId="2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49" fontId="2" fillId="2" borderId="4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164" fontId="2" fillId="2" borderId="6" xfId="0" applyNumberFormat="1" applyFont="1" applyFill="1" applyBorder="1" applyAlignment="1">
      <alignment horizontal="center" vertical="top" wrapText="1"/>
    </xf>
    <xf numFmtId="164" fontId="2" fillId="2" borderId="7" xfId="0" applyNumberFormat="1" applyFont="1" applyFill="1" applyBorder="1" applyAlignment="1">
      <alignment horizontal="center" vertical="top" wrapText="1"/>
    </xf>
    <xf numFmtId="164" fontId="2" fillId="2" borderId="15" xfId="0" applyNumberFormat="1" applyFont="1" applyFill="1" applyBorder="1" applyAlignment="1">
      <alignment horizontal="center" vertical="top" wrapText="1"/>
    </xf>
    <xf numFmtId="164" fontId="2" fillId="2" borderId="13" xfId="0" applyNumberFormat="1" applyFont="1" applyFill="1" applyBorder="1" applyAlignment="1">
      <alignment horizontal="center" vertical="top" wrapText="1"/>
    </xf>
    <xf numFmtId="164" fontId="2" fillId="2" borderId="0" xfId="0" applyNumberFormat="1" applyFont="1" applyFill="1" applyBorder="1" applyAlignment="1">
      <alignment horizontal="center" vertical="top" wrapText="1"/>
    </xf>
    <xf numFmtId="164" fontId="2" fillId="2" borderId="14" xfId="0" applyNumberFormat="1" applyFont="1" applyFill="1" applyBorder="1" applyAlignment="1">
      <alignment horizontal="center" vertical="top" wrapText="1"/>
    </xf>
    <xf numFmtId="164" fontId="2" fillId="2" borderId="9" xfId="0" applyNumberFormat="1" applyFont="1" applyFill="1" applyBorder="1" applyAlignment="1">
      <alignment horizontal="center" vertical="top" wrapText="1"/>
    </xf>
    <xf numFmtId="164" fontId="2" fillId="2" borderId="10" xfId="0" applyNumberFormat="1" applyFont="1" applyFill="1" applyBorder="1" applyAlignment="1">
      <alignment horizontal="center" vertical="top" wrapText="1"/>
    </xf>
    <xf numFmtId="164" fontId="2" fillId="2" borderId="11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19" fillId="2" borderId="0" xfId="0" applyFont="1" applyFill="1" applyAlignment="1">
      <alignment horizontal="right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1" fillId="2" borderId="0" xfId="0" applyFont="1" applyFill="1" applyAlignment="1"/>
    <xf numFmtId="0" fontId="6" fillId="2" borderId="4" xfId="0" applyFont="1" applyFill="1" applyBorder="1" applyAlignment="1">
      <alignment horizontal="left" vertical="top" wrapText="1"/>
    </xf>
    <xf numFmtId="0" fontId="2" fillId="2" borderId="4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2" borderId="3" xfId="0" applyNumberFormat="1" applyFont="1" applyFill="1" applyBorder="1" applyAlignment="1">
      <alignment vertical="top" wrapText="1"/>
    </xf>
    <xf numFmtId="4" fontId="2" fillId="2" borderId="4" xfId="0" applyNumberFormat="1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abSelected="1" view="pageBreakPreview" zoomScale="80" zoomScaleNormal="100" zoomScaleSheetLayoutView="80" workbookViewId="0">
      <selection activeCell="A5" sqref="A5:K5"/>
    </sheetView>
  </sheetViews>
  <sheetFormatPr defaultRowHeight="15.75" x14ac:dyDescent="0.2"/>
  <cols>
    <col min="1" max="1" width="9.42578125" style="9" customWidth="1"/>
    <col min="2" max="2" width="62.140625" style="10" customWidth="1"/>
    <col min="3" max="3" width="17.140625" style="9" customWidth="1"/>
    <col min="4" max="4" width="13.28515625" style="9" customWidth="1"/>
    <col min="5" max="5" width="17" style="10" customWidth="1"/>
    <col min="6" max="6" width="16.28515625" style="10" customWidth="1"/>
    <col min="7" max="7" width="15.85546875" style="10" customWidth="1"/>
    <col min="8" max="8" width="15.7109375" style="10" customWidth="1"/>
    <col min="9" max="9" width="17.28515625" style="10" customWidth="1"/>
    <col min="10" max="10" width="15.85546875" style="10" customWidth="1"/>
    <col min="11" max="11" width="19.5703125" style="10" customWidth="1"/>
    <col min="12" max="12" width="0.28515625" style="2" customWidth="1"/>
    <col min="13" max="16384" width="9.140625" style="2"/>
  </cols>
  <sheetData>
    <row r="1" spans="1:14" s="61" customFormat="1" ht="71.25" customHeight="1" x14ac:dyDescent="0.2">
      <c r="A1" s="9"/>
      <c r="B1" s="10"/>
      <c r="C1" s="9"/>
      <c r="D1" s="9"/>
      <c r="E1" s="10"/>
      <c r="F1" s="10"/>
      <c r="G1" s="72" t="s">
        <v>168</v>
      </c>
      <c r="H1" s="73"/>
      <c r="I1" s="73"/>
      <c r="J1" s="73"/>
      <c r="K1" s="73"/>
    </row>
    <row r="2" spans="1:14" ht="109.5" customHeight="1" x14ac:dyDescent="0.2">
      <c r="D2" s="6" t="s">
        <v>27</v>
      </c>
      <c r="G2" s="62" t="s">
        <v>166</v>
      </c>
      <c r="H2" s="75"/>
      <c r="I2" s="75"/>
      <c r="J2" s="75"/>
      <c r="K2" s="75"/>
      <c r="L2" s="16"/>
      <c r="M2" s="16"/>
      <c r="N2" s="16"/>
    </row>
    <row r="3" spans="1:14" s="1" customFormat="1" x14ac:dyDescent="0.2">
      <c r="A3" s="74" t="s">
        <v>25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15"/>
      <c r="M3" s="15"/>
      <c r="N3" s="15"/>
    </row>
    <row r="4" spans="1:14" s="1" customFormat="1" ht="12.75" x14ac:dyDescent="0.2">
      <c r="A4" s="74" t="str">
        <f>'Приложение 4 (новое)'!A4:L4</f>
        <v>«Управление имуществом и муниципальными финансами»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4" s="1" customFormat="1" x14ac:dyDescent="0.2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15"/>
      <c r="M5" s="15"/>
      <c r="N5" s="15"/>
    </row>
    <row r="6" spans="1:14" s="1" customFormat="1" ht="1.5" customHeight="1" x14ac:dyDescent="0.2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15"/>
      <c r="M6" s="15"/>
      <c r="N6" s="15"/>
    </row>
    <row r="7" spans="1:14" hidden="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6"/>
      <c r="M7" s="16"/>
      <c r="N7" s="16"/>
    </row>
    <row r="8" spans="1:14" x14ac:dyDescent="0.2">
      <c r="A8" s="71" t="s">
        <v>2</v>
      </c>
      <c r="B8" s="71" t="s">
        <v>15</v>
      </c>
      <c r="C8" s="70" t="s">
        <v>23</v>
      </c>
      <c r="D8" s="71" t="s">
        <v>12</v>
      </c>
      <c r="E8" s="71" t="s">
        <v>150</v>
      </c>
      <c r="F8" s="71" t="s">
        <v>3</v>
      </c>
      <c r="G8" s="71"/>
      <c r="H8" s="71"/>
      <c r="I8" s="71"/>
      <c r="J8" s="71"/>
      <c r="K8" s="71"/>
      <c r="L8" s="16"/>
      <c r="M8" s="16"/>
      <c r="N8" s="16"/>
    </row>
    <row r="9" spans="1:14" ht="78.75" x14ac:dyDescent="0.2">
      <c r="A9" s="71"/>
      <c r="B9" s="71"/>
      <c r="C9" s="70"/>
      <c r="D9" s="71"/>
      <c r="E9" s="71"/>
      <c r="F9" s="28" t="s">
        <v>113</v>
      </c>
      <c r="G9" s="28" t="s">
        <v>114</v>
      </c>
      <c r="H9" s="28" t="s">
        <v>115</v>
      </c>
      <c r="I9" s="28" t="s">
        <v>116</v>
      </c>
      <c r="J9" s="28" t="s">
        <v>117</v>
      </c>
      <c r="K9" s="28" t="s">
        <v>17</v>
      </c>
      <c r="L9" s="16"/>
      <c r="M9" s="16"/>
      <c r="N9" s="16"/>
    </row>
    <row r="10" spans="1:14" x14ac:dyDescent="0.2">
      <c r="A10" s="28">
        <v>1</v>
      </c>
      <c r="B10" s="28">
        <v>2</v>
      </c>
      <c r="C10" s="28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  <c r="J10" s="28">
        <v>10</v>
      </c>
      <c r="K10" s="28">
        <v>11</v>
      </c>
      <c r="L10" s="16"/>
      <c r="M10" s="16"/>
      <c r="N10" s="16"/>
    </row>
    <row r="11" spans="1:14" ht="12.75" x14ac:dyDescent="0.2">
      <c r="A11" s="64" t="str">
        <f>'Приложение 4 (новое)'!A10:M10</f>
        <v xml:space="preserve">Подпрограмма     I  «Развитие имущественного комплекса»  
</v>
      </c>
      <c r="B11" s="65"/>
      <c r="C11" s="68"/>
      <c r="D11" s="68"/>
      <c r="E11" s="68"/>
      <c r="F11" s="68"/>
      <c r="G11" s="68"/>
      <c r="H11" s="68"/>
      <c r="I11" s="68"/>
      <c r="J11" s="68"/>
      <c r="K11" s="69"/>
      <c r="L11" s="16"/>
      <c r="M11" s="16"/>
      <c r="N11" s="16"/>
    </row>
    <row r="12" spans="1:14" ht="60" customHeight="1" x14ac:dyDescent="0.2">
      <c r="A12" s="12" t="s">
        <v>38</v>
      </c>
      <c r="B12" s="26" t="s">
        <v>48</v>
      </c>
      <c r="C12" s="56" t="s">
        <v>52</v>
      </c>
      <c r="D12" s="56" t="s">
        <v>30</v>
      </c>
      <c r="E12" s="53">
        <v>81.2</v>
      </c>
      <c r="F12" s="56">
        <v>100</v>
      </c>
      <c r="G12" s="56">
        <v>100</v>
      </c>
      <c r="H12" s="56">
        <v>100</v>
      </c>
      <c r="I12" s="56">
        <v>100</v>
      </c>
      <c r="J12" s="56">
        <v>100</v>
      </c>
      <c r="K12" s="25" t="s">
        <v>127</v>
      </c>
      <c r="L12" s="16"/>
      <c r="M12" s="16"/>
      <c r="N12" s="16"/>
    </row>
    <row r="13" spans="1:14" ht="37.5" customHeight="1" x14ac:dyDescent="0.2">
      <c r="A13" s="12" t="s">
        <v>39</v>
      </c>
      <c r="B13" s="51" t="s">
        <v>154</v>
      </c>
      <c r="C13" s="56" t="s">
        <v>52</v>
      </c>
      <c r="D13" s="56" t="s">
        <v>30</v>
      </c>
      <c r="E13" s="53">
        <v>100</v>
      </c>
      <c r="F13" s="56">
        <v>100</v>
      </c>
      <c r="G13" s="56">
        <v>100</v>
      </c>
      <c r="H13" s="56">
        <v>100</v>
      </c>
      <c r="I13" s="56">
        <v>100</v>
      </c>
      <c r="J13" s="56">
        <v>100</v>
      </c>
      <c r="K13" s="25" t="s">
        <v>128</v>
      </c>
      <c r="L13" s="16"/>
      <c r="M13" s="16"/>
      <c r="N13" s="16"/>
    </row>
    <row r="14" spans="1:14" ht="67.5" customHeight="1" x14ac:dyDescent="0.2">
      <c r="A14" s="12" t="s">
        <v>42</v>
      </c>
      <c r="B14" s="52" t="s">
        <v>155</v>
      </c>
      <c r="C14" s="56" t="s">
        <v>71</v>
      </c>
      <c r="D14" s="56" t="s">
        <v>30</v>
      </c>
      <c r="E14" s="53" t="s">
        <v>163</v>
      </c>
      <c r="F14" s="56">
        <v>100</v>
      </c>
      <c r="G14" s="56">
        <v>100</v>
      </c>
      <c r="H14" s="56">
        <v>100</v>
      </c>
      <c r="I14" s="56">
        <v>100</v>
      </c>
      <c r="J14" s="56">
        <v>100</v>
      </c>
      <c r="K14" s="25" t="s">
        <v>127</v>
      </c>
      <c r="L14" s="16"/>
      <c r="M14" s="16"/>
      <c r="N14" s="16"/>
    </row>
    <row r="15" spans="1:14" ht="51.75" customHeight="1" x14ac:dyDescent="0.2">
      <c r="A15" s="12" t="s">
        <v>43</v>
      </c>
      <c r="B15" s="52" t="s">
        <v>156</v>
      </c>
      <c r="C15" s="56" t="s">
        <v>49</v>
      </c>
      <c r="D15" s="56" t="s">
        <v>30</v>
      </c>
      <c r="E15" s="53" t="s">
        <v>163</v>
      </c>
      <c r="F15" s="56">
        <v>100</v>
      </c>
      <c r="G15" s="56">
        <v>100</v>
      </c>
      <c r="H15" s="56">
        <v>100</v>
      </c>
      <c r="I15" s="56">
        <v>100</v>
      </c>
      <c r="J15" s="56">
        <v>100</v>
      </c>
      <c r="K15" s="25" t="s">
        <v>128</v>
      </c>
      <c r="L15" s="16"/>
      <c r="M15" s="16"/>
      <c r="N15" s="16"/>
    </row>
    <row r="16" spans="1:14" ht="53.25" customHeight="1" x14ac:dyDescent="0.2">
      <c r="A16" s="12" t="s">
        <v>34</v>
      </c>
      <c r="B16" s="24" t="s">
        <v>68</v>
      </c>
      <c r="C16" s="56" t="s">
        <v>49</v>
      </c>
      <c r="D16" s="56" t="s">
        <v>30</v>
      </c>
      <c r="E16" s="53">
        <v>69</v>
      </c>
      <c r="F16" s="56">
        <v>100</v>
      </c>
      <c r="G16" s="56">
        <v>100</v>
      </c>
      <c r="H16" s="56">
        <v>100</v>
      </c>
      <c r="I16" s="56">
        <v>100</v>
      </c>
      <c r="J16" s="56">
        <v>100</v>
      </c>
      <c r="K16" s="25" t="s">
        <v>128</v>
      </c>
      <c r="L16" s="16"/>
      <c r="M16" s="16"/>
      <c r="N16" s="16"/>
    </row>
    <row r="17" spans="1:14" ht="45" x14ac:dyDescent="0.2">
      <c r="A17" s="12" t="s">
        <v>35</v>
      </c>
      <c r="B17" s="24" t="s">
        <v>46</v>
      </c>
      <c r="C17" s="56" t="s">
        <v>49</v>
      </c>
      <c r="D17" s="56" t="s">
        <v>30</v>
      </c>
      <c r="E17" s="53">
        <v>100</v>
      </c>
      <c r="F17" s="56">
        <v>100</v>
      </c>
      <c r="G17" s="56">
        <v>100</v>
      </c>
      <c r="H17" s="56">
        <v>100</v>
      </c>
      <c r="I17" s="56">
        <v>100</v>
      </c>
      <c r="J17" s="56">
        <v>100</v>
      </c>
      <c r="K17" s="25" t="s">
        <v>129</v>
      </c>
      <c r="L17" s="16"/>
      <c r="M17" s="16"/>
      <c r="N17" s="16"/>
    </row>
    <row r="18" spans="1:14" ht="111" customHeight="1" x14ac:dyDescent="0.2">
      <c r="A18" s="12" t="s">
        <v>36</v>
      </c>
      <c r="B18" s="33" t="s">
        <v>152</v>
      </c>
      <c r="C18" s="56" t="s">
        <v>49</v>
      </c>
      <c r="D18" s="56" t="s">
        <v>30</v>
      </c>
      <c r="E18" s="53">
        <v>93</v>
      </c>
      <c r="F18" s="56">
        <v>100</v>
      </c>
      <c r="G18" s="56">
        <v>100</v>
      </c>
      <c r="H18" s="56">
        <v>100</v>
      </c>
      <c r="I18" s="56">
        <v>100</v>
      </c>
      <c r="J18" s="56">
        <v>100</v>
      </c>
      <c r="K18" s="25" t="s">
        <v>129</v>
      </c>
      <c r="L18" s="16"/>
      <c r="M18" s="16"/>
      <c r="N18" s="16"/>
    </row>
    <row r="19" spans="1:14" ht="39" customHeight="1" x14ac:dyDescent="0.2">
      <c r="A19" s="12" t="s">
        <v>37</v>
      </c>
      <c r="B19" s="24" t="s">
        <v>69</v>
      </c>
      <c r="C19" s="56" t="s">
        <v>52</v>
      </c>
      <c r="D19" s="56" t="s">
        <v>72</v>
      </c>
      <c r="E19" s="53">
        <v>27.7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25" t="s">
        <v>129</v>
      </c>
      <c r="L19" s="16"/>
      <c r="M19" s="16"/>
      <c r="N19" s="16"/>
    </row>
    <row r="20" spans="1:14" ht="45" x14ac:dyDescent="0.2">
      <c r="A20" s="12" t="s">
        <v>50</v>
      </c>
      <c r="B20" s="24" t="s">
        <v>70</v>
      </c>
      <c r="C20" s="56" t="s">
        <v>52</v>
      </c>
      <c r="D20" s="56" t="s">
        <v>30</v>
      </c>
      <c r="E20" s="53">
        <v>32</v>
      </c>
      <c r="F20" s="56">
        <v>40</v>
      </c>
      <c r="G20" s="56">
        <v>40</v>
      </c>
      <c r="H20" s="56">
        <v>40</v>
      </c>
      <c r="I20" s="56">
        <v>40</v>
      </c>
      <c r="J20" s="56">
        <v>40</v>
      </c>
      <c r="K20" s="25" t="s">
        <v>129</v>
      </c>
      <c r="L20" s="16"/>
      <c r="M20" s="16"/>
      <c r="N20" s="16"/>
    </row>
    <row r="21" spans="1:14" ht="45" x14ac:dyDescent="0.2">
      <c r="A21" s="12" t="s">
        <v>51</v>
      </c>
      <c r="B21" s="24" t="s">
        <v>47</v>
      </c>
      <c r="C21" s="56" t="s">
        <v>49</v>
      </c>
      <c r="D21" s="56" t="s">
        <v>30</v>
      </c>
      <c r="E21" s="53">
        <v>100</v>
      </c>
      <c r="F21" s="56">
        <v>100</v>
      </c>
      <c r="G21" s="56">
        <v>100</v>
      </c>
      <c r="H21" s="56">
        <v>100</v>
      </c>
      <c r="I21" s="56">
        <v>100</v>
      </c>
      <c r="J21" s="56">
        <v>100</v>
      </c>
      <c r="K21" s="25" t="s">
        <v>129</v>
      </c>
      <c r="L21" s="16"/>
      <c r="M21" s="16"/>
      <c r="N21" s="16"/>
    </row>
    <row r="22" spans="1:14" s="50" customFormat="1" ht="60" x14ac:dyDescent="0.2">
      <c r="A22" s="54">
        <v>11</v>
      </c>
      <c r="B22" s="52" t="s">
        <v>157</v>
      </c>
      <c r="C22" s="56" t="s">
        <v>49</v>
      </c>
      <c r="D22" s="56" t="s">
        <v>30</v>
      </c>
      <c r="E22" s="53" t="s">
        <v>163</v>
      </c>
      <c r="F22" s="56">
        <v>100</v>
      </c>
      <c r="G22" s="56">
        <v>100</v>
      </c>
      <c r="H22" s="56">
        <v>100</v>
      </c>
      <c r="I22" s="56">
        <v>100</v>
      </c>
      <c r="J22" s="56">
        <v>100</v>
      </c>
      <c r="K22" s="25" t="s">
        <v>129</v>
      </c>
      <c r="L22" s="16"/>
      <c r="M22" s="16"/>
      <c r="N22" s="16"/>
    </row>
    <row r="23" spans="1:14" s="50" customFormat="1" ht="45" x14ac:dyDescent="0.2">
      <c r="A23" s="54">
        <v>12</v>
      </c>
      <c r="B23" s="55" t="s">
        <v>158</v>
      </c>
      <c r="C23" s="57" t="s">
        <v>159</v>
      </c>
      <c r="D23" s="12" t="s">
        <v>30</v>
      </c>
      <c r="E23" s="54" t="s">
        <v>163</v>
      </c>
      <c r="F23" s="12">
        <v>20</v>
      </c>
      <c r="G23" s="12">
        <v>20</v>
      </c>
      <c r="H23" s="12">
        <v>20</v>
      </c>
      <c r="I23" s="12">
        <v>20</v>
      </c>
      <c r="J23" s="12">
        <v>20</v>
      </c>
      <c r="K23" s="25" t="s">
        <v>129</v>
      </c>
      <c r="L23" s="16"/>
      <c r="M23" s="16"/>
      <c r="N23" s="16"/>
    </row>
    <row r="24" spans="1:14" ht="18.75" customHeight="1" x14ac:dyDescent="0.2">
      <c r="A24" s="64" t="str">
        <f>'Приложение 4 (новое)'!A56:M56</f>
        <v>Подпрограмма     III  «Совершенствование муниципальной службы Московской области»</v>
      </c>
      <c r="B24" s="65"/>
      <c r="C24" s="67"/>
      <c r="D24" s="67"/>
      <c r="E24" s="67"/>
      <c r="F24" s="67"/>
      <c r="G24" s="67"/>
      <c r="H24" s="67"/>
      <c r="I24" s="67"/>
      <c r="J24" s="67"/>
      <c r="K24" s="66"/>
      <c r="L24" s="16"/>
      <c r="M24" s="16"/>
      <c r="N24" s="16"/>
    </row>
    <row r="25" spans="1:14" s="3" customFormat="1" ht="99" customHeight="1" x14ac:dyDescent="0.2">
      <c r="A25" s="29">
        <v>1</v>
      </c>
      <c r="B25" s="22" t="s">
        <v>83</v>
      </c>
      <c r="C25" s="29" t="s">
        <v>106</v>
      </c>
      <c r="D25" s="29" t="s">
        <v>30</v>
      </c>
      <c r="E25" s="29">
        <v>25</v>
      </c>
      <c r="F25" s="29">
        <v>25</v>
      </c>
      <c r="G25" s="23">
        <v>25</v>
      </c>
      <c r="H25" s="29">
        <v>25</v>
      </c>
      <c r="I25" s="29">
        <v>25</v>
      </c>
      <c r="J25" s="29">
        <v>25</v>
      </c>
      <c r="K25" s="4" t="s">
        <v>130</v>
      </c>
      <c r="L25" s="16"/>
      <c r="M25" s="16"/>
      <c r="N25" s="16"/>
    </row>
    <row r="26" spans="1:14" ht="12.75" x14ac:dyDescent="0.2">
      <c r="A26" s="64" t="str">
        <f>'Приложение 4 (новое)'!A77:M77</f>
        <v>Подпрограмма     IV  «Управление муниципальными финансами »</v>
      </c>
      <c r="B26" s="65"/>
      <c r="C26" s="65"/>
      <c r="D26" s="65"/>
      <c r="E26" s="65"/>
      <c r="F26" s="65"/>
      <c r="G26" s="65"/>
      <c r="H26" s="65"/>
      <c r="I26" s="65"/>
      <c r="J26" s="65"/>
      <c r="K26" s="66"/>
      <c r="L26" s="16"/>
      <c r="M26" s="16"/>
      <c r="N26" s="16"/>
    </row>
    <row r="27" spans="1:14" ht="45" x14ac:dyDescent="0.2">
      <c r="A27" s="12">
        <v>1</v>
      </c>
      <c r="B27" s="58" t="s">
        <v>164</v>
      </c>
      <c r="C27" s="59" t="s">
        <v>106</v>
      </c>
      <c r="D27" s="59" t="s">
        <v>30</v>
      </c>
      <c r="E27" s="59">
        <v>10.24</v>
      </c>
      <c r="F27" s="59">
        <v>10.9</v>
      </c>
      <c r="G27" s="59">
        <v>11.9</v>
      </c>
      <c r="H27" s="59">
        <v>2.4</v>
      </c>
      <c r="I27" s="59">
        <v>3</v>
      </c>
      <c r="J27" s="59">
        <v>3</v>
      </c>
      <c r="K27" s="4" t="s">
        <v>130</v>
      </c>
      <c r="L27" s="16"/>
      <c r="M27" s="16"/>
      <c r="N27" s="16"/>
    </row>
    <row r="28" spans="1:14" ht="90" x14ac:dyDescent="0.2">
      <c r="A28" s="12">
        <v>2</v>
      </c>
      <c r="B28" s="17" t="s">
        <v>74</v>
      </c>
      <c r="C28" s="29" t="s">
        <v>106</v>
      </c>
      <c r="D28" s="29" t="s">
        <v>30</v>
      </c>
      <c r="E28" s="29">
        <v>0.4</v>
      </c>
      <c r="F28" s="29">
        <v>2.2000000000000002</v>
      </c>
      <c r="G28" s="29">
        <v>2.2000000000000002</v>
      </c>
      <c r="H28" s="29">
        <v>2.2999999999999998</v>
      </c>
      <c r="I28" s="29">
        <v>2.2999999999999998</v>
      </c>
      <c r="J28" s="29">
        <v>2.2999999999999998</v>
      </c>
      <c r="K28" s="4" t="s">
        <v>131</v>
      </c>
      <c r="L28" s="16"/>
      <c r="M28" s="16"/>
      <c r="N28" s="16"/>
    </row>
    <row r="29" spans="1:14" s="13" customFormat="1" ht="45" x14ac:dyDescent="0.2">
      <c r="A29" s="12">
        <v>3</v>
      </c>
      <c r="B29" s="60" t="s">
        <v>75</v>
      </c>
      <c r="C29" s="59" t="s">
        <v>106</v>
      </c>
      <c r="D29" s="59" t="s">
        <v>30</v>
      </c>
      <c r="E29" s="59">
        <v>5.86</v>
      </c>
      <c r="F29" s="59">
        <v>5.86</v>
      </c>
      <c r="G29" s="59">
        <v>5.86</v>
      </c>
      <c r="H29" s="59">
        <v>5.86</v>
      </c>
      <c r="I29" s="59">
        <v>5.86</v>
      </c>
      <c r="J29" s="59">
        <v>5.86</v>
      </c>
      <c r="K29" s="4" t="s">
        <v>130</v>
      </c>
      <c r="L29" s="16"/>
      <c r="M29" s="16"/>
      <c r="N29" s="16"/>
    </row>
    <row r="30" spans="1:14" s="21" customFormat="1" ht="90" x14ac:dyDescent="0.2">
      <c r="A30" s="12">
        <v>4</v>
      </c>
      <c r="B30" s="17" t="s">
        <v>104</v>
      </c>
      <c r="C30" s="29" t="s">
        <v>106</v>
      </c>
      <c r="D30" s="29" t="s">
        <v>30</v>
      </c>
      <c r="E30" s="29">
        <v>6.2</v>
      </c>
      <c r="F30" s="29">
        <v>8.9</v>
      </c>
      <c r="G30" s="29">
        <v>2</v>
      </c>
      <c r="H30" s="29">
        <v>1.8</v>
      </c>
      <c r="I30" s="29">
        <v>0</v>
      </c>
      <c r="J30" s="29">
        <v>0</v>
      </c>
      <c r="K30" s="4" t="s">
        <v>132</v>
      </c>
      <c r="L30" s="16"/>
      <c r="M30" s="16"/>
      <c r="N30" s="16"/>
    </row>
    <row r="31" spans="1:14" s="21" customFormat="1" ht="45" x14ac:dyDescent="0.2">
      <c r="A31" s="12">
        <v>5</v>
      </c>
      <c r="B31" s="17" t="s">
        <v>105</v>
      </c>
      <c r="C31" s="29" t="s">
        <v>106</v>
      </c>
      <c r="D31" s="29" t="s">
        <v>107</v>
      </c>
      <c r="E31" s="29" t="s">
        <v>108</v>
      </c>
      <c r="F31" s="29" t="s">
        <v>108</v>
      </c>
      <c r="G31" s="29" t="s">
        <v>108</v>
      </c>
      <c r="H31" s="29" t="s">
        <v>108</v>
      </c>
      <c r="I31" s="29" t="s">
        <v>108</v>
      </c>
      <c r="J31" s="29" t="s">
        <v>108</v>
      </c>
      <c r="K31" s="4" t="s">
        <v>129</v>
      </c>
      <c r="L31" s="16"/>
      <c r="M31" s="16"/>
      <c r="N31" s="16"/>
    </row>
    <row r="32" spans="1:14" x14ac:dyDescent="0.2">
      <c r="L32" s="8"/>
      <c r="M32" s="8"/>
      <c r="N32" s="8"/>
    </row>
    <row r="33" spans="12:14" x14ac:dyDescent="0.2">
      <c r="L33" s="8"/>
      <c r="M33" s="8"/>
      <c r="N33" s="8"/>
    </row>
    <row r="34" spans="12:14" x14ac:dyDescent="0.2">
      <c r="L34" s="8"/>
      <c r="M34" s="8"/>
      <c r="N34" s="8"/>
    </row>
    <row r="35" spans="12:14" x14ac:dyDescent="0.2">
      <c r="L35" s="8"/>
      <c r="M35" s="8"/>
      <c r="N35" s="8"/>
    </row>
  </sheetData>
  <mergeCells count="15">
    <mergeCell ref="G1:K1"/>
    <mergeCell ref="A3:K3"/>
    <mergeCell ref="E8:E9"/>
    <mergeCell ref="G2:K2"/>
    <mergeCell ref="A5:K5"/>
    <mergeCell ref="A4:N4"/>
    <mergeCell ref="A6:K6"/>
    <mergeCell ref="A8:A9"/>
    <mergeCell ref="B8:B9"/>
    <mergeCell ref="A26:K26"/>
    <mergeCell ref="A24:K24"/>
    <mergeCell ref="A11:K11"/>
    <mergeCell ref="C8:C9"/>
    <mergeCell ref="D8:D9"/>
    <mergeCell ref="F8:K8"/>
  </mergeCells>
  <phoneticPr fontId="3" type="noConversion"/>
  <pageMargins left="0.35433070866141736" right="0.19685039370078741" top="0.39370078740157483" bottom="0.39370078740157483" header="0.51181102362204722" footer="0.51181102362204722"/>
  <pageSetup paperSize="9" scale="66" fitToHeight="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8"/>
  <sheetViews>
    <sheetView view="pageBreakPreview" zoomScale="70" zoomScaleNormal="100" zoomScaleSheetLayoutView="70" workbookViewId="0">
      <selection activeCell="M11" sqref="M11:M15"/>
    </sheetView>
  </sheetViews>
  <sheetFormatPr defaultRowHeight="12.75" x14ac:dyDescent="0.2"/>
  <cols>
    <col min="1" max="1" width="11.28515625" style="30" customWidth="1"/>
    <col min="2" max="2" width="44" style="30" customWidth="1"/>
    <col min="3" max="3" width="14.7109375" style="30" customWidth="1"/>
    <col min="4" max="4" width="17.85546875" style="30" customWidth="1"/>
    <col min="5" max="5" width="23" style="32" customWidth="1"/>
    <col min="6" max="6" width="14.5703125" style="32" customWidth="1"/>
    <col min="7" max="7" width="16.140625" style="40" customWidth="1"/>
    <col min="8" max="8" width="16" style="32" customWidth="1"/>
    <col min="9" max="10" width="16.85546875" style="32" bestFit="1" customWidth="1"/>
    <col min="11" max="11" width="16.42578125" style="32" customWidth="1"/>
    <col min="12" max="12" width="17.28515625" style="30" customWidth="1"/>
    <col min="13" max="13" width="75.5703125" style="30" customWidth="1"/>
    <col min="14" max="16384" width="9.140625" style="7"/>
  </cols>
  <sheetData>
    <row r="1" spans="1:13" ht="81" customHeight="1" x14ac:dyDescent="0.2">
      <c r="D1" s="41" t="s">
        <v>27</v>
      </c>
      <c r="E1" s="31"/>
      <c r="F1" s="31"/>
      <c r="G1" s="34"/>
      <c r="H1" s="31"/>
      <c r="I1" s="31"/>
      <c r="J1" s="131" t="s">
        <v>167</v>
      </c>
      <c r="K1" s="131"/>
      <c r="L1" s="131"/>
      <c r="M1" s="131"/>
    </row>
    <row r="2" spans="1:13" ht="81" customHeight="1" x14ac:dyDescent="0.2">
      <c r="D2" s="41"/>
      <c r="E2" s="31"/>
      <c r="F2" s="31"/>
      <c r="G2" s="34"/>
      <c r="H2" s="31"/>
      <c r="I2" s="31"/>
      <c r="J2" s="62" t="s">
        <v>153</v>
      </c>
      <c r="K2" s="135"/>
      <c r="L2" s="135"/>
      <c r="M2" s="135"/>
    </row>
    <row r="3" spans="1:13" s="14" customFormat="1" ht="15.75" x14ac:dyDescent="0.2">
      <c r="A3" s="74" t="s">
        <v>26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42"/>
    </row>
    <row r="4" spans="1:13" s="14" customFormat="1" ht="15.75" x14ac:dyDescent="0.2">
      <c r="A4" s="74" t="s">
        <v>54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42"/>
    </row>
    <row r="5" spans="1:13" s="14" customFormat="1" ht="15.75" x14ac:dyDescent="0.2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42"/>
    </row>
    <row r="6" spans="1:13" s="14" customFormat="1" ht="15.75" x14ac:dyDescent="0.2">
      <c r="A6" s="44"/>
      <c r="B6" s="44"/>
      <c r="C6" s="44"/>
      <c r="D6" s="44"/>
      <c r="E6" s="44"/>
      <c r="F6" s="44"/>
      <c r="G6" s="35"/>
      <c r="H6" s="44"/>
      <c r="I6" s="44"/>
      <c r="J6" s="44"/>
      <c r="K6" s="44"/>
      <c r="L6" s="45"/>
      <c r="M6" s="45"/>
    </row>
    <row r="7" spans="1:13" ht="18" customHeight="1" x14ac:dyDescent="0.2">
      <c r="A7" s="132" t="s">
        <v>2</v>
      </c>
      <c r="B7" s="132" t="s">
        <v>18</v>
      </c>
      <c r="C7" s="132" t="s">
        <v>19</v>
      </c>
      <c r="D7" s="132" t="s">
        <v>6</v>
      </c>
      <c r="E7" s="132" t="s">
        <v>118</v>
      </c>
      <c r="F7" s="132" t="s">
        <v>20</v>
      </c>
      <c r="G7" s="36"/>
      <c r="H7" s="132" t="s">
        <v>7</v>
      </c>
      <c r="I7" s="132"/>
      <c r="J7" s="132"/>
      <c r="K7" s="132"/>
      <c r="L7" s="132" t="s">
        <v>9</v>
      </c>
      <c r="M7" s="133" t="s">
        <v>13</v>
      </c>
    </row>
    <row r="8" spans="1:13" ht="79.5" customHeight="1" x14ac:dyDescent="0.2">
      <c r="A8" s="132"/>
      <c r="B8" s="132"/>
      <c r="C8" s="132"/>
      <c r="D8" s="132"/>
      <c r="E8" s="132"/>
      <c r="F8" s="132"/>
      <c r="G8" s="37" t="s">
        <v>113</v>
      </c>
      <c r="H8" s="43" t="s">
        <v>114</v>
      </c>
      <c r="I8" s="43" t="s">
        <v>115</v>
      </c>
      <c r="J8" s="43" t="s">
        <v>116</v>
      </c>
      <c r="K8" s="43" t="s">
        <v>117</v>
      </c>
      <c r="L8" s="132"/>
      <c r="M8" s="134"/>
    </row>
    <row r="9" spans="1:13" ht="15" x14ac:dyDescent="0.2">
      <c r="A9" s="47">
        <v>1</v>
      </c>
      <c r="B9" s="47">
        <v>2</v>
      </c>
      <c r="C9" s="47">
        <v>3</v>
      </c>
      <c r="D9" s="47">
        <v>4</v>
      </c>
      <c r="E9" s="47">
        <v>5</v>
      </c>
      <c r="F9" s="47">
        <v>6</v>
      </c>
      <c r="G9" s="38"/>
      <c r="H9" s="47">
        <v>7</v>
      </c>
      <c r="I9" s="47">
        <v>8</v>
      </c>
      <c r="J9" s="47">
        <v>9</v>
      </c>
      <c r="K9" s="47">
        <v>10</v>
      </c>
      <c r="L9" s="47">
        <v>11</v>
      </c>
      <c r="M9" s="47">
        <v>12</v>
      </c>
    </row>
    <row r="10" spans="1:13" s="5" customFormat="1" ht="32.25" customHeight="1" x14ac:dyDescent="0.2">
      <c r="A10" s="93" t="s">
        <v>119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5"/>
    </row>
    <row r="11" spans="1:13" ht="23.25" customHeight="1" x14ac:dyDescent="0.2">
      <c r="A11" s="98">
        <v>1</v>
      </c>
      <c r="B11" s="136" t="s">
        <v>134</v>
      </c>
      <c r="C11" s="98" t="s">
        <v>64</v>
      </c>
      <c r="D11" s="48" t="s">
        <v>1</v>
      </c>
      <c r="E11" s="27">
        <f>E12+E13+E14+E15</f>
        <v>154892.4</v>
      </c>
      <c r="F11" s="27">
        <f>SUM(G11:K11)</f>
        <v>383594.4</v>
      </c>
      <c r="G11" s="39">
        <f>G12+G13+G14+G15</f>
        <v>182574.4</v>
      </c>
      <c r="H11" s="27">
        <f t="shared" ref="H11:K11" si="0">H12+H13+H14+H15</f>
        <v>50255</v>
      </c>
      <c r="I11" s="27">
        <f t="shared" si="0"/>
        <v>50255</v>
      </c>
      <c r="J11" s="27">
        <f t="shared" si="0"/>
        <v>50255</v>
      </c>
      <c r="K11" s="27">
        <f t="shared" si="0"/>
        <v>50255</v>
      </c>
      <c r="L11" s="90"/>
      <c r="M11" s="90" t="s">
        <v>160</v>
      </c>
    </row>
    <row r="12" spans="1:13" ht="45" x14ac:dyDescent="0.2">
      <c r="A12" s="99"/>
      <c r="B12" s="111"/>
      <c r="C12" s="99"/>
      <c r="D12" s="48" t="s">
        <v>0</v>
      </c>
      <c r="E12" s="27">
        <f>E17+E22+E27</f>
        <v>0</v>
      </c>
      <c r="F12" s="27">
        <f t="shared" ref="F12:F40" si="1">SUM(G12:K12)</f>
        <v>0</v>
      </c>
      <c r="G12" s="39">
        <f>G17+G22+G27</f>
        <v>0</v>
      </c>
      <c r="H12" s="27">
        <f t="shared" ref="H12:K12" si="2">H17+H22+H27</f>
        <v>0</v>
      </c>
      <c r="I12" s="27">
        <f t="shared" si="2"/>
        <v>0</v>
      </c>
      <c r="J12" s="27">
        <f t="shared" si="2"/>
        <v>0</v>
      </c>
      <c r="K12" s="27">
        <f t="shared" si="2"/>
        <v>0</v>
      </c>
      <c r="L12" s="91"/>
      <c r="M12" s="91"/>
    </row>
    <row r="13" spans="1:13" ht="60" x14ac:dyDescent="0.2">
      <c r="A13" s="99"/>
      <c r="B13" s="111"/>
      <c r="C13" s="99"/>
      <c r="D13" s="48" t="s">
        <v>5</v>
      </c>
      <c r="E13" s="27">
        <f t="shared" ref="E13:E15" si="3">E18+E23+E28</f>
        <v>0</v>
      </c>
      <c r="F13" s="27">
        <f t="shared" si="1"/>
        <v>0</v>
      </c>
      <c r="G13" s="39">
        <f t="shared" ref="G13:K15" si="4">G18+G23+G28</f>
        <v>0</v>
      </c>
      <c r="H13" s="27">
        <f t="shared" si="4"/>
        <v>0</v>
      </c>
      <c r="I13" s="27">
        <f t="shared" si="4"/>
        <v>0</v>
      </c>
      <c r="J13" s="27">
        <f t="shared" si="4"/>
        <v>0</v>
      </c>
      <c r="K13" s="27">
        <f t="shared" si="4"/>
        <v>0</v>
      </c>
      <c r="L13" s="91"/>
      <c r="M13" s="91"/>
    </row>
    <row r="14" spans="1:13" ht="60" x14ac:dyDescent="0.2">
      <c r="A14" s="99"/>
      <c r="B14" s="111"/>
      <c r="C14" s="99"/>
      <c r="D14" s="48" t="s">
        <v>14</v>
      </c>
      <c r="E14" s="27">
        <f t="shared" si="3"/>
        <v>154892.4</v>
      </c>
      <c r="F14" s="27">
        <f t="shared" si="1"/>
        <v>383594.4</v>
      </c>
      <c r="G14" s="39">
        <f t="shared" si="4"/>
        <v>182574.4</v>
      </c>
      <c r="H14" s="27">
        <f t="shared" si="4"/>
        <v>50255</v>
      </c>
      <c r="I14" s="27">
        <f t="shared" si="4"/>
        <v>50255</v>
      </c>
      <c r="J14" s="27">
        <f t="shared" si="4"/>
        <v>50255</v>
      </c>
      <c r="K14" s="27">
        <f t="shared" si="4"/>
        <v>50255</v>
      </c>
      <c r="L14" s="91"/>
      <c r="M14" s="91"/>
    </row>
    <row r="15" spans="1:13" ht="30" x14ac:dyDescent="0.2">
      <c r="A15" s="100"/>
      <c r="B15" s="112"/>
      <c r="C15" s="100"/>
      <c r="D15" s="48" t="s">
        <v>22</v>
      </c>
      <c r="E15" s="27">
        <f t="shared" si="3"/>
        <v>0</v>
      </c>
      <c r="F15" s="27">
        <f t="shared" si="1"/>
        <v>0</v>
      </c>
      <c r="G15" s="39">
        <f t="shared" si="4"/>
        <v>0</v>
      </c>
      <c r="H15" s="27">
        <f t="shared" si="4"/>
        <v>0</v>
      </c>
      <c r="I15" s="27">
        <f t="shared" si="4"/>
        <v>0</v>
      </c>
      <c r="J15" s="27">
        <f t="shared" si="4"/>
        <v>0</v>
      </c>
      <c r="K15" s="27">
        <f t="shared" si="4"/>
        <v>0</v>
      </c>
      <c r="L15" s="92"/>
      <c r="M15" s="92"/>
    </row>
    <row r="16" spans="1:13" ht="15" customHeight="1" x14ac:dyDescent="0.2">
      <c r="A16" s="98" t="s">
        <v>10</v>
      </c>
      <c r="B16" s="137" t="s">
        <v>88</v>
      </c>
      <c r="C16" s="98" t="s">
        <v>64</v>
      </c>
      <c r="D16" s="48" t="s">
        <v>1</v>
      </c>
      <c r="E16" s="27">
        <f>SUM(E17:E20)</f>
        <v>128430.39999999999</v>
      </c>
      <c r="F16" s="27">
        <f t="shared" si="1"/>
        <v>242696.4</v>
      </c>
      <c r="G16" s="39">
        <f>SUM(G17:G20)</f>
        <v>154756.4</v>
      </c>
      <c r="H16" s="27">
        <f>SUM(H17:H20)</f>
        <v>21985</v>
      </c>
      <c r="I16" s="27">
        <f>SUM(I17:I20)</f>
        <v>21985</v>
      </c>
      <c r="J16" s="27">
        <f>SUM(J17:J20)</f>
        <v>21985</v>
      </c>
      <c r="K16" s="27">
        <f>SUM(K17:K20)</f>
        <v>21985</v>
      </c>
      <c r="L16" s="90" t="s">
        <v>44</v>
      </c>
      <c r="M16" s="140"/>
    </row>
    <row r="17" spans="1:13" ht="45" x14ac:dyDescent="0.2">
      <c r="A17" s="99"/>
      <c r="B17" s="138"/>
      <c r="C17" s="99"/>
      <c r="D17" s="48" t="s">
        <v>0</v>
      </c>
      <c r="E17" s="27">
        <v>0</v>
      </c>
      <c r="F17" s="27">
        <f t="shared" si="1"/>
        <v>0</v>
      </c>
      <c r="G17" s="39">
        <v>0</v>
      </c>
      <c r="H17" s="27">
        <v>0</v>
      </c>
      <c r="I17" s="27">
        <v>0</v>
      </c>
      <c r="J17" s="27">
        <v>0</v>
      </c>
      <c r="K17" s="27">
        <v>0</v>
      </c>
      <c r="L17" s="91"/>
      <c r="M17" s="115"/>
    </row>
    <row r="18" spans="1:13" ht="60" x14ac:dyDescent="0.2">
      <c r="A18" s="99"/>
      <c r="B18" s="138"/>
      <c r="C18" s="99"/>
      <c r="D18" s="48" t="s">
        <v>5</v>
      </c>
      <c r="E18" s="27">
        <v>0</v>
      </c>
      <c r="F18" s="27">
        <f t="shared" si="1"/>
        <v>0</v>
      </c>
      <c r="G18" s="39">
        <v>0</v>
      </c>
      <c r="H18" s="27">
        <v>0</v>
      </c>
      <c r="I18" s="27">
        <v>0</v>
      </c>
      <c r="J18" s="27">
        <v>0</v>
      </c>
      <c r="K18" s="27">
        <v>0</v>
      </c>
      <c r="L18" s="91"/>
      <c r="M18" s="115"/>
    </row>
    <row r="19" spans="1:13" ht="60" x14ac:dyDescent="0.2">
      <c r="A19" s="99"/>
      <c r="B19" s="138"/>
      <c r="C19" s="99"/>
      <c r="D19" s="48" t="s">
        <v>14</v>
      </c>
      <c r="E19" s="27">
        <v>128430.39999999999</v>
      </c>
      <c r="F19" s="27">
        <f t="shared" si="1"/>
        <v>242696.4</v>
      </c>
      <c r="G19" s="39">
        <f>50984.4+64940.6+27559.4+70-120+50+30+5700+2640+1300+2500-1000+102</f>
        <v>154756.4</v>
      </c>
      <c r="H19" s="27">
        <v>21985</v>
      </c>
      <c r="I19" s="27">
        <v>21985</v>
      </c>
      <c r="J19" s="27">
        <v>21985</v>
      </c>
      <c r="K19" s="27">
        <v>21985</v>
      </c>
      <c r="L19" s="91"/>
      <c r="M19" s="115"/>
    </row>
    <row r="20" spans="1:13" ht="30" x14ac:dyDescent="0.2">
      <c r="A20" s="100"/>
      <c r="B20" s="139"/>
      <c r="C20" s="100"/>
      <c r="D20" s="48" t="s">
        <v>22</v>
      </c>
      <c r="E20" s="27">
        <v>0</v>
      </c>
      <c r="F20" s="27">
        <f t="shared" si="1"/>
        <v>0</v>
      </c>
      <c r="G20" s="39">
        <v>0</v>
      </c>
      <c r="H20" s="27">
        <v>0</v>
      </c>
      <c r="I20" s="27">
        <v>0</v>
      </c>
      <c r="J20" s="27">
        <v>0</v>
      </c>
      <c r="K20" s="27">
        <v>0</v>
      </c>
      <c r="L20" s="92"/>
      <c r="M20" s="116"/>
    </row>
    <row r="21" spans="1:13" ht="15" customHeight="1" x14ac:dyDescent="0.2">
      <c r="A21" s="81" t="s">
        <v>21</v>
      </c>
      <c r="B21" s="90" t="s">
        <v>89</v>
      </c>
      <c r="C21" s="98" t="s">
        <v>64</v>
      </c>
      <c r="D21" s="48" t="s">
        <v>1</v>
      </c>
      <c r="E21" s="27">
        <f>SUM(E22:E25)</f>
        <v>26462</v>
      </c>
      <c r="F21" s="27">
        <f t="shared" si="1"/>
        <v>139398</v>
      </c>
      <c r="G21" s="39">
        <f>SUM(G22:G25)</f>
        <v>27518</v>
      </c>
      <c r="H21" s="27">
        <f>SUM(H22:H25)</f>
        <v>27970</v>
      </c>
      <c r="I21" s="27">
        <f>SUM(I22:I25)</f>
        <v>27970</v>
      </c>
      <c r="J21" s="27">
        <f>SUM(J22:J25)</f>
        <v>27970</v>
      </c>
      <c r="K21" s="27">
        <f>SUM(K22:K25)</f>
        <v>27970</v>
      </c>
      <c r="L21" s="90" t="s">
        <v>44</v>
      </c>
      <c r="M21" s="78"/>
    </row>
    <row r="22" spans="1:13" ht="45" x14ac:dyDescent="0.2">
      <c r="A22" s="82"/>
      <c r="B22" s="91"/>
      <c r="C22" s="99"/>
      <c r="D22" s="48" t="s">
        <v>0</v>
      </c>
      <c r="E22" s="27">
        <v>0</v>
      </c>
      <c r="F22" s="27">
        <f t="shared" si="1"/>
        <v>0</v>
      </c>
      <c r="G22" s="39">
        <v>0</v>
      </c>
      <c r="H22" s="27">
        <v>0</v>
      </c>
      <c r="I22" s="27">
        <v>0</v>
      </c>
      <c r="J22" s="27">
        <v>0</v>
      </c>
      <c r="K22" s="27">
        <v>0</v>
      </c>
      <c r="L22" s="91"/>
      <c r="M22" s="91"/>
    </row>
    <row r="23" spans="1:13" ht="60" x14ac:dyDescent="0.2">
      <c r="A23" s="82"/>
      <c r="B23" s="91"/>
      <c r="C23" s="99"/>
      <c r="D23" s="48" t="s">
        <v>5</v>
      </c>
      <c r="E23" s="27">
        <v>0</v>
      </c>
      <c r="F23" s="27">
        <f t="shared" si="1"/>
        <v>0</v>
      </c>
      <c r="G23" s="39">
        <v>0</v>
      </c>
      <c r="H23" s="27">
        <v>0</v>
      </c>
      <c r="I23" s="27">
        <v>0</v>
      </c>
      <c r="J23" s="27">
        <v>0</v>
      </c>
      <c r="K23" s="27">
        <v>0</v>
      </c>
      <c r="L23" s="91"/>
      <c r="M23" s="91"/>
    </row>
    <row r="24" spans="1:13" ht="60" x14ac:dyDescent="0.2">
      <c r="A24" s="82"/>
      <c r="B24" s="91"/>
      <c r="C24" s="99"/>
      <c r="D24" s="48" t="s">
        <v>14</v>
      </c>
      <c r="E24" s="27">
        <v>26462</v>
      </c>
      <c r="F24" s="27">
        <f t="shared" si="1"/>
        <v>139398</v>
      </c>
      <c r="G24" s="39">
        <f>27970-70-230-50-102</f>
        <v>27518</v>
      </c>
      <c r="H24" s="27">
        <v>27970</v>
      </c>
      <c r="I24" s="27">
        <v>27970</v>
      </c>
      <c r="J24" s="27">
        <v>27970</v>
      </c>
      <c r="K24" s="27">
        <v>27970</v>
      </c>
      <c r="L24" s="91"/>
      <c r="M24" s="91"/>
    </row>
    <row r="25" spans="1:13" ht="30" x14ac:dyDescent="0.2">
      <c r="A25" s="83"/>
      <c r="B25" s="92"/>
      <c r="C25" s="100"/>
      <c r="D25" s="48" t="s">
        <v>22</v>
      </c>
      <c r="E25" s="27">
        <v>0</v>
      </c>
      <c r="F25" s="27">
        <f t="shared" si="1"/>
        <v>0</v>
      </c>
      <c r="G25" s="39">
        <v>0</v>
      </c>
      <c r="H25" s="27">
        <v>0</v>
      </c>
      <c r="I25" s="27">
        <v>0</v>
      </c>
      <c r="J25" s="27">
        <v>0</v>
      </c>
      <c r="K25" s="27">
        <v>0</v>
      </c>
      <c r="L25" s="92"/>
      <c r="M25" s="92"/>
    </row>
    <row r="26" spans="1:13" ht="15" customHeight="1" x14ac:dyDescent="0.2">
      <c r="A26" s="81" t="s">
        <v>24</v>
      </c>
      <c r="B26" s="90" t="s">
        <v>90</v>
      </c>
      <c r="C26" s="98" t="s">
        <v>64</v>
      </c>
      <c r="D26" s="48" t="s">
        <v>1</v>
      </c>
      <c r="E26" s="27">
        <f>SUM(E27:E30)</f>
        <v>0</v>
      </c>
      <c r="F26" s="27">
        <f t="shared" si="1"/>
        <v>1500</v>
      </c>
      <c r="G26" s="39">
        <f>SUM(G27:G30)</f>
        <v>300</v>
      </c>
      <c r="H26" s="27">
        <f>SUM(H27:H30)</f>
        <v>300</v>
      </c>
      <c r="I26" s="27">
        <f>SUM(I27:I30)</f>
        <v>300</v>
      </c>
      <c r="J26" s="27">
        <f>SUM(J27:J30)</f>
        <v>300</v>
      </c>
      <c r="K26" s="27">
        <f>SUM(K27:K30)</f>
        <v>300</v>
      </c>
      <c r="L26" s="90" t="s">
        <v>44</v>
      </c>
      <c r="M26" s="78"/>
    </row>
    <row r="27" spans="1:13" ht="45" x14ac:dyDescent="0.2">
      <c r="A27" s="82"/>
      <c r="B27" s="91"/>
      <c r="C27" s="99"/>
      <c r="D27" s="48" t="s">
        <v>0</v>
      </c>
      <c r="E27" s="27">
        <v>0</v>
      </c>
      <c r="F27" s="27">
        <f t="shared" si="1"/>
        <v>0</v>
      </c>
      <c r="G27" s="39">
        <v>0</v>
      </c>
      <c r="H27" s="27">
        <v>0</v>
      </c>
      <c r="I27" s="27">
        <v>0</v>
      </c>
      <c r="J27" s="27">
        <v>0</v>
      </c>
      <c r="K27" s="27">
        <v>0</v>
      </c>
      <c r="L27" s="91"/>
      <c r="M27" s="91"/>
    </row>
    <row r="28" spans="1:13" ht="60" x14ac:dyDescent="0.2">
      <c r="A28" s="82"/>
      <c r="B28" s="91"/>
      <c r="C28" s="99"/>
      <c r="D28" s="48" t="s">
        <v>5</v>
      </c>
      <c r="E28" s="27">
        <v>0</v>
      </c>
      <c r="F28" s="27">
        <f t="shared" si="1"/>
        <v>0</v>
      </c>
      <c r="G28" s="39">
        <v>0</v>
      </c>
      <c r="H28" s="27">
        <v>0</v>
      </c>
      <c r="I28" s="27">
        <v>0</v>
      </c>
      <c r="J28" s="27">
        <v>0</v>
      </c>
      <c r="K28" s="27">
        <v>0</v>
      </c>
      <c r="L28" s="91"/>
      <c r="M28" s="91"/>
    </row>
    <row r="29" spans="1:13" ht="60" x14ac:dyDescent="0.2">
      <c r="A29" s="82"/>
      <c r="B29" s="91"/>
      <c r="C29" s="99"/>
      <c r="D29" s="48" t="s">
        <v>14</v>
      </c>
      <c r="E29" s="27">
        <v>0</v>
      </c>
      <c r="F29" s="27">
        <f t="shared" si="1"/>
        <v>1500</v>
      </c>
      <c r="G29" s="39">
        <v>300</v>
      </c>
      <c r="H29" s="27">
        <v>300</v>
      </c>
      <c r="I29" s="27">
        <v>300</v>
      </c>
      <c r="J29" s="27">
        <v>300</v>
      </c>
      <c r="K29" s="27">
        <v>300</v>
      </c>
      <c r="L29" s="91"/>
      <c r="M29" s="91"/>
    </row>
    <row r="30" spans="1:13" ht="30" x14ac:dyDescent="0.2">
      <c r="A30" s="83"/>
      <c r="B30" s="92"/>
      <c r="C30" s="100"/>
      <c r="D30" s="48" t="s">
        <v>22</v>
      </c>
      <c r="E30" s="27">
        <v>0</v>
      </c>
      <c r="F30" s="27">
        <f t="shared" si="1"/>
        <v>0</v>
      </c>
      <c r="G30" s="39">
        <v>0</v>
      </c>
      <c r="H30" s="27">
        <v>0</v>
      </c>
      <c r="I30" s="27">
        <v>0</v>
      </c>
      <c r="J30" s="27">
        <v>0</v>
      </c>
      <c r="K30" s="27">
        <v>0</v>
      </c>
      <c r="L30" s="92"/>
      <c r="M30" s="92"/>
    </row>
    <row r="31" spans="1:13" ht="25.5" customHeight="1" x14ac:dyDescent="0.2">
      <c r="A31" s="98" t="s">
        <v>8</v>
      </c>
      <c r="B31" s="130" t="s">
        <v>135</v>
      </c>
      <c r="C31" s="98" t="s">
        <v>64</v>
      </c>
      <c r="D31" s="48" t="s">
        <v>1</v>
      </c>
      <c r="E31" s="27">
        <f t="shared" ref="E31:K31" si="5">E36</f>
        <v>14149</v>
      </c>
      <c r="F31" s="27">
        <f t="shared" si="1"/>
        <v>22513.599999999999</v>
      </c>
      <c r="G31" s="39">
        <f t="shared" si="5"/>
        <v>22513.599999999999</v>
      </c>
      <c r="H31" s="27">
        <f t="shared" si="5"/>
        <v>0</v>
      </c>
      <c r="I31" s="27">
        <f t="shared" si="5"/>
        <v>0</v>
      </c>
      <c r="J31" s="27">
        <f t="shared" si="5"/>
        <v>0</v>
      </c>
      <c r="K31" s="27">
        <f t="shared" si="5"/>
        <v>0</v>
      </c>
      <c r="L31" s="90"/>
      <c r="M31" s="90" t="s">
        <v>161</v>
      </c>
    </row>
    <row r="32" spans="1:13" ht="47.25" customHeight="1" x14ac:dyDescent="0.2">
      <c r="A32" s="99"/>
      <c r="B32" s="102"/>
      <c r="C32" s="99"/>
      <c r="D32" s="48" t="s">
        <v>0</v>
      </c>
      <c r="E32" s="27">
        <f>E37</f>
        <v>0</v>
      </c>
      <c r="F32" s="27">
        <f t="shared" si="1"/>
        <v>0</v>
      </c>
      <c r="G32" s="39">
        <f t="shared" ref="G32:K32" si="6">G37</f>
        <v>0</v>
      </c>
      <c r="H32" s="27">
        <f t="shared" si="6"/>
        <v>0</v>
      </c>
      <c r="I32" s="27">
        <f t="shared" si="6"/>
        <v>0</v>
      </c>
      <c r="J32" s="27">
        <f t="shared" si="6"/>
        <v>0</v>
      </c>
      <c r="K32" s="27">
        <f t="shared" si="6"/>
        <v>0</v>
      </c>
      <c r="L32" s="91"/>
      <c r="M32" s="91"/>
    </row>
    <row r="33" spans="1:13" ht="60" x14ac:dyDescent="0.2">
      <c r="A33" s="99"/>
      <c r="B33" s="102"/>
      <c r="C33" s="99"/>
      <c r="D33" s="48" t="s">
        <v>5</v>
      </c>
      <c r="E33" s="27">
        <f>E38</f>
        <v>14149</v>
      </c>
      <c r="F33" s="27">
        <f t="shared" si="1"/>
        <v>16309</v>
      </c>
      <c r="G33" s="39">
        <f t="shared" ref="G33:K33" si="7">G38</f>
        <v>16309</v>
      </c>
      <c r="H33" s="27">
        <f t="shared" si="7"/>
        <v>0</v>
      </c>
      <c r="I33" s="27">
        <f t="shared" si="7"/>
        <v>0</v>
      </c>
      <c r="J33" s="27">
        <f t="shared" si="7"/>
        <v>0</v>
      </c>
      <c r="K33" s="27">
        <f t="shared" si="7"/>
        <v>0</v>
      </c>
      <c r="L33" s="91"/>
      <c r="M33" s="91"/>
    </row>
    <row r="34" spans="1:13" ht="60" x14ac:dyDescent="0.2">
      <c r="A34" s="99"/>
      <c r="B34" s="102"/>
      <c r="C34" s="99"/>
      <c r="D34" s="48" t="s">
        <v>14</v>
      </c>
      <c r="E34" s="27">
        <f>E39</f>
        <v>0</v>
      </c>
      <c r="F34" s="27">
        <f t="shared" si="1"/>
        <v>6204.6</v>
      </c>
      <c r="G34" s="39">
        <f t="shared" ref="G34:K35" si="8">G39</f>
        <v>6204.6</v>
      </c>
      <c r="H34" s="27">
        <f t="shared" si="8"/>
        <v>0</v>
      </c>
      <c r="I34" s="27">
        <f t="shared" si="8"/>
        <v>0</v>
      </c>
      <c r="J34" s="27">
        <f t="shared" si="8"/>
        <v>0</v>
      </c>
      <c r="K34" s="27">
        <f t="shared" si="8"/>
        <v>0</v>
      </c>
      <c r="L34" s="91"/>
      <c r="M34" s="91"/>
    </row>
    <row r="35" spans="1:13" ht="30" x14ac:dyDescent="0.2">
      <c r="A35" s="100"/>
      <c r="B35" s="103"/>
      <c r="C35" s="100"/>
      <c r="D35" s="48" t="s">
        <v>22</v>
      </c>
      <c r="E35" s="27">
        <f>E40</f>
        <v>0</v>
      </c>
      <c r="F35" s="27">
        <f t="shared" si="1"/>
        <v>0</v>
      </c>
      <c r="G35" s="39">
        <f t="shared" ref="G35:H35" si="9">G40</f>
        <v>0</v>
      </c>
      <c r="H35" s="27">
        <f t="shared" si="9"/>
        <v>0</v>
      </c>
      <c r="I35" s="27">
        <f t="shared" si="8"/>
        <v>0</v>
      </c>
      <c r="J35" s="27">
        <f>J40</f>
        <v>0</v>
      </c>
      <c r="K35" s="27">
        <f>K40</f>
        <v>0</v>
      </c>
      <c r="L35" s="92"/>
      <c r="M35" s="92"/>
    </row>
    <row r="36" spans="1:13" ht="15" customHeight="1" x14ac:dyDescent="0.2">
      <c r="A36" s="81" t="s">
        <v>11</v>
      </c>
      <c r="B36" s="90" t="s">
        <v>91</v>
      </c>
      <c r="C36" s="98" t="s">
        <v>64</v>
      </c>
      <c r="D36" s="48" t="s">
        <v>1</v>
      </c>
      <c r="E36" s="27">
        <f>SUM(E37:E40)</f>
        <v>14149</v>
      </c>
      <c r="F36" s="27">
        <f t="shared" si="1"/>
        <v>22513.599999999999</v>
      </c>
      <c r="G36" s="39">
        <f>SUM(G37:G40)</f>
        <v>22513.599999999999</v>
      </c>
      <c r="H36" s="27">
        <f>SUM(H37:H40)</f>
        <v>0</v>
      </c>
      <c r="I36" s="27">
        <f>SUM(I37:I40)</f>
        <v>0</v>
      </c>
      <c r="J36" s="27">
        <f>SUM(J37:J40)</f>
        <v>0</v>
      </c>
      <c r="K36" s="27">
        <f>SUM(K37:K40)</f>
        <v>0</v>
      </c>
      <c r="L36" s="90" t="s">
        <v>44</v>
      </c>
      <c r="M36" s="78"/>
    </row>
    <row r="37" spans="1:13" ht="45" x14ac:dyDescent="0.2">
      <c r="A37" s="82"/>
      <c r="B37" s="91"/>
      <c r="C37" s="99"/>
      <c r="D37" s="48" t="s">
        <v>0</v>
      </c>
      <c r="E37" s="27"/>
      <c r="F37" s="27">
        <f t="shared" si="1"/>
        <v>0</v>
      </c>
      <c r="G37" s="39"/>
      <c r="H37" s="27"/>
      <c r="I37" s="27"/>
      <c r="J37" s="27"/>
      <c r="K37" s="27"/>
      <c r="L37" s="91"/>
      <c r="M37" s="79"/>
    </row>
    <row r="38" spans="1:13" ht="60" x14ac:dyDescent="0.2">
      <c r="A38" s="82"/>
      <c r="B38" s="91"/>
      <c r="C38" s="99"/>
      <c r="D38" s="48" t="s">
        <v>5</v>
      </c>
      <c r="E38" s="27">
        <v>14149</v>
      </c>
      <c r="F38" s="27">
        <f t="shared" si="1"/>
        <v>16309</v>
      </c>
      <c r="G38" s="39">
        <f>16309-2346.6+2346.6</f>
        <v>16309</v>
      </c>
      <c r="H38" s="27">
        <v>0</v>
      </c>
      <c r="I38" s="27">
        <v>0</v>
      </c>
      <c r="J38" s="27">
        <v>0</v>
      </c>
      <c r="K38" s="27">
        <v>0</v>
      </c>
      <c r="L38" s="91"/>
      <c r="M38" s="79"/>
    </row>
    <row r="39" spans="1:13" ht="60" x14ac:dyDescent="0.2">
      <c r="A39" s="82"/>
      <c r="B39" s="91"/>
      <c r="C39" s="99"/>
      <c r="D39" s="48" t="s">
        <v>14</v>
      </c>
      <c r="E39" s="27">
        <v>0</v>
      </c>
      <c r="F39" s="27">
        <f t="shared" si="1"/>
        <v>6204.6</v>
      </c>
      <c r="G39" s="39">
        <f>6204.6</f>
        <v>6204.6</v>
      </c>
      <c r="H39" s="27">
        <v>0</v>
      </c>
      <c r="I39" s="27">
        <v>0</v>
      </c>
      <c r="J39" s="27">
        <v>0</v>
      </c>
      <c r="K39" s="27">
        <v>0</v>
      </c>
      <c r="L39" s="91"/>
      <c r="M39" s="79"/>
    </row>
    <row r="40" spans="1:13" ht="30" x14ac:dyDescent="0.2">
      <c r="A40" s="83"/>
      <c r="B40" s="92"/>
      <c r="C40" s="100"/>
      <c r="D40" s="48" t="s">
        <v>22</v>
      </c>
      <c r="E40" s="27">
        <v>0</v>
      </c>
      <c r="F40" s="27">
        <f t="shared" si="1"/>
        <v>0</v>
      </c>
      <c r="G40" s="39">
        <v>0</v>
      </c>
      <c r="H40" s="27">
        <v>0</v>
      </c>
      <c r="I40" s="27">
        <v>0</v>
      </c>
      <c r="J40" s="27">
        <v>0</v>
      </c>
      <c r="K40" s="27">
        <v>0</v>
      </c>
      <c r="L40" s="92"/>
      <c r="M40" s="80"/>
    </row>
    <row r="41" spans="1:13" ht="25.5" customHeight="1" x14ac:dyDescent="0.2">
      <c r="A41" s="98" t="s">
        <v>29</v>
      </c>
      <c r="B41" s="101" t="s">
        <v>136</v>
      </c>
      <c r="C41" s="98" t="s">
        <v>64</v>
      </c>
      <c r="D41" s="48" t="s">
        <v>1</v>
      </c>
      <c r="E41" s="27">
        <f t="shared" ref="E41" si="10">E46</f>
        <v>56326.2</v>
      </c>
      <c r="F41" s="27">
        <f t="shared" ref="F41:F50" si="11">SUM(G41:K41)</f>
        <v>282117.59999999998</v>
      </c>
      <c r="G41" s="39">
        <f t="shared" ref="G41:K41" si="12">G46</f>
        <v>52653.599999999999</v>
      </c>
      <c r="H41" s="27">
        <f t="shared" si="12"/>
        <v>57366</v>
      </c>
      <c r="I41" s="27">
        <f t="shared" si="12"/>
        <v>57366</v>
      </c>
      <c r="J41" s="27">
        <f t="shared" si="12"/>
        <v>57366</v>
      </c>
      <c r="K41" s="27">
        <f t="shared" si="12"/>
        <v>57366</v>
      </c>
      <c r="L41" s="90"/>
      <c r="M41" s="90" t="s">
        <v>162</v>
      </c>
    </row>
    <row r="42" spans="1:13" ht="47.25" customHeight="1" x14ac:dyDescent="0.2">
      <c r="A42" s="99"/>
      <c r="B42" s="102"/>
      <c r="C42" s="99"/>
      <c r="D42" s="48" t="s">
        <v>0</v>
      </c>
      <c r="E42" s="27">
        <f>E47</f>
        <v>0</v>
      </c>
      <c r="F42" s="27">
        <f t="shared" si="11"/>
        <v>0</v>
      </c>
      <c r="G42" s="39">
        <f t="shared" ref="G42:K42" si="13">G47</f>
        <v>0</v>
      </c>
      <c r="H42" s="27">
        <f t="shared" si="13"/>
        <v>0</v>
      </c>
      <c r="I42" s="27">
        <f t="shared" si="13"/>
        <v>0</v>
      </c>
      <c r="J42" s="27">
        <f t="shared" si="13"/>
        <v>0</v>
      </c>
      <c r="K42" s="27">
        <f t="shared" si="13"/>
        <v>0</v>
      </c>
      <c r="L42" s="91"/>
      <c r="M42" s="91"/>
    </row>
    <row r="43" spans="1:13" ht="60" x14ac:dyDescent="0.2">
      <c r="A43" s="99"/>
      <c r="B43" s="102"/>
      <c r="C43" s="99"/>
      <c r="D43" s="48" t="s">
        <v>5</v>
      </c>
      <c r="E43" s="27">
        <f>E48</f>
        <v>0</v>
      </c>
      <c r="F43" s="27">
        <f t="shared" si="11"/>
        <v>0</v>
      </c>
      <c r="G43" s="39">
        <f t="shared" ref="G43:K43" si="14">G48</f>
        <v>0</v>
      </c>
      <c r="H43" s="27">
        <f t="shared" si="14"/>
        <v>0</v>
      </c>
      <c r="I43" s="27">
        <f t="shared" si="14"/>
        <v>0</v>
      </c>
      <c r="J43" s="27">
        <f t="shared" si="14"/>
        <v>0</v>
      </c>
      <c r="K43" s="27">
        <f t="shared" si="14"/>
        <v>0</v>
      </c>
      <c r="L43" s="91"/>
      <c r="M43" s="91"/>
    </row>
    <row r="44" spans="1:13" ht="60" x14ac:dyDescent="0.2">
      <c r="A44" s="99"/>
      <c r="B44" s="102"/>
      <c r="C44" s="99"/>
      <c r="D44" s="48" t="s">
        <v>14</v>
      </c>
      <c r="E44" s="27">
        <f>E49</f>
        <v>56326.2</v>
      </c>
      <c r="F44" s="27">
        <f t="shared" si="11"/>
        <v>282117.59999999998</v>
      </c>
      <c r="G44" s="39">
        <f t="shared" ref="G44:K44" si="15">G49</f>
        <v>52653.599999999999</v>
      </c>
      <c r="H44" s="27">
        <f t="shared" si="15"/>
        <v>57366</v>
      </c>
      <c r="I44" s="27">
        <f t="shared" si="15"/>
        <v>57366</v>
      </c>
      <c r="J44" s="27">
        <f t="shared" si="15"/>
        <v>57366</v>
      </c>
      <c r="K44" s="27">
        <f t="shared" si="15"/>
        <v>57366</v>
      </c>
      <c r="L44" s="91"/>
      <c r="M44" s="91"/>
    </row>
    <row r="45" spans="1:13" ht="71.25" customHeight="1" x14ac:dyDescent="0.2">
      <c r="A45" s="100"/>
      <c r="B45" s="103"/>
      <c r="C45" s="100"/>
      <c r="D45" s="48" t="s">
        <v>22</v>
      </c>
      <c r="E45" s="27">
        <f>E50</f>
        <v>0</v>
      </c>
      <c r="F45" s="27">
        <f t="shared" si="11"/>
        <v>0</v>
      </c>
      <c r="G45" s="39">
        <f t="shared" ref="G45:I45" si="16">G50</f>
        <v>0</v>
      </c>
      <c r="H45" s="27">
        <f t="shared" si="16"/>
        <v>0</v>
      </c>
      <c r="I45" s="27">
        <f t="shared" si="16"/>
        <v>0</v>
      </c>
      <c r="J45" s="27">
        <f>J50</f>
        <v>0</v>
      </c>
      <c r="K45" s="27">
        <f>K50</f>
        <v>0</v>
      </c>
      <c r="L45" s="92"/>
      <c r="M45" s="92"/>
    </row>
    <row r="46" spans="1:13" ht="15" customHeight="1" x14ac:dyDescent="0.2">
      <c r="A46" s="81" t="s">
        <v>73</v>
      </c>
      <c r="B46" s="90" t="s">
        <v>92</v>
      </c>
      <c r="C46" s="98" t="s">
        <v>64</v>
      </c>
      <c r="D46" s="48" t="s">
        <v>1</v>
      </c>
      <c r="E46" s="27">
        <f>SUM(E47:E50)</f>
        <v>56326.2</v>
      </c>
      <c r="F46" s="27">
        <f t="shared" si="11"/>
        <v>282117.59999999998</v>
      </c>
      <c r="G46" s="39">
        <f>SUM(G47:G50)</f>
        <v>52653.599999999999</v>
      </c>
      <c r="H46" s="27">
        <f>SUM(H47:H50)</f>
        <v>57366</v>
      </c>
      <c r="I46" s="27">
        <f>SUM(I47:I50)</f>
        <v>57366</v>
      </c>
      <c r="J46" s="27">
        <f>SUM(J47:J50)</f>
        <v>57366</v>
      </c>
      <c r="K46" s="27">
        <f>SUM(K47:K50)</f>
        <v>57366</v>
      </c>
      <c r="L46" s="90" t="s">
        <v>44</v>
      </c>
      <c r="M46" s="78"/>
    </row>
    <row r="47" spans="1:13" ht="45" x14ac:dyDescent="0.2">
      <c r="A47" s="82"/>
      <c r="B47" s="91"/>
      <c r="C47" s="99"/>
      <c r="D47" s="48" t="s">
        <v>0</v>
      </c>
      <c r="E47" s="27">
        <v>0</v>
      </c>
      <c r="F47" s="27">
        <f t="shared" si="11"/>
        <v>0</v>
      </c>
      <c r="G47" s="39">
        <v>0</v>
      </c>
      <c r="H47" s="27">
        <v>0</v>
      </c>
      <c r="I47" s="27">
        <v>0</v>
      </c>
      <c r="J47" s="27">
        <v>0</v>
      </c>
      <c r="K47" s="27">
        <v>0</v>
      </c>
      <c r="L47" s="91"/>
      <c r="M47" s="79"/>
    </row>
    <row r="48" spans="1:13" ht="60" x14ac:dyDescent="0.2">
      <c r="A48" s="82"/>
      <c r="B48" s="91"/>
      <c r="C48" s="99"/>
      <c r="D48" s="48" t="s">
        <v>5</v>
      </c>
      <c r="E48" s="27">
        <v>0</v>
      </c>
      <c r="F48" s="27">
        <f t="shared" si="11"/>
        <v>0</v>
      </c>
      <c r="G48" s="39">
        <v>0</v>
      </c>
      <c r="H48" s="27">
        <v>0</v>
      </c>
      <c r="I48" s="27">
        <v>0</v>
      </c>
      <c r="J48" s="27">
        <v>0</v>
      </c>
      <c r="K48" s="27">
        <v>0</v>
      </c>
      <c r="L48" s="91"/>
      <c r="M48" s="79"/>
    </row>
    <row r="49" spans="1:13" ht="60" x14ac:dyDescent="0.2">
      <c r="A49" s="82"/>
      <c r="B49" s="91"/>
      <c r="C49" s="99"/>
      <c r="D49" s="48" t="s">
        <v>14</v>
      </c>
      <c r="E49" s="27">
        <v>56326.2</v>
      </c>
      <c r="F49" s="27">
        <f t="shared" si="11"/>
        <v>282117.59999999998</v>
      </c>
      <c r="G49" s="39">
        <f>52333.6+320</f>
        <v>52653.599999999999</v>
      </c>
      <c r="H49" s="27">
        <f>57366</f>
        <v>57366</v>
      </c>
      <c r="I49" s="27">
        <f>57366</f>
        <v>57366</v>
      </c>
      <c r="J49" s="27">
        <f>57366</f>
        <v>57366</v>
      </c>
      <c r="K49" s="27">
        <f>57366</f>
        <v>57366</v>
      </c>
      <c r="L49" s="91"/>
      <c r="M49" s="79"/>
    </row>
    <row r="50" spans="1:13" ht="30" x14ac:dyDescent="0.2">
      <c r="A50" s="83"/>
      <c r="B50" s="92"/>
      <c r="C50" s="100"/>
      <c r="D50" s="48" t="s">
        <v>22</v>
      </c>
      <c r="E50" s="27">
        <v>0</v>
      </c>
      <c r="F50" s="27">
        <f t="shared" si="11"/>
        <v>0</v>
      </c>
      <c r="G50" s="39">
        <v>0</v>
      </c>
      <c r="H50" s="27">
        <v>0</v>
      </c>
      <c r="I50" s="27">
        <v>0</v>
      </c>
      <c r="J50" s="27">
        <v>0</v>
      </c>
      <c r="K50" s="27">
        <v>0</v>
      </c>
      <c r="L50" s="92"/>
      <c r="M50" s="80"/>
    </row>
    <row r="51" spans="1:13" ht="15" customHeight="1" x14ac:dyDescent="0.2">
      <c r="A51" s="81"/>
      <c r="B51" s="84" t="s">
        <v>120</v>
      </c>
      <c r="C51" s="85"/>
      <c r="D51" s="48" t="s">
        <v>1</v>
      </c>
      <c r="E51" s="27">
        <f>E11+E31+E41</f>
        <v>225367.59999999998</v>
      </c>
      <c r="F51" s="27">
        <f>SUM(G51:K51)</f>
        <v>688225.6</v>
      </c>
      <c r="G51" s="39">
        <f>G31+G11+G41</f>
        <v>257741.6</v>
      </c>
      <c r="H51" s="27">
        <f t="shared" ref="H51:K51" si="17">H31+H11+H41</f>
        <v>107621</v>
      </c>
      <c r="I51" s="27">
        <f t="shared" si="17"/>
        <v>107621</v>
      </c>
      <c r="J51" s="27">
        <f t="shared" si="17"/>
        <v>107621</v>
      </c>
      <c r="K51" s="27">
        <f t="shared" si="17"/>
        <v>107621</v>
      </c>
      <c r="L51" s="90"/>
      <c r="M51" s="90"/>
    </row>
    <row r="52" spans="1:13" ht="45" x14ac:dyDescent="0.2">
      <c r="A52" s="82"/>
      <c r="B52" s="86"/>
      <c r="C52" s="87"/>
      <c r="D52" s="48" t="s">
        <v>0</v>
      </c>
      <c r="E52" s="27">
        <f>E12+E32</f>
        <v>0</v>
      </c>
      <c r="F52" s="27">
        <f t="shared" ref="F52:F55" si="18">SUM(G52:K52)</f>
        <v>0</v>
      </c>
      <c r="G52" s="39">
        <f t="shared" ref="G52:K55" si="19">G32+G12+G42</f>
        <v>0</v>
      </c>
      <c r="H52" s="27">
        <f t="shared" si="19"/>
        <v>0</v>
      </c>
      <c r="I52" s="27">
        <f t="shared" si="19"/>
        <v>0</v>
      </c>
      <c r="J52" s="27">
        <f t="shared" si="19"/>
        <v>0</v>
      </c>
      <c r="K52" s="27">
        <f t="shared" si="19"/>
        <v>0</v>
      </c>
      <c r="L52" s="91"/>
      <c r="M52" s="91"/>
    </row>
    <row r="53" spans="1:13" ht="60" x14ac:dyDescent="0.2">
      <c r="A53" s="82"/>
      <c r="B53" s="86"/>
      <c r="C53" s="87"/>
      <c r="D53" s="48" t="s">
        <v>5</v>
      </c>
      <c r="E53" s="27">
        <f>E13+E33</f>
        <v>14149</v>
      </c>
      <c r="F53" s="27">
        <f t="shared" si="18"/>
        <v>16309</v>
      </c>
      <c r="G53" s="39">
        <f t="shared" si="19"/>
        <v>16309</v>
      </c>
      <c r="H53" s="27">
        <f t="shared" si="19"/>
        <v>0</v>
      </c>
      <c r="I53" s="27">
        <f t="shared" si="19"/>
        <v>0</v>
      </c>
      <c r="J53" s="27">
        <f t="shared" si="19"/>
        <v>0</v>
      </c>
      <c r="K53" s="27">
        <f t="shared" si="19"/>
        <v>0</v>
      </c>
      <c r="L53" s="91"/>
      <c r="M53" s="91"/>
    </row>
    <row r="54" spans="1:13" ht="60" x14ac:dyDescent="0.2">
      <c r="A54" s="82"/>
      <c r="B54" s="86"/>
      <c r="C54" s="87"/>
      <c r="D54" s="48" t="s">
        <v>14</v>
      </c>
      <c r="E54" s="27">
        <f>E14+E34</f>
        <v>154892.4</v>
      </c>
      <c r="F54" s="27">
        <f t="shared" si="18"/>
        <v>671916.6</v>
      </c>
      <c r="G54" s="39">
        <f t="shared" si="19"/>
        <v>241432.6</v>
      </c>
      <c r="H54" s="27">
        <f t="shared" si="19"/>
        <v>107621</v>
      </c>
      <c r="I54" s="27">
        <f t="shared" si="19"/>
        <v>107621</v>
      </c>
      <c r="J54" s="27">
        <f t="shared" si="19"/>
        <v>107621</v>
      </c>
      <c r="K54" s="27">
        <f t="shared" si="19"/>
        <v>107621</v>
      </c>
      <c r="L54" s="91"/>
      <c r="M54" s="91"/>
    </row>
    <row r="55" spans="1:13" ht="30" x14ac:dyDescent="0.2">
      <c r="A55" s="83"/>
      <c r="B55" s="88"/>
      <c r="C55" s="89"/>
      <c r="D55" s="48" t="s">
        <v>22</v>
      </c>
      <c r="E55" s="27">
        <f>E15+E35</f>
        <v>0</v>
      </c>
      <c r="F55" s="27">
        <f t="shared" si="18"/>
        <v>0</v>
      </c>
      <c r="G55" s="39">
        <f t="shared" si="19"/>
        <v>0</v>
      </c>
      <c r="H55" s="27">
        <f t="shared" si="19"/>
        <v>0</v>
      </c>
      <c r="I55" s="27">
        <f t="shared" si="19"/>
        <v>0</v>
      </c>
      <c r="J55" s="27">
        <f t="shared" si="19"/>
        <v>0</v>
      </c>
      <c r="K55" s="27">
        <f t="shared" si="19"/>
        <v>0</v>
      </c>
      <c r="L55" s="92"/>
      <c r="M55" s="92"/>
    </row>
    <row r="56" spans="1:13" ht="64.5" customHeight="1" x14ac:dyDescent="0.2">
      <c r="A56" s="93" t="s">
        <v>121</v>
      </c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5"/>
    </row>
    <row r="57" spans="1:13" s="18" customFormat="1" ht="15" customHeight="1" x14ac:dyDescent="0.2">
      <c r="A57" s="81" t="s">
        <v>4</v>
      </c>
      <c r="B57" s="90" t="s">
        <v>133</v>
      </c>
      <c r="C57" s="98" t="s">
        <v>64</v>
      </c>
      <c r="D57" s="48" t="s">
        <v>1</v>
      </c>
      <c r="E57" s="27">
        <f>E62+E67</f>
        <v>550</v>
      </c>
      <c r="F57" s="27">
        <f t="shared" ref="F57:F66" si="20">SUM(G57:K57)</f>
        <v>3000</v>
      </c>
      <c r="G57" s="39">
        <f>G62+G67</f>
        <v>600</v>
      </c>
      <c r="H57" s="27">
        <f t="shared" ref="H57:K57" si="21">H62+H67</f>
        <v>600</v>
      </c>
      <c r="I57" s="27">
        <f t="shared" si="21"/>
        <v>600</v>
      </c>
      <c r="J57" s="27">
        <f t="shared" si="21"/>
        <v>600</v>
      </c>
      <c r="K57" s="27">
        <f t="shared" si="21"/>
        <v>600</v>
      </c>
      <c r="L57" s="90"/>
      <c r="M57" s="90" t="s">
        <v>109</v>
      </c>
    </row>
    <row r="58" spans="1:13" s="18" customFormat="1" ht="33.75" customHeight="1" x14ac:dyDescent="0.2">
      <c r="A58" s="82"/>
      <c r="B58" s="91"/>
      <c r="C58" s="99"/>
      <c r="D58" s="48" t="s">
        <v>0</v>
      </c>
      <c r="E58" s="27">
        <f t="shared" ref="E58:E61" si="22">E63+E68</f>
        <v>0</v>
      </c>
      <c r="F58" s="27">
        <f t="shared" si="20"/>
        <v>0</v>
      </c>
      <c r="G58" s="39">
        <f>G63+G68</f>
        <v>0</v>
      </c>
      <c r="H58" s="27">
        <f t="shared" ref="H58:K58" si="23">H63+H68</f>
        <v>0</v>
      </c>
      <c r="I58" s="27">
        <f t="shared" si="23"/>
        <v>0</v>
      </c>
      <c r="J58" s="27">
        <f t="shared" si="23"/>
        <v>0</v>
      </c>
      <c r="K58" s="27">
        <f t="shared" si="23"/>
        <v>0</v>
      </c>
      <c r="L58" s="91"/>
      <c r="M58" s="91"/>
    </row>
    <row r="59" spans="1:13" s="18" customFormat="1" ht="47.25" customHeight="1" x14ac:dyDescent="0.2">
      <c r="A59" s="82"/>
      <c r="B59" s="91"/>
      <c r="C59" s="99"/>
      <c r="D59" s="48" t="s">
        <v>5</v>
      </c>
      <c r="E59" s="27">
        <f t="shared" si="22"/>
        <v>0</v>
      </c>
      <c r="F59" s="27">
        <f t="shared" si="20"/>
        <v>0</v>
      </c>
      <c r="G59" s="39">
        <f t="shared" ref="G59:K61" si="24">G64+G69</f>
        <v>0</v>
      </c>
      <c r="H59" s="27">
        <f t="shared" si="24"/>
        <v>0</v>
      </c>
      <c r="I59" s="27">
        <f t="shared" si="24"/>
        <v>0</v>
      </c>
      <c r="J59" s="27">
        <f t="shared" si="24"/>
        <v>0</v>
      </c>
      <c r="K59" s="27">
        <f t="shared" si="24"/>
        <v>0</v>
      </c>
      <c r="L59" s="91"/>
      <c r="M59" s="91"/>
    </row>
    <row r="60" spans="1:13" s="18" customFormat="1" ht="68.25" customHeight="1" x14ac:dyDescent="0.2">
      <c r="A60" s="82"/>
      <c r="B60" s="91"/>
      <c r="C60" s="99"/>
      <c r="D60" s="48" t="s">
        <v>14</v>
      </c>
      <c r="E60" s="27">
        <f t="shared" si="22"/>
        <v>550</v>
      </c>
      <c r="F60" s="27">
        <f t="shared" si="20"/>
        <v>3000</v>
      </c>
      <c r="G60" s="39">
        <f t="shared" si="24"/>
        <v>600</v>
      </c>
      <c r="H60" s="27">
        <f t="shared" si="24"/>
        <v>600</v>
      </c>
      <c r="I60" s="27">
        <f t="shared" si="24"/>
        <v>600</v>
      </c>
      <c r="J60" s="27">
        <f t="shared" si="24"/>
        <v>600</v>
      </c>
      <c r="K60" s="27">
        <f t="shared" si="24"/>
        <v>600</v>
      </c>
      <c r="L60" s="91"/>
      <c r="M60" s="91"/>
    </row>
    <row r="61" spans="1:13" s="18" customFormat="1" ht="30" x14ac:dyDescent="0.2">
      <c r="A61" s="83"/>
      <c r="B61" s="92"/>
      <c r="C61" s="100"/>
      <c r="D61" s="48" t="s">
        <v>22</v>
      </c>
      <c r="E61" s="27">
        <f t="shared" si="22"/>
        <v>0</v>
      </c>
      <c r="F61" s="27">
        <f t="shared" si="20"/>
        <v>0</v>
      </c>
      <c r="G61" s="39">
        <f t="shared" si="24"/>
        <v>0</v>
      </c>
      <c r="H61" s="27">
        <f t="shared" si="24"/>
        <v>0</v>
      </c>
      <c r="I61" s="27">
        <f t="shared" si="24"/>
        <v>0</v>
      </c>
      <c r="J61" s="27">
        <f t="shared" si="24"/>
        <v>0</v>
      </c>
      <c r="K61" s="27">
        <f t="shared" si="24"/>
        <v>0</v>
      </c>
      <c r="L61" s="92"/>
      <c r="M61" s="92"/>
    </row>
    <row r="62" spans="1:13" ht="15" customHeight="1" x14ac:dyDescent="0.2">
      <c r="A62" s="107" t="s">
        <v>65</v>
      </c>
      <c r="B62" s="90" t="s">
        <v>93</v>
      </c>
      <c r="C62" s="98" t="s">
        <v>64</v>
      </c>
      <c r="D62" s="48" t="s">
        <v>1</v>
      </c>
      <c r="E62" s="27">
        <f>SUM(E63:E66)</f>
        <v>250</v>
      </c>
      <c r="F62" s="27">
        <f t="shared" si="20"/>
        <v>1500</v>
      </c>
      <c r="G62" s="39">
        <f>SUM(G63:G66)</f>
        <v>300</v>
      </c>
      <c r="H62" s="27">
        <f>SUM(H63:H66)</f>
        <v>300</v>
      </c>
      <c r="I62" s="27">
        <f>SUM(I63:I66)</f>
        <v>300</v>
      </c>
      <c r="J62" s="27">
        <f>SUM(J63:J66)</f>
        <v>300</v>
      </c>
      <c r="K62" s="27">
        <f>SUM(K63:K66)</f>
        <v>300</v>
      </c>
      <c r="L62" s="90" t="s">
        <v>66</v>
      </c>
      <c r="M62" s="78"/>
    </row>
    <row r="63" spans="1:13" ht="31.5" customHeight="1" x14ac:dyDescent="0.2">
      <c r="A63" s="108"/>
      <c r="B63" s="91"/>
      <c r="C63" s="99"/>
      <c r="D63" s="48" t="s">
        <v>0</v>
      </c>
      <c r="E63" s="27">
        <v>0</v>
      </c>
      <c r="F63" s="27">
        <f t="shared" si="20"/>
        <v>0</v>
      </c>
      <c r="G63" s="39">
        <v>0</v>
      </c>
      <c r="H63" s="27">
        <v>0</v>
      </c>
      <c r="I63" s="27">
        <v>0</v>
      </c>
      <c r="J63" s="27">
        <v>0</v>
      </c>
      <c r="K63" s="27">
        <v>0</v>
      </c>
      <c r="L63" s="91"/>
      <c r="M63" s="79"/>
    </row>
    <row r="64" spans="1:13" ht="63" customHeight="1" x14ac:dyDescent="0.2">
      <c r="A64" s="108"/>
      <c r="B64" s="91"/>
      <c r="C64" s="99"/>
      <c r="D64" s="48" t="s">
        <v>5</v>
      </c>
      <c r="E64" s="27">
        <v>0</v>
      </c>
      <c r="F64" s="27">
        <f t="shared" si="20"/>
        <v>0</v>
      </c>
      <c r="G64" s="39">
        <v>0</v>
      </c>
      <c r="H64" s="27">
        <v>0</v>
      </c>
      <c r="I64" s="27">
        <v>0</v>
      </c>
      <c r="J64" s="27">
        <v>0</v>
      </c>
      <c r="K64" s="27">
        <v>0</v>
      </c>
      <c r="L64" s="91"/>
      <c r="M64" s="79"/>
    </row>
    <row r="65" spans="1:13" ht="59.25" customHeight="1" x14ac:dyDescent="0.2">
      <c r="A65" s="108"/>
      <c r="B65" s="91"/>
      <c r="C65" s="99"/>
      <c r="D65" s="48" t="s">
        <v>14</v>
      </c>
      <c r="E65" s="27">
        <v>250</v>
      </c>
      <c r="F65" s="27">
        <f t="shared" si="20"/>
        <v>1500</v>
      </c>
      <c r="G65" s="39">
        <v>300</v>
      </c>
      <c r="H65" s="27">
        <v>300</v>
      </c>
      <c r="I65" s="27">
        <v>300</v>
      </c>
      <c r="J65" s="27">
        <v>300</v>
      </c>
      <c r="K65" s="27">
        <v>300</v>
      </c>
      <c r="L65" s="91"/>
      <c r="M65" s="79"/>
    </row>
    <row r="66" spans="1:13" ht="30" x14ac:dyDescent="0.2">
      <c r="A66" s="109"/>
      <c r="B66" s="92"/>
      <c r="C66" s="100"/>
      <c r="D66" s="48" t="s">
        <v>22</v>
      </c>
      <c r="E66" s="27">
        <v>0</v>
      </c>
      <c r="F66" s="27">
        <f t="shared" si="20"/>
        <v>0</v>
      </c>
      <c r="G66" s="39">
        <v>0</v>
      </c>
      <c r="H66" s="27">
        <v>0</v>
      </c>
      <c r="I66" s="27">
        <v>0</v>
      </c>
      <c r="J66" s="27">
        <v>0</v>
      </c>
      <c r="K66" s="27">
        <v>0</v>
      </c>
      <c r="L66" s="92"/>
      <c r="M66" s="80"/>
    </row>
    <row r="67" spans="1:13" ht="15" customHeight="1" x14ac:dyDescent="0.2">
      <c r="A67" s="107" t="s">
        <v>67</v>
      </c>
      <c r="B67" s="90" t="s">
        <v>151</v>
      </c>
      <c r="C67" s="98" t="s">
        <v>64</v>
      </c>
      <c r="D67" s="48" t="s">
        <v>1</v>
      </c>
      <c r="E67" s="27">
        <f>SUM(E68:E71)</f>
        <v>300</v>
      </c>
      <c r="F67" s="27">
        <f t="shared" ref="F67:F71" si="25">SUM(G67:K67)</f>
        <v>1500</v>
      </c>
      <c r="G67" s="39">
        <f>SUM(G68:G71)</f>
        <v>300</v>
      </c>
      <c r="H67" s="27">
        <f>SUM(H68:H71)</f>
        <v>300</v>
      </c>
      <c r="I67" s="27">
        <f>SUM(I68:I71)</f>
        <v>300</v>
      </c>
      <c r="J67" s="27">
        <f>SUM(J68:J71)</f>
        <v>300</v>
      </c>
      <c r="K67" s="27">
        <f>SUM(K68:K71)</f>
        <v>300</v>
      </c>
      <c r="L67" s="90" t="s">
        <v>66</v>
      </c>
      <c r="M67" s="78"/>
    </row>
    <row r="68" spans="1:13" ht="31.5" customHeight="1" x14ac:dyDescent="0.2">
      <c r="A68" s="108"/>
      <c r="B68" s="91"/>
      <c r="C68" s="99"/>
      <c r="D68" s="48" t="s">
        <v>0</v>
      </c>
      <c r="E68" s="27">
        <v>0</v>
      </c>
      <c r="F68" s="27">
        <f t="shared" si="25"/>
        <v>0</v>
      </c>
      <c r="G68" s="39">
        <v>0</v>
      </c>
      <c r="H68" s="27">
        <v>0</v>
      </c>
      <c r="I68" s="27">
        <v>0</v>
      </c>
      <c r="J68" s="27">
        <v>0</v>
      </c>
      <c r="K68" s="27">
        <v>0</v>
      </c>
      <c r="L68" s="91"/>
      <c r="M68" s="79"/>
    </row>
    <row r="69" spans="1:13" ht="63" customHeight="1" x14ac:dyDescent="0.2">
      <c r="A69" s="108"/>
      <c r="B69" s="91"/>
      <c r="C69" s="99"/>
      <c r="D69" s="48" t="s">
        <v>5</v>
      </c>
      <c r="E69" s="27">
        <v>0</v>
      </c>
      <c r="F69" s="27">
        <f t="shared" si="25"/>
        <v>0</v>
      </c>
      <c r="G69" s="39">
        <v>0</v>
      </c>
      <c r="H69" s="27">
        <v>0</v>
      </c>
      <c r="I69" s="27">
        <v>0</v>
      </c>
      <c r="J69" s="27">
        <v>0</v>
      </c>
      <c r="K69" s="27">
        <v>0</v>
      </c>
      <c r="L69" s="91"/>
      <c r="M69" s="79"/>
    </row>
    <row r="70" spans="1:13" ht="59.25" customHeight="1" x14ac:dyDescent="0.2">
      <c r="A70" s="108"/>
      <c r="B70" s="91"/>
      <c r="C70" s="99"/>
      <c r="D70" s="48" t="s">
        <v>14</v>
      </c>
      <c r="E70" s="27">
        <v>300</v>
      </c>
      <c r="F70" s="27">
        <f t="shared" si="25"/>
        <v>1500</v>
      </c>
      <c r="G70" s="39">
        <v>300</v>
      </c>
      <c r="H70" s="27">
        <v>300</v>
      </c>
      <c r="I70" s="27">
        <v>300</v>
      </c>
      <c r="J70" s="27">
        <v>300</v>
      </c>
      <c r="K70" s="27">
        <v>300</v>
      </c>
      <c r="L70" s="91"/>
      <c r="M70" s="79"/>
    </row>
    <row r="71" spans="1:13" ht="30" x14ac:dyDescent="0.2">
      <c r="A71" s="109"/>
      <c r="B71" s="92"/>
      <c r="C71" s="100"/>
      <c r="D71" s="48" t="s">
        <v>22</v>
      </c>
      <c r="E71" s="27">
        <v>0</v>
      </c>
      <c r="F71" s="27">
        <f t="shared" si="25"/>
        <v>0</v>
      </c>
      <c r="G71" s="39">
        <v>0</v>
      </c>
      <c r="H71" s="27">
        <v>0</v>
      </c>
      <c r="I71" s="27">
        <v>0</v>
      </c>
      <c r="J71" s="27">
        <v>0</v>
      </c>
      <c r="K71" s="27">
        <v>0</v>
      </c>
      <c r="L71" s="92"/>
      <c r="M71" s="80"/>
    </row>
    <row r="72" spans="1:13" s="19" customFormat="1" ht="15" customHeight="1" x14ac:dyDescent="0.2">
      <c r="A72" s="81"/>
      <c r="B72" s="84" t="s">
        <v>122</v>
      </c>
      <c r="C72" s="85"/>
      <c r="D72" s="48" t="s">
        <v>1</v>
      </c>
      <c r="E72" s="27">
        <f t="shared" ref="E72:K72" si="26">E57</f>
        <v>550</v>
      </c>
      <c r="F72" s="27">
        <f>SUM(G72:K72)</f>
        <v>3000</v>
      </c>
      <c r="G72" s="39">
        <f t="shared" si="26"/>
        <v>600</v>
      </c>
      <c r="H72" s="27">
        <f t="shared" si="26"/>
        <v>600</v>
      </c>
      <c r="I72" s="27">
        <f t="shared" si="26"/>
        <v>600</v>
      </c>
      <c r="J72" s="27">
        <f t="shared" si="26"/>
        <v>600</v>
      </c>
      <c r="K72" s="27">
        <f t="shared" si="26"/>
        <v>600</v>
      </c>
      <c r="L72" s="90"/>
      <c r="M72" s="90"/>
    </row>
    <row r="73" spans="1:13" s="19" customFormat="1" ht="45" x14ac:dyDescent="0.2">
      <c r="A73" s="82"/>
      <c r="B73" s="86"/>
      <c r="C73" s="87"/>
      <c r="D73" s="48" t="s">
        <v>0</v>
      </c>
      <c r="E73" s="27">
        <f t="shared" ref="E73:K76" si="27">E58</f>
        <v>0</v>
      </c>
      <c r="F73" s="27">
        <f t="shared" ref="F73:F76" si="28">SUM(G73:K73)</f>
        <v>0</v>
      </c>
      <c r="G73" s="39">
        <f t="shared" si="27"/>
        <v>0</v>
      </c>
      <c r="H73" s="27">
        <f t="shared" si="27"/>
        <v>0</v>
      </c>
      <c r="I73" s="27">
        <f t="shared" si="27"/>
        <v>0</v>
      </c>
      <c r="J73" s="27">
        <f t="shared" si="27"/>
        <v>0</v>
      </c>
      <c r="K73" s="27">
        <f t="shared" si="27"/>
        <v>0</v>
      </c>
      <c r="L73" s="91"/>
      <c r="M73" s="91"/>
    </row>
    <row r="74" spans="1:13" s="19" customFormat="1" ht="60" x14ac:dyDescent="0.2">
      <c r="A74" s="82"/>
      <c r="B74" s="86"/>
      <c r="C74" s="87"/>
      <c r="D74" s="48" t="s">
        <v>5</v>
      </c>
      <c r="E74" s="27">
        <f t="shared" si="27"/>
        <v>0</v>
      </c>
      <c r="F74" s="27">
        <f t="shared" si="28"/>
        <v>0</v>
      </c>
      <c r="G74" s="39">
        <f t="shared" si="27"/>
        <v>0</v>
      </c>
      <c r="H74" s="27">
        <f t="shared" si="27"/>
        <v>0</v>
      </c>
      <c r="I74" s="27">
        <f t="shared" si="27"/>
        <v>0</v>
      </c>
      <c r="J74" s="27">
        <f t="shared" si="27"/>
        <v>0</v>
      </c>
      <c r="K74" s="27">
        <f t="shared" si="27"/>
        <v>0</v>
      </c>
      <c r="L74" s="91"/>
      <c r="M74" s="91"/>
    </row>
    <row r="75" spans="1:13" s="19" customFormat="1" ht="60" x14ac:dyDescent="0.2">
      <c r="A75" s="82"/>
      <c r="B75" s="86"/>
      <c r="C75" s="87"/>
      <c r="D75" s="48" t="s">
        <v>14</v>
      </c>
      <c r="E75" s="27">
        <f t="shared" si="27"/>
        <v>550</v>
      </c>
      <c r="F75" s="27">
        <f t="shared" si="28"/>
        <v>3000</v>
      </c>
      <c r="G75" s="39">
        <f t="shared" si="27"/>
        <v>600</v>
      </c>
      <c r="H75" s="27">
        <f t="shared" si="27"/>
        <v>600</v>
      </c>
      <c r="I75" s="27">
        <f t="shared" si="27"/>
        <v>600</v>
      </c>
      <c r="J75" s="27">
        <f t="shared" si="27"/>
        <v>600</v>
      </c>
      <c r="K75" s="27">
        <f t="shared" si="27"/>
        <v>600</v>
      </c>
      <c r="L75" s="91"/>
      <c r="M75" s="91"/>
    </row>
    <row r="76" spans="1:13" s="19" customFormat="1" ht="30" x14ac:dyDescent="0.2">
      <c r="A76" s="83"/>
      <c r="B76" s="88"/>
      <c r="C76" s="89"/>
      <c r="D76" s="48" t="s">
        <v>22</v>
      </c>
      <c r="E76" s="27">
        <f t="shared" si="27"/>
        <v>0</v>
      </c>
      <c r="F76" s="27">
        <f t="shared" si="28"/>
        <v>0</v>
      </c>
      <c r="G76" s="39">
        <f t="shared" si="27"/>
        <v>0</v>
      </c>
      <c r="H76" s="27">
        <f t="shared" si="27"/>
        <v>0</v>
      </c>
      <c r="I76" s="27">
        <f t="shared" si="27"/>
        <v>0</v>
      </c>
      <c r="J76" s="27">
        <f t="shared" si="27"/>
        <v>0</v>
      </c>
      <c r="K76" s="27">
        <f t="shared" si="27"/>
        <v>0</v>
      </c>
      <c r="L76" s="92"/>
      <c r="M76" s="92"/>
    </row>
    <row r="77" spans="1:13" ht="44.25" customHeight="1" x14ac:dyDescent="0.2">
      <c r="A77" s="93" t="s">
        <v>123</v>
      </c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5"/>
    </row>
    <row r="78" spans="1:13" s="18" customFormat="1" ht="25.5" customHeight="1" x14ac:dyDescent="0.2">
      <c r="A78" s="98" t="s">
        <v>4</v>
      </c>
      <c r="B78" s="90" t="s">
        <v>137</v>
      </c>
      <c r="C78" s="98" t="s">
        <v>64</v>
      </c>
      <c r="D78" s="48" t="s">
        <v>1</v>
      </c>
      <c r="E78" s="118" t="s">
        <v>76</v>
      </c>
      <c r="F78" s="119"/>
      <c r="G78" s="119"/>
      <c r="H78" s="119"/>
      <c r="I78" s="119"/>
      <c r="J78" s="119"/>
      <c r="K78" s="120"/>
      <c r="L78" s="90"/>
      <c r="M78" s="127" t="s">
        <v>165</v>
      </c>
    </row>
    <row r="79" spans="1:13" s="18" customFormat="1" ht="47.25" customHeight="1" x14ac:dyDescent="0.2">
      <c r="A79" s="99"/>
      <c r="B79" s="91"/>
      <c r="C79" s="99"/>
      <c r="D79" s="48" t="s">
        <v>0</v>
      </c>
      <c r="E79" s="121"/>
      <c r="F79" s="122"/>
      <c r="G79" s="122"/>
      <c r="H79" s="122"/>
      <c r="I79" s="122"/>
      <c r="J79" s="122"/>
      <c r="K79" s="123"/>
      <c r="L79" s="91"/>
      <c r="M79" s="128"/>
    </row>
    <row r="80" spans="1:13" s="18" customFormat="1" ht="60" x14ac:dyDescent="0.2">
      <c r="A80" s="99"/>
      <c r="B80" s="91"/>
      <c r="C80" s="99"/>
      <c r="D80" s="48" t="s">
        <v>5</v>
      </c>
      <c r="E80" s="121"/>
      <c r="F80" s="122"/>
      <c r="G80" s="122"/>
      <c r="H80" s="122"/>
      <c r="I80" s="122"/>
      <c r="J80" s="122"/>
      <c r="K80" s="123"/>
      <c r="L80" s="91"/>
      <c r="M80" s="128"/>
    </row>
    <row r="81" spans="1:13" s="18" customFormat="1" ht="60" x14ac:dyDescent="0.2">
      <c r="A81" s="99"/>
      <c r="B81" s="91"/>
      <c r="C81" s="99"/>
      <c r="D81" s="48" t="s">
        <v>14</v>
      </c>
      <c r="E81" s="121"/>
      <c r="F81" s="122"/>
      <c r="G81" s="122"/>
      <c r="H81" s="122"/>
      <c r="I81" s="122"/>
      <c r="J81" s="122"/>
      <c r="K81" s="123"/>
      <c r="L81" s="91"/>
      <c r="M81" s="128"/>
    </row>
    <row r="82" spans="1:13" s="18" customFormat="1" ht="30" x14ac:dyDescent="0.2">
      <c r="A82" s="100"/>
      <c r="B82" s="92"/>
      <c r="C82" s="100"/>
      <c r="D82" s="48" t="s">
        <v>22</v>
      </c>
      <c r="E82" s="124"/>
      <c r="F82" s="125"/>
      <c r="G82" s="125"/>
      <c r="H82" s="125"/>
      <c r="I82" s="125"/>
      <c r="J82" s="125"/>
      <c r="K82" s="126"/>
      <c r="L82" s="92"/>
      <c r="M82" s="129"/>
    </row>
    <row r="83" spans="1:13" ht="15" customHeight="1" x14ac:dyDescent="0.2">
      <c r="A83" s="81" t="s">
        <v>10</v>
      </c>
      <c r="B83" s="130" t="s">
        <v>94</v>
      </c>
      <c r="C83" s="98" t="s">
        <v>64</v>
      </c>
      <c r="D83" s="48" t="s">
        <v>1</v>
      </c>
      <c r="E83" s="118" t="s">
        <v>76</v>
      </c>
      <c r="F83" s="119"/>
      <c r="G83" s="119"/>
      <c r="H83" s="119"/>
      <c r="I83" s="119"/>
      <c r="J83" s="119"/>
      <c r="K83" s="120"/>
      <c r="L83" s="97" t="s">
        <v>63</v>
      </c>
      <c r="M83" s="97"/>
    </row>
    <row r="84" spans="1:13" ht="45" x14ac:dyDescent="0.2">
      <c r="A84" s="82"/>
      <c r="B84" s="102"/>
      <c r="C84" s="99"/>
      <c r="D84" s="48" t="s">
        <v>0</v>
      </c>
      <c r="E84" s="121"/>
      <c r="F84" s="122"/>
      <c r="G84" s="122"/>
      <c r="H84" s="122"/>
      <c r="I84" s="122"/>
      <c r="J84" s="122"/>
      <c r="K84" s="123"/>
      <c r="L84" s="117"/>
      <c r="M84" s="117"/>
    </row>
    <row r="85" spans="1:13" ht="60" x14ac:dyDescent="0.2">
      <c r="A85" s="82"/>
      <c r="B85" s="102"/>
      <c r="C85" s="99"/>
      <c r="D85" s="48" t="s">
        <v>5</v>
      </c>
      <c r="E85" s="121"/>
      <c r="F85" s="122"/>
      <c r="G85" s="122"/>
      <c r="H85" s="122"/>
      <c r="I85" s="122"/>
      <c r="J85" s="122"/>
      <c r="K85" s="123"/>
      <c r="L85" s="117"/>
      <c r="M85" s="117"/>
    </row>
    <row r="86" spans="1:13" ht="60" x14ac:dyDescent="0.2">
      <c r="A86" s="82"/>
      <c r="B86" s="102"/>
      <c r="C86" s="99"/>
      <c r="D86" s="48" t="s">
        <v>14</v>
      </c>
      <c r="E86" s="121"/>
      <c r="F86" s="122"/>
      <c r="G86" s="122"/>
      <c r="H86" s="122"/>
      <c r="I86" s="122"/>
      <c r="J86" s="122"/>
      <c r="K86" s="123"/>
      <c r="L86" s="117"/>
      <c r="M86" s="117"/>
    </row>
    <row r="87" spans="1:13" ht="30" x14ac:dyDescent="0.2">
      <c r="A87" s="83"/>
      <c r="B87" s="103"/>
      <c r="C87" s="100"/>
      <c r="D87" s="48" t="s">
        <v>22</v>
      </c>
      <c r="E87" s="124"/>
      <c r="F87" s="125"/>
      <c r="G87" s="125"/>
      <c r="H87" s="125"/>
      <c r="I87" s="125"/>
      <c r="J87" s="125"/>
      <c r="K87" s="126"/>
      <c r="L87" s="117"/>
      <c r="M87" s="117"/>
    </row>
    <row r="88" spans="1:13" ht="23.25" customHeight="1" x14ac:dyDescent="0.2">
      <c r="A88" s="98" t="s">
        <v>21</v>
      </c>
      <c r="B88" s="114" t="s">
        <v>95</v>
      </c>
      <c r="C88" s="98" t="s">
        <v>64</v>
      </c>
      <c r="D88" s="48" t="s">
        <v>1</v>
      </c>
      <c r="E88" s="118" t="s">
        <v>76</v>
      </c>
      <c r="F88" s="119"/>
      <c r="G88" s="119"/>
      <c r="H88" s="119"/>
      <c r="I88" s="119"/>
      <c r="J88" s="119"/>
      <c r="K88" s="120"/>
      <c r="L88" s="97" t="s">
        <v>63</v>
      </c>
      <c r="M88" s="97"/>
    </row>
    <row r="89" spans="1:13" ht="45" x14ac:dyDescent="0.2">
      <c r="A89" s="99"/>
      <c r="B89" s="115"/>
      <c r="C89" s="99"/>
      <c r="D89" s="48" t="s">
        <v>0</v>
      </c>
      <c r="E89" s="121"/>
      <c r="F89" s="122"/>
      <c r="G89" s="122"/>
      <c r="H89" s="122"/>
      <c r="I89" s="122"/>
      <c r="J89" s="122"/>
      <c r="K89" s="123"/>
      <c r="L89" s="117"/>
      <c r="M89" s="117"/>
    </row>
    <row r="90" spans="1:13" ht="60" x14ac:dyDescent="0.2">
      <c r="A90" s="99"/>
      <c r="B90" s="115"/>
      <c r="C90" s="99"/>
      <c r="D90" s="48" t="s">
        <v>5</v>
      </c>
      <c r="E90" s="121"/>
      <c r="F90" s="122"/>
      <c r="G90" s="122"/>
      <c r="H90" s="122"/>
      <c r="I90" s="122"/>
      <c r="J90" s="122"/>
      <c r="K90" s="123"/>
      <c r="L90" s="117"/>
      <c r="M90" s="117"/>
    </row>
    <row r="91" spans="1:13" ht="60" x14ac:dyDescent="0.2">
      <c r="A91" s="99"/>
      <c r="B91" s="115"/>
      <c r="C91" s="99"/>
      <c r="D91" s="48" t="s">
        <v>14</v>
      </c>
      <c r="E91" s="121"/>
      <c r="F91" s="122"/>
      <c r="G91" s="122"/>
      <c r="H91" s="122"/>
      <c r="I91" s="122"/>
      <c r="J91" s="122"/>
      <c r="K91" s="123"/>
      <c r="L91" s="117"/>
      <c r="M91" s="117"/>
    </row>
    <row r="92" spans="1:13" ht="30" x14ac:dyDescent="0.2">
      <c r="A92" s="100"/>
      <c r="B92" s="116"/>
      <c r="C92" s="100"/>
      <c r="D92" s="48" t="s">
        <v>22</v>
      </c>
      <c r="E92" s="124"/>
      <c r="F92" s="125"/>
      <c r="G92" s="125"/>
      <c r="H92" s="125"/>
      <c r="I92" s="125"/>
      <c r="J92" s="125"/>
      <c r="K92" s="126"/>
      <c r="L92" s="117"/>
      <c r="M92" s="117"/>
    </row>
    <row r="93" spans="1:13" ht="15" customHeight="1" x14ac:dyDescent="0.2">
      <c r="A93" s="98" t="s">
        <v>24</v>
      </c>
      <c r="B93" s="90" t="s">
        <v>77</v>
      </c>
      <c r="C93" s="98" t="s">
        <v>64</v>
      </c>
      <c r="D93" s="48" t="s">
        <v>1</v>
      </c>
      <c r="E93" s="118" t="s">
        <v>76</v>
      </c>
      <c r="F93" s="119"/>
      <c r="G93" s="119"/>
      <c r="H93" s="119"/>
      <c r="I93" s="119"/>
      <c r="J93" s="119"/>
      <c r="K93" s="120"/>
      <c r="L93" s="90" t="s">
        <v>41</v>
      </c>
      <c r="M93" s="90"/>
    </row>
    <row r="94" spans="1:13" ht="45" x14ac:dyDescent="0.2">
      <c r="A94" s="99"/>
      <c r="B94" s="91"/>
      <c r="C94" s="99"/>
      <c r="D94" s="48" t="s">
        <v>0</v>
      </c>
      <c r="E94" s="121"/>
      <c r="F94" s="122"/>
      <c r="G94" s="122"/>
      <c r="H94" s="122"/>
      <c r="I94" s="122"/>
      <c r="J94" s="122"/>
      <c r="K94" s="123"/>
      <c r="L94" s="63"/>
      <c r="M94" s="91"/>
    </row>
    <row r="95" spans="1:13" ht="60" x14ac:dyDescent="0.2">
      <c r="A95" s="99"/>
      <c r="B95" s="91"/>
      <c r="C95" s="99"/>
      <c r="D95" s="48" t="s">
        <v>5</v>
      </c>
      <c r="E95" s="121"/>
      <c r="F95" s="122"/>
      <c r="G95" s="122"/>
      <c r="H95" s="122"/>
      <c r="I95" s="122"/>
      <c r="J95" s="122"/>
      <c r="K95" s="123"/>
      <c r="L95" s="63"/>
      <c r="M95" s="91"/>
    </row>
    <row r="96" spans="1:13" ht="60" x14ac:dyDescent="0.2">
      <c r="A96" s="99"/>
      <c r="B96" s="91"/>
      <c r="C96" s="99"/>
      <c r="D96" s="48" t="s">
        <v>14</v>
      </c>
      <c r="E96" s="121"/>
      <c r="F96" s="122"/>
      <c r="G96" s="122"/>
      <c r="H96" s="122"/>
      <c r="I96" s="122"/>
      <c r="J96" s="122"/>
      <c r="K96" s="123"/>
      <c r="L96" s="63"/>
      <c r="M96" s="91"/>
    </row>
    <row r="97" spans="1:13" ht="30" x14ac:dyDescent="0.2">
      <c r="A97" s="100"/>
      <c r="B97" s="92"/>
      <c r="C97" s="100"/>
      <c r="D97" s="48" t="s">
        <v>22</v>
      </c>
      <c r="E97" s="124"/>
      <c r="F97" s="125"/>
      <c r="G97" s="125"/>
      <c r="H97" s="125"/>
      <c r="I97" s="125"/>
      <c r="J97" s="125"/>
      <c r="K97" s="126"/>
      <c r="L97" s="63"/>
      <c r="M97" s="92"/>
    </row>
    <row r="98" spans="1:13" ht="15" customHeight="1" x14ac:dyDescent="0.2">
      <c r="A98" s="107" t="s">
        <v>40</v>
      </c>
      <c r="B98" s="90" t="s">
        <v>96</v>
      </c>
      <c r="C98" s="98" t="s">
        <v>64</v>
      </c>
      <c r="D98" s="48" t="s">
        <v>1</v>
      </c>
      <c r="E98" s="118" t="s">
        <v>76</v>
      </c>
      <c r="F98" s="119"/>
      <c r="G98" s="119"/>
      <c r="H98" s="119"/>
      <c r="I98" s="119"/>
      <c r="J98" s="119"/>
      <c r="K98" s="120"/>
      <c r="L98" s="90" t="s">
        <v>41</v>
      </c>
      <c r="M98" s="90"/>
    </row>
    <row r="99" spans="1:13" ht="45" x14ac:dyDescent="0.2">
      <c r="A99" s="108"/>
      <c r="B99" s="91"/>
      <c r="C99" s="99"/>
      <c r="D99" s="48" t="s">
        <v>0</v>
      </c>
      <c r="E99" s="121"/>
      <c r="F99" s="122"/>
      <c r="G99" s="122"/>
      <c r="H99" s="122"/>
      <c r="I99" s="122"/>
      <c r="J99" s="122"/>
      <c r="K99" s="123"/>
      <c r="L99" s="63"/>
      <c r="M99" s="91"/>
    </row>
    <row r="100" spans="1:13" ht="60" x14ac:dyDescent="0.2">
      <c r="A100" s="108"/>
      <c r="B100" s="91"/>
      <c r="C100" s="99"/>
      <c r="D100" s="48" t="s">
        <v>5</v>
      </c>
      <c r="E100" s="121"/>
      <c r="F100" s="122"/>
      <c r="G100" s="122"/>
      <c r="H100" s="122"/>
      <c r="I100" s="122"/>
      <c r="J100" s="122"/>
      <c r="K100" s="123"/>
      <c r="L100" s="63"/>
      <c r="M100" s="91"/>
    </row>
    <row r="101" spans="1:13" ht="60" x14ac:dyDescent="0.2">
      <c r="A101" s="108"/>
      <c r="B101" s="91"/>
      <c r="C101" s="99"/>
      <c r="D101" s="48" t="s">
        <v>14</v>
      </c>
      <c r="E101" s="121"/>
      <c r="F101" s="122"/>
      <c r="G101" s="122"/>
      <c r="H101" s="122"/>
      <c r="I101" s="122"/>
      <c r="J101" s="122"/>
      <c r="K101" s="123"/>
      <c r="L101" s="63"/>
      <c r="M101" s="91"/>
    </row>
    <row r="102" spans="1:13" ht="30" x14ac:dyDescent="0.2">
      <c r="A102" s="109"/>
      <c r="B102" s="92"/>
      <c r="C102" s="100"/>
      <c r="D102" s="48" t="s">
        <v>22</v>
      </c>
      <c r="E102" s="124"/>
      <c r="F102" s="125"/>
      <c r="G102" s="125"/>
      <c r="H102" s="125"/>
      <c r="I102" s="125"/>
      <c r="J102" s="125"/>
      <c r="K102" s="126"/>
      <c r="L102" s="63"/>
      <c r="M102" s="92"/>
    </row>
    <row r="103" spans="1:13" s="18" customFormat="1" ht="15" customHeight="1" x14ac:dyDescent="0.2">
      <c r="A103" s="107">
        <v>2</v>
      </c>
      <c r="B103" s="110" t="s">
        <v>138</v>
      </c>
      <c r="C103" s="98" t="s">
        <v>64</v>
      </c>
      <c r="D103" s="48" t="s">
        <v>1</v>
      </c>
      <c r="E103" s="118" t="s">
        <v>76</v>
      </c>
      <c r="F103" s="119"/>
      <c r="G103" s="119"/>
      <c r="H103" s="119"/>
      <c r="I103" s="119"/>
      <c r="J103" s="119"/>
      <c r="K103" s="120"/>
      <c r="L103" s="97"/>
      <c r="M103" s="90" t="s">
        <v>110</v>
      </c>
    </row>
    <row r="104" spans="1:13" s="18" customFormat="1" ht="45" x14ac:dyDescent="0.2">
      <c r="A104" s="108"/>
      <c r="B104" s="111"/>
      <c r="C104" s="99"/>
      <c r="D104" s="48" t="s">
        <v>0</v>
      </c>
      <c r="E104" s="121"/>
      <c r="F104" s="122"/>
      <c r="G104" s="122"/>
      <c r="H104" s="122"/>
      <c r="I104" s="122"/>
      <c r="J104" s="122"/>
      <c r="K104" s="123"/>
      <c r="L104" s="117"/>
      <c r="M104" s="91"/>
    </row>
    <row r="105" spans="1:13" s="18" customFormat="1" ht="60" x14ac:dyDescent="0.2">
      <c r="A105" s="108"/>
      <c r="B105" s="111"/>
      <c r="C105" s="99"/>
      <c r="D105" s="48" t="s">
        <v>5</v>
      </c>
      <c r="E105" s="121"/>
      <c r="F105" s="122"/>
      <c r="G105" s="122"/>
      <c r="H105" s="122"/>
      <c r="I105" s="122"/>
      <c r="J105" s="122"/>
      <c r="K105" s="123"/>
      <c r="L105" s="117"/>
      <c r="M105" s="91"/>
    </row>
    <row r="106" spans="1:13" s="18" customFormat="1" ht="60" x14ac:dyDescent="0.2">
      <c r="A106" s="108"/>
      <c r="B106" s="111"/>
      <c r="C106" s="99"/>
      <c r="D106" s="48" t="s">
        <v>14</v>
      </c>
      <c r="E106" s="121"/>
      <c r="F106" s="122"/>
      <c r="G106" s="122"/>
      <c r="H106" s="122"/>
      <c r="I106" s="122"/>
      <c r="J106" s="122"/>
      <c r="K106" s="123"/>
      <c r="L106" s="117"/>
      <c r="M106" s="91"/>
    </row>
    <row r="107" spans="1:13" s="18" customFormat="1" ht="144.75" customHeight="1" x14ac:dyDescent="0.2">
      <c r="A107" s="109"/>
      <c r="B107" s="112"/>
      <c r="C107" s="100"/>
      <c r="D107" s="48" t="s">
        <v>22</v>
      </c>
      <c r="E107" s="124"/>
      <c r="F107" s="125"/>
      <c r="G107" s="125"/>
      <c r="H107" s="125"/>
      <c r="I107" s="125"/>
      <c r="J107" s="125"/>
      <c r="K107" s="126"/>
      <c r="L107" s="117"/>
      <c r="M107" s="92"/>
    </row>
    <row r="108" spans="1:13" ht="15" customHeight="1" x14ac:dyDescent="0.2">
      <c r="A108" s="107" t="s">
        <v>16</v>
      </c>
      <c r="B108" s="110" t="s">
        <v>78</v>
      </c>
      <c r="C108" s="98" t="s">
        <v>64</v>
      </c>
      <c r="D108" s="48" t="s">
        <v>1</v>
      </c>
      <c r="E108" s="118" t="s">
        <v>76</v>
      </c>
      <c r="F108" s="119"/>
      <c r="G108" s="119"/>
      <c r="H108" s="119"/>
      <c r="I108" s="119"/>
      <c r="J108" s="119"/>
      <c r="K108" s="120"/>
      <c r="L108" s="97" t="s">
        <v>41</v>
      </c>
      <c r="M108" s="90"/>
    </row>
    <row r="109" spans="1:13" ht="45" x14ac:dyDescent="0.2">
      <c r="A109" s="108"/>
      <c r="B109" s="111"/>
      <c r="C109" s="99"/>
      <c r="D109" s="48" t="s">
        <v>0</v>
      </c>
      <c r="E109" s="121"/>
      <c r="F109" s="122"/>
      <c r="G109" s="122"/>
      <c r="H109" s="122"/>
      <c r="I109" s="122"/>
      <c r="J109" s="122"/>
      <c r="K109" s="123"/>
      <c r="L109" s="117"/>
      <c r="M109" s="91"/>
    </row>
    <row r="110" spans="1:13" ht="60" x14ac:dyDescent="0.2">
      <c r="A110" s="108"/>
      <c r="B110" s="111"/>
      <c r="C110" s="99"/>
      <c r="D110" s="48" t="s">
        <v>5</v>
      </c>
      <c r="E110" s="121"/>
      <c r="F110" s="122"/>
      <c r="G110" s="122"/>
      <c r="H110" s="122"/>
      <c r="I110" s="122"/>
      <c r="J110" s="122"/>
      <c r="K110" s="123"/>
      <c r="L110" s="117"/>
      <c r="M110" s="91"/>
    </row>
    <row r="111" spans="1:13" ht="60" x14ac:dyDescent="0.2">
      <c r="A111" s="108"/>
      <c r="B111" s="111"/>
      <c r="C111" s="99"/>
      <c r="D111" s="48" t="s">
        <v>14</v>
      </c>
      <c r="E111" s="121"/>
      <c r="F111" s="122"/>
      <c r="G111" s="122"/>
      <c r="H111" s="122"/>
      <c r="I111" s="122"/>
      <c r="J111" s="122"/>
      <c r="K111" s="123"/>
      <c r="L111" s="117"/>
      <c r="M111" s="91"/>
    </row>
    <row r="112" spans="1:13" ht="30" x14ac:dyDescent="0.2">
      <c r="A112" s="109"/>
      <c r="B112" s="112"/>
      <c r="C112" s="100"/>
      <c r="D112" s="48" t="s">
        <v>22</v>
      </c>
      <c r="E112" s="124"/>
      <c r="F112" s="125"/>
      <c r="G112" s="125"/>
      <c r="H112" s="125"/>
      <c r="I112" s="125"/>
      <c r="J112" s="125"/>
      <c r="K112" s="126"/>
      <c r="L112" s="117"/>
      <c r="M112" s="92"/>
    </row>
    <row r="113" spans="1:13" s="18" customFormat="1" ht="15" customHeight="1" x14ac:dyDescent="0.2">
      <c r="A113" s="107">
        <v>3</v>
      </c>
      <c r="B113" s="110" t="s">
        <v>139</v>
      </c>
      <c r="C113" s="98" t="s">
        <v>64</v>
      </c>
      <c r="D113" s="48" t="s">
        <v>1</v>
      </c>
      <c r="E113" s="27">
        <f>E118+E123</f>
        <v>111887.70000000001</v>
      </c>
      <c r="F113" s="27">
        <f>SUM(G113:K113)</f>
        <v>1307000</v>
      </c>
      <c r="G113" s="39">
        <f>G118+G123</f>
        <v>296000</v>
      </c>
      <c r="H113" s="27">
        <f t="shared" ref="H113:K113" si="29">H118+H123</f>
        <v>294000</v>
      </c>
      <c r="I113" s="27">
        <f t="shared" si="29"/>
        <v>239000</v>
      </c>
      <c r="J113" s="27">
        <f t="shared" si="29"/>
        <v>239000</v>
      </c>
      <c r="K113" s="27">
        <f t="shared" si="29"/>
        <v>239000</v>
      </c>
      <c r="L113" s="97"/>
      <c r="M113" s="97" t="s">
        <v>142</v>
      </c>
    </row>
    <row r="114" spans="1:13" s="18" customFormat="1" ht="45" x14ac:dyDescent="0.2">
      <c r="A114" s="108"/>
      <c r="B114" s="111"/>
      <c r="C114" s="99"/>
      <c r="D114" s="48" t="s">
        <v>0</v>
      </c>
      <c r="E114" s="27">
        <f t="shared" ref="E114:E117" si="30">E119+E124</f>
        <v>0</v>
      </c>
      <c r="F114" s="27">
        <f t="shared" ref="F114:F117" si="31">SUM(G114:K114)</f>
        <v>0</v>
      </c>
      <c r="G114" s="39">
        <f t="shared" ref="G114:K114" si="32">G119+G124</f>
        <v>0</v>
      </c>
      <c r="H114" s="27">
        <f t="shared" si="32"/>
        <v>0</v>
      </c>
      <c r="I114" s="27">
        <f t="shared" si="32"/>
        <v>0</v>
      </c>
      <c r="J114" s="27">
        <f t="shared" si="32"/>
        <v>0</v>
      </c>
      <c r="K114" s="27">
        <f t="shared" si="32"/>
        <v>0</v>
      </c>
      <c r="L114" s="117"/>
      <c r="M114" s="117"/>
    </row>
    <row r="115" spans="1:13" s="18" customFormat="1" ht="60" x14ac:dyDescent="0.2">
      <c r="A115" s="108"/>
      <c r="B115" s="111"/>
      <c r="C115" s="99"/>
      <c r="D115" s="48" t="s">
        <v>5</v>
      </c>
      <c r="E115" s="27">
        <f t="shared" si="30"/>
        <v>0</v>
      </c>
      <c r="F115" s="27">
        <f t="shared" si="31"/>
        <v>0</v>
      </c>
      <c r="G115" s="39">
        <f t="shared" ref="G115:K115" si="33">G120+G125</f>
        <v>0</v>
      </c>
      <c r="H115" s="27">
        <f t="shared" si="33"/>
        <v>0</v>
      </c>
      <c r="I115" s="27">
        <f t="shared" si="33"/>
        <v>0</v>
      </c>
      <c r="J115" s="27">
        <f t="shared" si="33"/>
        <v>0</v>
      </c>
      <c r="K115" s="27">
        <f t="shared" si="33"/>
        <v>0</v>
      </c>
      <c r="L115" s="117"/>
      <c r="M115" s="117"/>
    </row>
    <row r="116" spans="1:13" s="18" customFormat="1" ht="60" x14ac:dyDescent="0.2">
      <c r="A116" s="108"/>
      <c r="B116" s="111"/>
      <c r="C116" s="99"/>
      <c r="D116" s="48" t="s">
        <v>14</v>
      </c>
      <c r="E116" s="27">
        <f t="shared" si="30"/>
        <v>111887.70000000001</v>
      </c>
      <c r="F116" s="27">
        <f t="shared" si="31"/>
        <v>1307000</v>
      </c>
      <c r="G116" s="39">
        <f t="shared" ref="G116:K116" si="34">G121+G126</f>
        <v>296000</v>
      </c>
      <c r="H116" s="27">
        <f t="shared" si="34"/>
        <v>294000</v>
      </c>
      <c r="I116" s="27">
        <f t="shared" si="34"/>
        <v>239000</v>
      </c>
      <c r="J116" s="27">
        <f t="shared" si="34"/>
        <v>239000</v>
      </c>
      <c r="K116" s="27">
        <f t="shared" si="34"/>
        <v>239000</v>
      </c>
      <c r="L116" s="117"/>
      <c r="M116" s="117"/>
    </row>
    <row r="117" spans="1:13" s="18" customFormat="1" ht="30" x14ac:dyDescent="0.2">
      <c r="A117" s="109"/>
      <c r="B117" s="112"/>
      <c r="C117" s="100"/>
      <c r="D117" s="48" t="s">
        <v>22</v>
      </c>
      <c r="E117" s="27">
        <f t="shared" si="30"/>
        <v>0</v>
      </c>
      <c r="F117" s="27">
        <f t="shared" si="31"/>
        <v>0</v>
      </c>
      <c r="G117" s="39">
        <f t="shared" ref="G117:K117" si="35">G122+G127</f>
        <v>0</v>
      </c>
      <c r="H117" s="27">
        <f t="shared" si="35"/>
        <v>0</v>
      </c>
      <c r="I117" s="27">
        <f t="shared" si="35"/>
        <v>0</v>
      </c>
      <c r="J117" s="27">
        <f t="shared" si="35"/>
        <v>0</v>
      </c>
      <c r="K117" s="27">
        <f t="shared" si="35"/>
        <v>0</v>
      </c>
      <c r="L117" s="117"/>
      <c r="M117" s="117"/>
    </row>
    <row r="118" spans="1:13" ht="15" customHeight="1" x14ac:dyDescent="0.2">
      <c r="A118" s="107" t="s">
        <v>31</v>
      </c>
      <c r="B118" s="113" t="s">
        <v>79</v>
      </c>
      <c r="C118" s="98" t="s">
        <v>64</v>
      </c>
      <c r="D118" s="48" t="s">
        <v>1</v>
      </c>
      <c r="E118" s="27">
        <f>SUM(E119:E122)</f>
        <v>0</v>
      </c>
      <c r="F118" s="27">
        <f t="shared" ref="F118:F121" si="36">SUM(G118:K118)</f>
        <v>0</v>
      </c>
      <c r="G118" s="39">
        <f>SUM(G119:G122)</f>
        <v>0</v>
      </c>
      <c r="H118" s="27">
        <f>SUM(H119:H122)</f>
        <v>0</v>
      </c>
      <c r="I118" s="27">
        <f>SUM(I119:I122)</f>
        <v>0</v>
      </c>
      <c r="J118" s="27">
        <f>SUM(J119:J122)</f>
        <v>0</v>
      </c>
      <c r="K118" s="27">
        <f>SUM(K119:K122)</f>
        <v>0</v>
      </c>
      <c r="L118" s="97" t="s">
        <v>41</v>
      </c>
      <c r="M118" s="90"/>
    </row>
    <row r="119" spans="1:13" ht="45" x14ac:dyDescent="0.2">
      <c r="A119" s="108"/>
      <c r="B119" s="102"/>
      <c r="C119" s="99"/>
      <c r="D119" s="48" t="s">
        <v>0</v>
      </c>
      <c r="E119" s="27">
        <v>0</v>
      </c>
      <c r="F119" s="27">
        <f t="shared" si="36"/>
        <v>0</v>
      </c>
      <c r="G119" s="39">
        <v>0</v>
      </c>
      <c r="H119" s="27">
        <v>0</v>
      </c>
      <c r="I119" s="27">
        <v>0</v>
      </c>
      <c r="J119" s="27">
        <v>0</v>
      </c>
      <c r="K119" s="27">
        <v>0</v>
      </c>
      <c r="L119" s="117"/>
      <c r="M119" s="63"/>
    </row>
    <row r="120" spans="1:13" ht="60" x14ac:dyDescent="0.2">
      <c r="A120" s="108"/>
      <c r="B120" s="102"/>
      <c r="C120" s="99"/>
      <c r="D120" s="48" t="s">
        <v>5</v>
      </c>
      <c r="E120" s="27">
        <v>0</v>
      </c>
      <c r="F120" s="27">
        <f t="shared" si="36"/>
        <v>0</v>
      </c>
      <c r="G120" s="39">
        <v>0</v>
      </c>
      <c r="H120" s="27">
        <v>0</v>
      </c>
      <c r="I120" s="27">
        <v>0</v>
      </c>
      <c r="J120" s="27">
        <v>0</v>
      </c>
      <c r="K120" s="27">
        <v>0</v>
      </c>
      <c r="L120" s="117"/>
      <c r="M120" s="63"/>
    </row>
    <row r="121" spans="1:13" ht="60" x14ac:dyDescent="0.2">
      <c r="A121" s="108"/>
      <c r="B121" s="102"/>
      <c r="C121" s="99"/>
      <c r="D121" s="48" t="s">
        <v>14</v>
      </c>
      <c r="E121" s="27">
        <v>0</v>
      </c>
      <c r="F121" s="27">
        <f t="shared" si="36"/>
        <v>0</v>
      </c>
      <c r="G121" s="39">
        <v>0</v>
      </c>
      <c r="H121" s="27">
        <v>0</v>
      </c>
      <c r="I121" s="27">
        <v>0</v>
      </c>
      <c r="J121" s="27">
        <v>0</v>
      </c>
      <c r="K121" s="27">
        <v>0</v>
      </c>
      <c r="L121" s="117"/>
      <c r="M121" s="63"/>
    </row>
    <row r="122" spans="1:13" ht="30" x14ac:dyDescent="0.2">
      <c r="A122" s="109"/>
      <c r="B122" s="103"/>
      <c r="C122" s="100"/>
      <c r="D122" s="48" t="s">
        <v>22</v>
      </c>
      <c r="E122" s="27">
        <v>0</v>
      </c>
      <c r="F122" s="27">
        <f>SUM(G122:K122)</f>
        <v>0</v>
      </c>
      <c r="G122" s="39">
        <v>0</v>
      </c>
      <c r="H122" s="27">
        <v>0</v>
      </c>
      <c r="I122" s="27">
        <v>0</v>
      </c>
      <c r="J122" s="27">
        <v>0</v>
      </c>
      <c r="K122" s="27">
        <v>0</v>
      </c>
      <c r="L122" s="117"/>
      <c r="M122" s="143"/>
    </row>
    <row r="123" spans="1:13" ht="15" customHeight="1" x14ac:dyDescent="0.2">
      <c r="A123" s="107" t="s">
        <v>45</v>
      </c>
      <c r="B123" s="113" t="s">
        <v>80</v>
      </c>
      <c r="C123" s="98" t="s">
        <v>64</v>
      </c>
      <c r="D123" s="48" t="s">
        <v>1</v>
      </c>
      <c r="E123" s="27">
        <f>SUM(E124:E127)</f>
        <v>111887.70000000001</v>
      </c>
      <c r="F123" s="27">
        <f t="shared" ref="F123:F127" si="37">SUM(G123:K123)</f>
        <v>1307000</v>
      </c>
      <c r="G123" s="39">
        <f>SUM(G124:G127)</f>
        <v>296000</v>
      </c>
      <c r="H123" s="27">
        <f>SUM(H124:H127)</f>
        <v>294000</v>
      </c>
      <c r="I123" s="27">
        <f>SUM(I124:I127)</f>
        <v>239000</v>
      </c>
      <c r="J123" s="27">
        <f>SUM(J124:J127)</f>
        <v>239000</v>
      </c>
      <c r="K123" s="27">
        <f>SUM(K124:K127)</f>
        <v>239000</v>
      </c>
      <c r="L123" s="97" t="s">
        <v>41</v>
      </c>
      <c r="M123" s="46"/>
    </row>
    <row r="124" spans="1:13" ht="45" x14ac:dyDescent="0.2">
      <c r="A124" s="108"/>
      <c r="B124" s="102"/>
      <c r="C124" s="99"/>
      <c r="D124" s="48" t="s">
        <v>0</v>
      </c>
      <c r="E124" s="27">
        <v>0</v>
      </c>
      <c r="F124" s="27">
        <f t="shared" si="37"/>
        <v>0</v>
      </c>
      <c r="G124" s="39">
        <v>0</v>
      </c>
      <c r="H124" s="27">
        <v>0</v>
      </c>
      <c r="I124" s="27">
        <v>0</v>
      </c>
      <c r="J124" s="27">
        <v>0</v>
      </c>
      <c r="K124" s="27">
        <v>0</v>
      </c>
      <c r="L124" s="117"/>
      <c r="M124" s="46"/>
    </row>
    <row r="125" spans="1:13" ht="60" x14ac:dyDescent="0.2">
      <c r="A125" s="108"/>
      <c r="B125" s="102"/>
      <c r="C125" s="99"/>
      <c r="D125" s="48" t="s">
        <v>5</v>
      </c>
      <c r="E125" s="27">
        <v>0</v>
      </c>
      <c r="F125" s="27">
        <f t="shared" si="37"/>
        <v>0</v>
      </c>
      <c r="G125" s="39">
        <v>0</v>
      </c>
      <c r="H125" s="27">
        <v>0</v>
      </c>
      <c r="I125" s="27">
        <v>0</v>
      </c>
      <c r="J125" s="27">
        <v>0</v>
      </c>
      <c r="K125" s="27">
        <v>0</v>
      </c>
      <c r="L125" s="117"/>
      <c r="M125" s="49"/>
    </row>
    <row r="126" spans="1:13" ht="60" x14ac:dyDescent="0.2">
      <c r="A126" s="108"/>
      <c r="B126" s="102"/>
      <c r="C126" s="99"/>
      <c r="D126" s="48" t="s">
        <v>14</v>
      </c>
      <c r="E126" s="27">
        <f>89807.6+22080.1</f>
        <v>111887.70000000001</v>
      </c>
      <c r="F126" s="27">
        <f t="shared" si="37"/>
        <v>1307000</v>
      </c>
      <c r="G126" s="39">
        <f>106000+190000</f>
        <v>296000</v>
      </c>
      <c r="H126" s="27">
        <f>120000+174000</f>
        <v>294000</v>
      </c>
      <c r="I126" s="27">
        <f>127000+112000</f>
        <v>239000</v>
      </c>
      <c r="J126" s="27">
        <f>127000+112000</f>
        <v>239000</v>
      </c>
      <c r="K126" s="27">
        <f>127000+112000</f>
        <v>239000</v>
      </c>
      <c r="L126" s="117"/>
      <c r="M126" s="46"/>
    </row>
    <row r="127" spans="1:13" ht="30" x14ac:dyDescent="0.2">
      <c r="A127" s="109"/>
      <c r="B127" s="103"/>
      <c r="C127" s="100"/>
      <c r="D127" s="48" t="s">
        <v>22</v>
      </c>
      <c r="E127" s="27">
        <v>0</v>
      </c>
      <c r="F127" s="27">
        <f t="shared" si="37"/>
        <v>0</v>
      </c>
      <c r="G127" s="39">
        <v>0</v>
      </c>
      <c r="H127" s="27">
        <v>0</v>
      </c>
      <c r="I127" s="27">
        <v>0</v>
      </c>
      <c r="J127" s="27">
        <v>0</v>
      </c>
      <c r="K127" s="27">
        <v>0</v>
      </c>
      <c r="L127" s="117"/>
      <c r="M127" s="46"/>
    </row>
    <row r="128" spans="1:13" s="18" customFormat="1" ht="15" customHeight="1" x14ac:dyDescent="0.2">
      <c r="A128" s="107" t="s">
        <v>43</v>
      </c>
      <c r="B128" s="110" t="s">
        <v>140</v>
      </c>
      <c r="C128" s="98" t="s">
        <v>64</v>
      </c>
      <c r="D128" s="48" t="s">
        <v>1</v>
      </c>
      <c r="E128" s="118" t="s">
        <v>76</v>
      </c>
      <c r="F128" s="119"/>
      <c r="G128" s="119"/>
      <c r="H128" s="119"/>
      <c r="I128" s="119"/>
      <c r="J128" s="119"/>
      <c r="K128" s="120"/>
      <c r="L128" s="97"/>
      <c r="M128" s="97" t="s">
        <v>141</v>
      </c>
    </row>
    <row r="129" spans="1:13" s="18" customFormat="1" ht="45" x14ac:dyDescent="0.2">
      <c r="A129" s="108"/>
      <c r="B129" s="111"/>
      <c r="C129" s="99"/>
      <c r="D129" s="48" t="s">
        <v>0</v>
      </c>
      <c r="E129" s="121"/>
      <c r="F129" s="122"/>
      <c r="G129" s="122"/>
      <c r="H129" s="122"/>
      <c r="I129" s="122"/>
      <c r="J129" s="122"/>
      <c r="K129" s="123"/>
      <c r="L129" s="117"/>
      <c r="M129" s="117"/>
    </row>
    <row r="130" spans="1:13" s="18" customFormat="1" ht="60" x14ac:dyDescent="0.2">
      <c r="A130" s="108"/>
      <c r="B130" s="111"/>
      <c r="C130" s="99"/>
      <c r="D130" s="48" t="s">
        <v>5</v>
      </c>
      <c r="E130" s="121"/>
      <c r="F130" s="122"/>
      <c r="G130" s="122"/>
      <c r="H130" s="122"/>
      <c r="I130" s="122"/>
      <c r="J130" s="122"/>
      <c r="K130" s="123"/>
      <c r="L130" s="117"/>
      <c r="M130" s="117"/>
    </row>
    <row r="131" spans="1:13" s="18" customFormat="1" ht="60" x14ac:dyDescent="0.2">
      <c r="A131" s="108"/>
      <c r="B131" s="111"/>
      <c r="C131" s="99"/>
      <c r="D131" s="48" t="s">
        <v>14</v>
      </c>
      <c r="E131" s="121"/>
      <c r="F131" s="122"/>
      <c r="G131" s="122"/>
      <c r="H131" s="122"/>
      <c r="I131" s="122"/>
      <c r="J131" s="122"/>
      <c r="K131" s="123"/>
      <c r="L131" s="117"/>
      <c r="M131" s="117"/>
    </row>
    <row r="132" spans="1:13" s="18" customFormat="1" ht="30" x14ac:dyDescent="0.2">
      <c r="A132" s="109"/>
      <c r="B132" s="112"/>
      <c r="C132" s="100"/>
      <c r="D132" s="48" t="s">
        <v>22</v>
      </c>
      <c r="E132" s="124"/>
      <c r="F132" s="125"/>
      <c r="G132" s="125"/>
      <c r="H132" s="125"/>
      <c r="I132" s="125"/>
      <c r="J132" s="125"/>
      <c r="K132" s="126"/>
      <c r="L132" s="117"/>
      <c r="M132" s="117"/>
    </row>
    <row r="133" spans="1:13" ht="15" customHeight="1" x14ac:dyDescent="0.2">
      <c r="A133" s="107" t="s">
        <v>32</v>
      </c>
      <c r="B133" s="113" t="s">
        <v>81</v>
      </c>
      <c r="C133" s="98" t="s">
        <v>64</v>
      </c>
      <c r="D133" s="48" t="s">
        <v>1</v>
      </c>
      <c r="E133" s="118" t="s">
        <v>76</v>
      </c>
      <c r="F133" s="119"/>
      <c r="G133" s="119"/>
      <c r="H133" s="119"/>
      <c r="I133" s="119"/>
      <c r="J133" s="119"/>
      <c r="K133" s="120"/>
      <c r="L133" s="97" t="s">
        <v>41</v>
      </c>
      <c r="M133" s="97"/>
    </row>
    <row r="134" spans="1:13" ht="45" x14ac:dyDescent="0.2">
      <c r="A134" s="108"/>
      <c r="B134" s="102"/>
      <c r="C134" s="99"/>
      <c r="D134" s="48" t="s">
        <v>0</v>
      </c>
      <c r="E134" s="121"/>
      <c r="F134" s="122"/>
      <c r="G134" s="122"/>
      <c r="H134" s="122"/>
      <c r="I134" s="122"/>
      <c r="J134" s="122"/>
      <c r="K134" s="123"/>
      <c r="L134" s="117"/>
      <c r="M134" s="117"/>
    </row>
    <row r="135" spans="1:13" ht="60" x14ac:dyDescent="0.2">
      <c r="A135" s="108"/>
      <c r="B135" s="102"/>
      <c r="C135" s="99"/>
      <c r="D135" s="48" t="s">
        <v>5</v>
      </c>
      <c r="E135" s="121"/>
      <c r="F135" s="122"/>
      <c r="G135" s="122"/>
      <c r="H135" s="122"/>
      <c r="I135" s="122"/>
      <c r="J135" s="122"/>
      <c r="K135" s="123"/>
      <c r="L135" s="117"/>
      <c r="M135" s="117"/>
    </row>
    <row r="136" spans="1:13" ht="60" x14ac:dyDescent="0.2">
      <c r="A136" s="108"/>
      <c r="B136" s="102"/>
      <c r="C136" s="99"/>
      <c r="D136" s="48" t="s">
        <v>14</v>
      </c>
      <c r="E136" s="121"/>
      <c r="F136" s="122"/>
      <c r="G136" s="122"/>
      <c r="H136" s="122"/>
      <c r="I136" s="122"/>
      <c r="J136" s="122"/>
      <c r="K136" s="123"/>
      <c r="L136" s="117"/>
      <c r="M136" s="117"/>
    </row>
    <row r="137" spans="1:13" ht="30" x14ac:dyDescent="0.2">
      <c r="A137" s="109"/>
      <c r="B137" s="103"/>
      <c r="C137" s="100"/>
      <c r="D137" s="48" t="s">
        <v>22</v>
      </c>
      <c r="E137" s="124"/>
      <c r="F137" s="125"/>
      <c r="G137" s="125"/>
      <c r="H137" s="125"/>
      <c r="I137" s="125"/>
      <c r="J137" s="125"/>
      <c r="K137" s="126"/>
      <c r="L137" s="117"/>
      <c r="M137" s="117"/>
    </row>
    <row r="138" spans="1:13" ht="15" customHeight="1" x14ac:dyDescent="0.2">
      <c r="A138" s="107" t="s">
        <v>33</v>
      </c>
      <c r="B138" s="113" t="s">
        <v>82</v>
      </c>
      <c r="C138" s="98" t="s">
        <v>64</v>
      </c>
      <c r="D138" s="48" t="s">
        <v>1</v>
      </c>
      <c r="E138" s="118" t="s">
        <v>76</v>
      </c>
      <c r="F138" s="119"/>
      <c r="G138" s="119"/>
      <c r="H138" s="119"/>
      <c r="I138" s="119"/>
      <c r="J138" s="119"/>
      <c r="K138" s="120"/>
      <c r="L138" s="97" t="s">
        <v>41</v>
      </c>
      <c r="M138" s="46"/>
    </row>
    <row r="139" spans="1:13" ht="45" x14ac:dyDescent="0.2">
      <c r="A139" s="108"/>
      <c r="B139" s="102"/>
      <c r="C139" s="99"/>
      <c r="D139" s="48" t="s">
        <v>0</v>
      </c>
      <c r="E139" s="121"/>
      <c r="F139" s="122"/>
      <c r="G139" s="122"/>
      <c r="H139" s="122"/>
      <c r="I139" s="122"/>
      <c r="J139" s="122"/>
      <c r="K139" s="123"/>
      <c r="L139" s="117"/>
      <c r="M139" s="46"/>
    </row>
    <row r="140" spans="1:13" ht="60" x14ac:dyDescent="0.2">
      <c r="A140" s="108"/>
      <c r="B140" s="102"/>
      <c r="C140" s="99"/>
      <c r="D140" s="48" t="s">
        <v>5</v>
      </c>
      <c r="E140" s="121"/>
      <c r="F140" s="122"/>
      <c r="G140" s="122"/>
      <c r="H140" s="122"/>
      <c r="I140" s="122"/>
      <c r="J140" s="122"/>
      <c r="K140" s="123"/>
      <c r="L140" s="117"/>
      <c r="M140" s="46"/>
    </row>
    <row r="141" spans="1:13" ht="60" x14ac:dyDescent="0.2">
      <c r="A141" s="108"/>
      <c r="B141" s="102"/>
      <c r="C141" s="99"/>
      <c r="D141" s="48" t="s">
        <v>14</v>
      </c>
      <c r="E141" s="121"/>
      <c r="F141" s="122"/>
      <c r="G141" s="122"/>
      <c r="H141" s="122"/>
      <c r="I141" s="122"/>
      <c r="J141" s="122"/>
      <c r="K141" s="123"/>
      <c r="L141" s="117"/>
      <c r="M141" s="46"/>
    </row>
    <row r="142" spans="1:13" ht="30" x14ac:dyDescent="0.2">
      <c r="A142" s="109"/>
      <c r="B142" s="103"/>
      <c r="C142" s="100"/>
      <c r="D142" s="48" t="s">
        <v>22</v>
      </c>
      <c r="E142" s="124"/>
      <c r="F142" s="125"/>
      <c r="G142" s="125"/>
      <c r="H142" s="125"/>
      <c r="I142" s="125"/>
      <c r="J142" s="125"/>
      <c r="K142" s="126"/>
      <c r="L142" s="117"/>
      <c r="M142" s="46"/>
    </row>
    <row r="143" spans="1:13" s="19" customFormat="1" ht="15" customHeight="1" x14ac:dyDescent="0.2">
      <c r="A143" s="81"/>
      <c r="B143" s="84" t="s">
        <v>124</v>
      </c>
      <c r="C143" s="85"/>
      <c r="D143" s="48" t="s">
        <v>1</v>
      </c>
      <c r="E143" s="27">
        <f>E113</f>
        <v>111887.70000000001</v>
      </c>
      <c r="F143" s="27">
        <f>SUM(G143:K143)</f>
        <v>1307000</v>
      </c>
      <c r="G143" s="39">
        <f>G113</f>
        <v>296000</v>
      </c>
      <c r="H143" s="27">
        <f t="shared" ref="H143:K143" si="38">H113</f>
        <v>294000</v>
      </c>
      <c r="I143" s="27">
        <f t="shared" si="38"/>
        <v>239000</v>
      </c>
      <c r="J143" s="27">
        <f t="shared" si="38"/>
        <v>239000</v>
      </c>
      <c r="K143" s="27">
        <f t="shared" si="38"/>
        <v>239000</v>
      </c>
      <c r="L143" s="90"/>
      <c r="M143" s="90"/>
    </row>
    <row r="144" spans="1:13" s="19" customFormat="1" ht="45" x14ac:dyDescent="0.2">
      <c r="A144" s="82"/>
      <c r="B144" s="86"/>
      <c r="C144" s="87"/>
      <c r="D144" s="48" t="s">
        <v>0</v>
      </c>
      <c r="E144" s="27">
        <f t="shared" ref="E144:E147" si="39">E114</f>
        <v>0</v>
      </c>
      <c r="F144" s="27">
        <f t="shared" ref="F144:F147" si="40">SUM(G144:K144)</f>
        <v>0</v>
      </c>
      <c r="G144" s="39">
        <f t="shared" ref="G144:K147" si="41">G114</f>
        <v>0</v>
      </c>
      <c r="H144" s="27">
        <f t="shared" si="41"/>
        <v>0</v>
      </c>
      <c r="I144" s="27">
        <f t="shared" si="41"/>
        <v>0</v>
      </c>
      <c r="J144" s="27">
        <f t="shared" si="41"/>
        <v>0</v>
      </c>
      <c r="K144" s="27">
        <f t="shared" si="41"/>
        <v>0</v>
      </c>
      <c r="L144" s="91"/>
      <c r="M144" s="91"/>
    </row>
    <row r="145" spans="1:13" s="19" customFormat="1" ht="60" x14ac:dyDescent="0.2">
      <c r="A145" s="82"/>
      <c r="B145" s="86"/>
      <c r="C145" s="87"/>
      <c r="D145" s="48" t="s">
        <v>5</v>
      </c>
      <c r="E145" s="27">
        <f t="shared" si="39"/>
        <v>0</v>
      </c>
      <c r="F145" s="27">
        <f t="shared" si="40"/>
        <v>0</v>
      </c>
      <c r="G145" s="39">
        <f t="shared" si="41"/>
        <v>0</v>
      </c>
      <c r="H145" s="27">
        <f t="shared" si="41"/>
        <v>0</v>
      </c>
      <c r="I145" s="27">
        <f t="shared" si="41"/>
        <v>0</v>
      </c>
      <c r="J145" s="27">
        <f t="shared" si="41"/>
        <v>0</v>
      </c>
      <c r="K145" s="27">
        <f t="shared" si="41"/>
        <v>0</v>
      </c>
      <c r="L145" s="91"/>
      <c r="M145" s="91"/>
    </row>
    <row r="146" spans="1:13" s="19" customFormat="1" ht="60" x14ac:dyDescent="0.2">
      <c r="A146" s="82"/>
      <c r="B146" s="86"/>
      <c r="C146" s="87"/>
      <c r="D146" s="48" t="s">
        <v>14</v>
      </c>
      <c r="E146" s="27">
        <f t="shared" si="39"/>
        <v>111887.70000000001</v>
      </c>
      <c r="F146" s="27">
        <f t="shared" si="40"/>
        <v>1307000</v>
      </c>
      <c r="G146" s="39">
        <f t="shared" si="41"/>
        <v>296000</v>
      </c>
      <c r="H146" s="27">
        <f t="shared" si="41"/>
        <v>294000</v>
      </c>
      <c r="I146" s="27">
        <f t="shared" si="41"/>
        <v>239000</v>
      </c>
      <c r="J146" s="27">
        <f t="shared" si="41"/>
        <v>239000</v>
      </c>
      <c r="K146" s="27">
        <f t="shared" si="41"/>
        <v>239000</v>
      </c>
      <c r="L146" s="91"/>
      <c r="M146" s="91"/>
    </row>
    <row r="147" spans="1:13" s="19" customFormat="1" ht="30" x14ac:dyDescent="0.2">
      <c r="A147" s="83"/>
      <c r="B147" s="88"/>
      <c r="C147" s="89"/>
      <c r="D147" s="48" t="s">
        <v>22</v>
      </c>
      <c r="E147" s="27">
        <f t="shared" si="39"/>
        <v>0</v>
      </c>
      <c r="F147" s="27">
        <f t="shared" si="40"/>
        <v>0</v>
      </c>
      <c r="G147" s="39">
        <f t="shared" si="41"/>
        <v>0</v>
      </c>
      <c r="H147" s="27">
        <f t="shared" si="41"/>
        <v>0</v>
      </c>
      <c r="I147" s="27">
        <f t="shared" si="41"/>
        <v>0</v>
      </c>
      <c r="J147" s="27">
        <f t="shared" si="41"/>
        <v>0</v>
      </c>
      <c r="K147" s="27">
        <f t="shared" si="41"/>
        <v>0</v>
      </c>
      <c r="L147" s="92"/>
      <c r="M147" s="92"/>
    </row>
    <row r="148" spans="1:13" ht="60" customHeight="1" x14ac:dyDescent="0.2">
      <c r="A148" s="93" t="s">
        <v>125</v>
      </c>
      <c r="B148" s="94"/>
      <c r="C148" s="94"/>
      <c r="D148" s="94"/>
      <c r="E148" s="94"/>
      <c r="F148" s="94"/>
      <c r="G148" s="94"/>
      <c r="H148" s="94"/>
      <c r="I148" s="94"/>
      <c r="J148" s="94"/>
      <c r="K148" s="94"/>
      <c r="L148" s="94"/>
      <c r="M148" s="95"/>
    </row>
    <row r="149" spans="1:13" s="18" customFormat="1" ht="25.5" customHeight="1" x14ac:dyDescent="0.2">
      <c r="A149" s="96" t="s">
        <v>4</v>
      </c>
      <c r="B149" s="97" t="s">
        <v>97</v>
      </c>
      <c r="C149" s="98" t="s">
        <v>64</v>
      </c>
      <c r="D149" s="48" t="s">
        <v>1</v>
      </c>
      <c r="E149" s="27">
        <f>SUM(E150:E153)</f>
        <v>770562.3</v>
      </c>
      <c r="F149" s="27">
        <f t="shared" ref="F149:F163" si="42">SUM(G149:K149)</f>
        <v>3655843.4000000004</v>
      </c>
      <c r="G149" s="39">
        <f>SUM(G150:G153)</f>
        <v>844836.6</v>
      </c>
      <c r="H149" s="27">
        <f>SUM(H150:H153)</f>
        <v>710251.7</v>
      </c>
      <c r="I149" s="27">
        <f>SUM(I150:I153)</f>
        <v>700251.7</v>
      </c>
      <c r="J149" s="27">
        <f>SUM(J150:J153)</f>
        <v>700251.7</v>
      </c>
      <c r="K149" s="27">
        <f>SUM(K150:K153)</f>
        <v>700251.7</v>
      </c>
      <c r="L149" s="90"/>
      <c r="M149" s="90"/>
    </row>
    <row r="150" spans="1:13" s="18" customFormat="1" ht="47.25" customHeight="1" x14ac:dyDescent="0.2">
      <c r="A150" s="96"/>
      <c r="B150" s="97"/>
      <c r="C150" s="99"/>
      <c r="D150" s="48" t="s">
        <v>0</v>
      </c>
      <c r="E150" s="27">
        <f>E155+E160+E165+E170+E175+E180+E185+E190+E195+E200+E205+E210</f>
        <v>0</v>
      </c>
      <c r="F150" s="27">
        <f t="shared" si="42"/>
        <v>0</v>
      </c>
      <c r="G150" s="39">
        <f>G155+G160+G165+G170+G175+G180+G185+G190+G195+G200+G205+G210</f>
        <v>0</v>
      </c>
      <c r="H150" s="27">
        <f t="shared" ref="H150:K150" si="43">H155+H160+H165+H170+H175+H180+H185+H190+H195+H200+H205+H210</f>
        <v>0</v>
      </c>
      <c r="I150" s="27">
        <f t="shared" si="43"/>
        <v>0</v>
      </c>
      <c r="J150" s="27">
        <f t="shared" si="43"/>
        <v>0</v>
      </c>
      <c r="K150" s="27">
        <f t="shared" si="43"/>
        <v>0</v>
      </c>
      <c r="L150" s="91"/>
      <c r="M150" s="91"/>
    </row>
    <row r="151" spans="1:13" s="18" customFormat="1" ht="60" x14ac:dyDescent="0.2">
      <c r="A151" s="96"/>
      <c r="B151" s="97"/>
      <c r="C151" s="99"/>
      <c r="D151" s="48" t="s">
        <v>5</v>
      </c>
      <c r="E151" s="27">
        <f t="shared" ref="E151:E153" si="44">E156+E161+E166+E171+E176+E181+E186+E191+E196+E201+E206+E211</f>
        <v>0</v>
      </c>
      <c r="F151" s="27">
        <f t="shared" si="42"/>
        <v>0</v>
      </c>
      <c r="G151" s="39">
        <f t="shared" ref="G151:K153" si="45">G156+G161+G166+G171+G176+G181+G186+G191+G196+G201+G206+G211</f>
        <v>0</v>
      </c>
      <c r="H151" s="27">
        <f t="shared" si="45"/>
        <v>0</v>
      </c>
      <c r="I151" s="27">
        <f t="shared" si="45"/>
        <v>0</v>
      </c>
      <c r="J151" s="27">
        <f t="shared" si="45"/>
        <v>0</v>
      </c>
      <c r="K151" s="27">
        <f t="shared" si="45"/>
        <v>0</v>
      </c>
      <c r="L151" s="91"/>
      <c r="M151" s="91"/>
    </row>
    <row r="152" spans="1:13" s="18" customFormat="1" ht="60" x14ac:dyDescent="0.2">
      <c r="A152" s="96"/>
      <c r="B152" s="97"/>
      <c r="C152" s="99"/>
      <c r="D152" s="48" t="s">
        <v>14</v>
      </c>
      <c r="E152" s="27">
        <f t="shared" si="44"/>
        <v>770562.3</v>
      </c>
      <c r="F152" s="27">
        <f t="shared" si="42"/>
        <v>3655843.4000000004</v>
      </c>
      <c r="G152" s="39">
        <f t="shared" si="45"/>
        <v>844836.6</v>
      </c>
      <c r="H152" s="27">
        <f t="shared" si="45"/>
        <v>710251.7</v>
      </c>
      <c r="I152" s="27">
        <f t="shared" si="45"/>
        <v>700251.7</v>
      </c>
      <c r="J152" s="27">
        <f t="shared" si="45"/>
        <v>700251.7</v>
      </c>
      <c r="K152" s="27">
        <f t="shared" si="45"/>
        <v>700251.7</v>
      </c>
      <c r="L152" s="91"/>
      <c r="M152" s="91"/>
    </row>
    <row r="153" spans="1:13" s="18" customFormat="1" ht="30" x14ac:dyDescent="0.2">
      <c r="A153" s="96"/>
      <c r="B153" s="97"/>
      <c r="C153" s="100"/>
      <c r="D153" s="48" t="s">
        <v>22</v>
      </c>
      <c r="E153" s="27">
        <f t="shared" si="44"/>
        <v>0</v>
      </c>
      <c r="F153" s="27">
        <f t="shared" si="42"/>
        <v>0</v>
      </c>
      <c r="G153" s="39">
        <f t="shared" si="45"/>
        <v>0</v>
      </c>
      <c r="H153" s="27">
        <f t="shared" si="45"/>
        <v>0</v>
      </c>
      <c r="I153" s="27">
        <f t="shared" si="45"/>
        <v>0</v>
      </c>
      <c r="J153" s="27">
        <f t="shared" si="45"/>
        <v>0</v>
      </c>
      <c r="K153" s="27">
        <f t="shared" si="45"/>
        <v>0</v>
      </c>
      <c r="L153" s="92"/>
      <c r="M153" s="92"/>
    </row>
    <row r="154" spans="1:13" ht="15" x14ac:dyDescent="0.2">
      <c r="A154" s="105" t="s">
        <v>10</v>
      </c>
      <c r="B154" s="106" t="s">
        <v>98</v>
      </c>
      <c r="C154" s="98" t="s">
        <v>64</v>
      </c>
      <c r="D154" s="48" t="s">
        <v>1</v>
      </c>
      <c r="E154" s="27">
        <f>SUM(E155:E158)</f>
        <v>7934.3</v>
      </c>
      <c r="F154" s="27">
        <f t="shared" si="42"/>
        <v>21164.5</v>
      </c>
      <c r="G154" s="39">
        <f>SUM(G155:G158)</f>
        <v>4232.8999999999996</v>
      </c>
      <c r="H154" s="27">
        <f>SUM(H155:H158)</f>
        <v>4232.8999999999996</v>
      </c>
      <c r="I154" s="27">
        <f>SUM(I155:I158)</f>
        <v>4232.8999999999996</v>
      </c>
      <c r="J154" s="27">
        <f>SUM(J155:J158)</f>
        <v>4232.8999999999996</v>
      </c>
      <c r="K154" s="27">
        <f>SUM(K155:K158)</f>
        <v>4232.8999999999996</v>
      </c>
      <c r="L154" s="90" t="s">
        <v>28</v>
      </c>
      <c r="M154" s="78"/>
    </row>
    <row r="155" spans="1:13" ht="45" x14ac:dyDescent="0.2">
      <c r="A155" s="105"/>
      <c r="B155" s="97"/>
      <c r="C155" s="99"/>
      <c r="D155" s="48" t="s">
        <v>0</v>
      </c>
      <c r="E155" s="27">
        <v>0</v>
      </c>
      <c r="F155" s="27">
        <f t="shared" si="42"/>
        <v>0</v>
      </c>
      <c r="G155" s="39">
        <v>0</v>
      </c>
      <c r="H155" s="27">
        <v>0</v>
      </c>
      <c r="I155" s="27">
        <v>0</v>
      </c>
      <c r="J155" s="27">
        <v>0</v>
      </c>
      <c r="K155" s="27">
        <v>0</v>
      </c>
      <c r="L155" s="91"/>
      <c r="M155" s="79"/>
    </row>
    <row r="156" spans="1:13" ht="60" x14ac:dyDescent="0.2">
      <c r="A156" s="105"/>
      <c r="B156" s="97"/>
      <c r="C156" s="99"/>
      <c r="D156" s="48" t="s">
        <v>5</v>
      </c>
      <c r="E156" s="27">
        <v>0</v>
      </c>
      <c r="F156" s="27">
        <f t="shared" si="42"/>
        <v>0</v>
      </c>
      <c r="G156" s="39">
        <v>0</v>
      </c>
      <c r="H156" s="27">
        <v>0</v>
      </c>
      <c r="I156" s="27">
        <v>0</v>
      </c>
      <c r="J156" s="27">
        <v>0</v>
      </c>
      <c r="K156" s="27">
        <v>0</v>
      </c>
      <c r="L156" s="91"/>
      <c r="M156" s="79"/>
    </row>
    <row r="157" spans="1:13" ht="60" x14ac:dyDescent="0.2">
      <c r="A157" s="105"/>
      <c r="B157" s="97"/>
      <c r="C157" s="99"/>
      <c r="D157" s="48" t="s">
        <v>14</v>
      </c>
      <c r="E157" s="27">
        <v>7934.3</v>
      </c>
      <c r="F157" s="27">
        <f t="shared" si="42"/>
        <v>21164.5</v>
      </c>
      <c r="G157" s="39">
        <f>4232.9</f>
        <v>4232.8999999999996</v>
      </c>
      <c r="H157" s="27">
        <v>4232.8999999999996</v>
      </c>
      <c r="I157" s="27">
        <v>4232.8999999999996</v>
      </c>
      <c r="J157" s="27">
        <v>4232.8999999999996</v>
      </c>
      <c r="K157" s="27">
        <v>4232.8999999999996</v>
      </c>
      <c r="L157" s="91"/>
      <c r="M157" s="79"/>
    </row>
    <row r="158" spans="1:13" ht="30" x14ac:dyDescent="0.2">
      <c r="A158" s="105"/>
      <c r="B158" s="97"/>
      <c r="C158" s="100"/>
      <c r="D158" s="48" t="s">
        <v>22</v>
      </c>
      <c r="E158" s="27">
        <v>0</v>
      </c>
      <c r="F158" s="27">
        <f t="shared" si="42"/>
        <v>0</v>
      </c>
      <c r="G158" s="39">
        <v>0</v>
      </c>
      <c r="H158" s="27">
        <v>0</v>
      </c>
      <c r="I158" s="27">
        <v>0</v>
      </c>
      <c r="J158" s="27">
        <v>0</v>
      </c>
      <c r="K158" s="27">
        <v>0</v>
      </c>
      <c r="L158" s="92"/>
      <c r="M158" s="80"/>
    </row>
    <row r="159" spans="1:13" ht="23.25" customHeight="1" x14ac:dyDescent="0.2">
      <c r="A159" s="96" t="s">
        <v>21</v>
      </c>
      <c r="B159" s="104" t="s">
        <v>99</v>
      </c>
      <c r="C159" s="98" t="s">
        <v>64</v>
      </c>
      <c r="D159" s="48" t="s">
        <v>1</v>
      </c>
      <c r="E159" s="27">
        <f>SUM(E160:E163)</f>
        <v>403153.4</v>
      </c>
      <c r="F159" s="27">
        <f t="shared" si="42"/>
        <v>1952587</v>
      </c>
      <c r="G159" s="39">
        <f>SUM(G160:G163)</f>
        <v>380533.8</v>
      </c>
      <c r="H159" s="27">
        <f>SUM(H160:H163)</f>
        <v>393013.3</v>
      </c>
      <c r="I159" s="27">
        <f>SUM(I160:I163)</f>
        <v>393013.3</v>
      </c>
      <c r="J159" s="27">
        <f>SUM(J160:J163)</f>
        <v>393013.3</v>
      </c>
      <c r="K159" s="27">
        <f>SUM(K160:K163)</f>
        <v>393013.3</v>
      </c>
      <c r="L159" s="90" t="s">
        <v>28</v>
      </c>
      <c r="M159" s="78"/>
    </row>
    <row r="160" spans="1:13" ht="45" x14ac:dyDescent="0.2">
      <c r="A160" s="96"/>
      <c r="B160" s="104"/>
      <c r="C160" s="99"/>
      <c r="D160" s="48" t="s">
        <v>0</v>
      </c>
      <c r="E160" s="27">
        <v>0</v>
      </c>
      <c r="F160" s="27">
        <f t="shared" si="42"/>
        <v>0</v>
      </c>
      <c r="G160" s="39">
        <v>0</v>
      </c>
      <c r="H160" s="27">
        <v>0</v>
      </c>
      <c r="I160" s="27">
        <v>0</v>
      </c>
      <c r="J160" s="27">
        <v>0</v>
      </c>
      <c r="K160" s="27">
        <v>0</v>
      </c>
      <c r="L160" s="91"/>
      <c r="M160" s="79"/>
    </row>
    <row r="161" spans="1:13" ht="60" x14ac:dyDescent="0.2">
      <c r="A161" s="96"/>
      <c r="B161" s="104"/>
      <c r="C161" s="99"/>
      <c r="D161" s="48" t="s">
        <v>5</v>
      </c>
      <c r="E161" s="27">
        <v>0</v>
      </c>
      <c r="F161" s="27">
        <f t="shared" si="42"/>
        <v>0</v>
      </c>
      <c r="G161" s="39">
        <v>0</v>
      </c>
      <c r="H161" s="27">
        <v>0</v>
      </c>
      <c r="I161" s="27">
        <v>0</v>
      </c>
      <c r="J161" s="27">
        <v>0</v>
      </c>
      <c r="K161" s="27">
        <v>0</v>
      </c>
      <c r="L161" s="91"/>
      <c r="M161" s="79"/>
    </row>
    <row r="162" spans="1:13" ht="60" x14ac:dyDescent="0.2">
      <c r="A162" s="96"/>
      <c r="B162" s="104"/>
      <c r="C162" s="99"/>
      <c r="D162" s="48" t="s">
        <v>14</v>
      </c>
      <c r="E162" s="27">
        <v>403153.4</v>
      </c>
      <c r="F162" s="27">
        <f t="shared" si="42"/>
        <v>1952587</v>
      </c>
      <c r="G162" s="39">
        <f>379695.4-100+1111.3-172.9+700-700</f>
        <v>380533.8</v>
      </c>
      <c r="H162" s="27">
        <f>393113.3-100</f>
        <v>393013.3</v>
      </c>
      <c r="I162" s="27">
        <f>393113.3-100</f>
        <v>393013.3</v>
      </c>
      <c r="J162" s="27">
        <f>393113.3-100</f>
        <v>393013.3</v>
      </c>
      <c r="K162" s="27">
        <f>393113.3-100</f>
        <v>393013.3</v>
      </c>
      <c r="L162" s="91"/>
      <c r="M162" s="79"/>
    </row>
    <row r="163" spans="1:13" ht="30" x14ac:dyDescent="0.2">
      <c r="A163" s="96"/>
      <c r="B163" s="104"/>
      <c r="C163" s="100"/>
      <c r="D163" s="48" t="s">
        <v>22</v>
      </c>
      <c r="E163" s="27">
        <v>0</v>
      </c>
      <c r="F163" s="27">
        <f t="shared" si="42"/>
        <v>0</v>
      </c>
      <c r="G163" s="39">
        <v>0</v>
      </c>
      <c r="H163" s="27">
        <v>0</v>
      </c>
      <c r="I163" s="27">
        <v>0</v>
      </c>
      <c r="J163" s="27">
        <v>0</v>
      </c>
      <c r="K163" s="27">
        <v>0</v>
      </c>
      <c r="L163" s="92"/>
      <c r="M163" s="80"/>
    </row>
    <row r="164" spans="1:13" ht="15" x14ac:dyDescent="0.2">
      <c r="A164" s="105" t="s">
        <v>24</v>
      </c>
      <c r="B164" s="106" t="s">
        <v>112</v>
      </c>
      <c r="C164" s="98" t="s">
        <v>64</v>
      </c>
      <c r="D164" s="48" t="s">
        <v>1</v>
      </c>
      <c r="E164" s="27">
        <f>SUM(E165:E168)</f>
        <v>0</v>
      </c>
      <c r="F164" s="27">
        <f t="shared" ref="F164:F173" si="46">SUM(G164:K164)</f>
        <v>0</v>
      </c>
      <c r="G164" s="39">
        <f>SUM(G165:G168)</f>
        <v>0</v>
      </c>
      <c r="H164" s="27">
        <f>SUM(H165:H168)</f>
        <v>0</v>
      </c>
      <c r="I164" s="27">
        <f>SUM(I165:I168)</f>
        <v>0</v>
      </c>
      <c r="J164" s="27">
        <f>SUM(J165:J168)</f>
        <v>0</v>
      </c>
      <c r="K164" s="27">
        <f>SUM(K165:K168)</f>
        <v>0</v>
      </c>
      <c r="L164" s="90" t="s">
        <v>28</v>
      </c>
      <c r="M164" s="78"/>
    </row>
    <row r="165" spans="1:13" ht="45" x14ac:dyDescent="0.2">
      <c r="A165" s="105"/>
      <c r="B165" s="97"/>
      <c r="C165" s="99"/>
      <c r="D165" s="48" t="s">
        <v>0</v>
      </c>
      <c r="E165" s="27">
        <v>0</v>
      </c>
      <c r="F165" s="27">
        <f t="shared" si="46"/>
        <v>0</v>
      </c>
      <c r="G165" s="39">
        <v>0</v>
      </c>
      <c r="H165" s="27">
        <v>0</v>
      </c>
      <c r="I165" s="27">
        <v>0</v>
      </c>
      <c r="J165" s="27">
        <v>0</v>
      </c>
      <c r="K165" s="27">
        <v>0</v>
      </c>
      <c r="L165" s="91"/>
      <c r="M165" s="79"/>
    </row>
    <row r="166" spans="1:13" ht="60" x14ac:dyDescent="0.2">
      <c r="A166" s="105"/>
      <c r="B166" s="97"/>
      <c r="C166" s="99"/>
      <c r="D166" s="48" t="s">
        <v>5</v>
      </c>
      <c r="E166" s="27">
        <v>0</v>
      </c>
      <c r="F166" s="27">
        <f t="shared" si="46"/>
        <v>0</v>
      </c>
      <c r="G166" s="39">
        <v>0</v>
      </c>
      <c r="H166" s="27">
        <v>0</v>
      </c>
      <c r="I166" s="27">
        <v>0</v>
      </c>
      <c r="J166" s="27">
        <v>0</v>
      </c>
      <c r="K166" s="27">
        <v>0</v>
      </c>
      <c r="L166" s="91"/>
      <c r="M166" s="79"/>
    </row>
    <row r="167" spans="1:13" ht="60" x14ac:dyDescent="0.2">
      <c r="A167" s="105"/>
      <c r="B167" s="97"/>
      <c r="C167" s="99"/>
      <c r="D167" s="48" t="s">
        <v>14</v>
      </c>
      <c r="E167" s="27">
        <v>0</v>
      </c>
      <c r="F167" s="27">
        <f t="shared" si="46"/>
        <v>0</v>
      </c>
      <c r="G167" s="39">
        <v>0</v>
      </c>
      <c r="H167" s="27">
        <v>0</v>
      </c>
      <c r="I167" s="27">
        <v>0</v>
      </c>
      <c r="J167" s="27">
        <v>0</v>
      </c>
      <c r="K167" s="27">
        <v>0</v>
      </c>
      <c r="L167" s="91"/>
      <c r="M167" s="79"/>
    </row>
    <row r="168" spans="1:13" ht="30" x14ac:dyDescent="0.2">
      <c r="A168" s="105"/>
      <c r="B168" s="97"/>
      <c r="C168" s="100"/>
      <c r="D168" s="48" t="s">
        <v>22</v>
      </c>
      <c r="E168" s="27">
        <v>0</v>
      </c>
      <c r="F168" s="27">
        <f t="shared" si="46"/>
        <v>0</v>
      </c>
      <c r="G168" s="39">
        <v>0</v>
      </c>
      <c r="H168" s="27">
        <v>0</v>
      </c>
      <c r="I168" s="27">
        <v>0</v>
      </c>
      <c r="J168" s="27">
        <v>0</v>
      </c>
      <c r="K168" s="27">
        <v>0</v>
      </c>
      <c r="L168" s="92"/>
      <c r="M168" s="80"/>
    </row>
    <row r="169" spans="1:13" ht="23.25" customHeight="1" x14ac:dyDescent="0.2">
      <c r="A169" s="96" t="s">
        <v>55</v>
      </c>
      <c r="B169" s="104" t="s">
        <v>111</v>
      </c>
      <c r="C169" s="98" t="s">
        <v>64</v>
      </c>
      <c r="D169" s="48" t="s">
        <v>1</v>
      </c>
      <c r="E169" s="27">
        <f>SUM(E170:E173)</f>
        <v>0</v>
      </c>
      <c r="F169" s="27">
        <f t="shared" si="46"/>
        <v>0</v>
      </c>
      <c r="G169" s="39">
        <f>SUM(G170:G173)</f>
        <v>0</v>
      </c>
      <c r="H169" s="27">
        <f>SUM(H170:H173)</f>
        <v>0</v>
      </c>
      <c r="I169" s="27">
        <f>SUM(I170:I173)</f>
        <v>0</v>
      </c>
      <c r="J169" s="27">
        <f>SUM(J170:J173)</f>
        <v>0</v>
      </c>
      <c r="K169" s="27">
        <f>SUM(K170:K173)</f>
        <v>0</v>
      </c>
      <c r="L169" s="90" t="s">
        <v>28</v>
      </c>
      <c r="M169" s="78"/>
    </row>
    <row r="170" spans="1:13" ht="45" x14ac:dyDescent="0.2">
      <c r="A170" s="96"/>
      <c r="B170" s="104"/>
      <c r="C170" s="99"/>
      <c r="D170" s="48" t="s">
        <v>0</v>
      </c>
      <c r="E170" s="27">
        <v>0</v>
      </c>
      <c r="F170" s="27">
        <f t="shared" si="46"/>
        <v>0</v>
      </c>
      <c r="G170" s="39">
        <v>0</v>
      </c>
      <c r="H170" s="27">
        <v>0</v>
      </c>
      <c r="I170" s="27">
        <v>0</v>
      </c>
      <c r="J170" s="27">
        <v>0</v>
      </c>
      <c r="K170" s="27">
        <v>0</v>
      </c>
      <c r="L170" s="91"/>
      <c r="M170" s="79"/>
    </row>
    <row r="171" spans="1:13" ht="60" x14ac:dyDescent="0.2">
      <c r="A171" s="96"/>
      <c r="B171" s="104"/>
      <c r="C171" s="99"/>
      <c r="D171" s="48" t="s">
        <v>5</v>
      </c>
      <c r="E171" s="27">
        <v>0</v>
      </c>
      <c r="F171" s="27">
        <f t="shared" si="46"/>
        <v>0</v>
      </c>
      <c r="G171" s="39">
        <v>0</v>
      </c>
      <c r="H171" s="27">
        <v>0</v>
      </c>
      <c r="I171" s="27">
        <v>0</v>
      </c>
      <c r="J171" s="27">
        <v>0</v>
      </c>
      <c r="K171" s="27">
        <v>0</v>
      </c>
      <c r="L171" s="91"/>
      <c r="M171" s="79"/>
    </row>
    <row r="172" spans="1:13" ht="60" x14ac:dyDescent="0.2">
      <c r="A172" s="96"/>
      <c r="B172" s="104"/>
      <c r="C172" s="99"/>
      <c r="D172" s="48" t="s">
        <v>14</v>
      </c>
      <c r="E172" s="27">
        <v>0</v>
      </c>
      <c r="F172" s="27">
        <f t="shared" si="46"/>
        <v>0</v>
      </c>
      <c r="G172" s="39">
        <v>0</v>
      </c>
      <c r="H172" s="27">
        <v>0</v>
      </c>
      <c r="I172" s="27">
        <v>0</v>
      </c>
      <c r="J172" s="27">
        <v>0</v>
      </c>
      <c r="K172" s="27">
        <v>0</v>
      </c>
      <c r="L172" s="91"/>
      <c r="M172" s="79"/>
    </row>
    <row r="173" spans="1:13" ht="30" x14ac:dyDescent="0.2">
      <c r="A173" s="96"/>
      <c r="B173" s="104"/>
      <c r="C173" s="100"/>
      <c r="D173" s="48" t="s">
        <v>22</v>
      </c>
      <c r="E173" s="27">
        <v>0</v>
      </c>
      <c r="F173" s="27">
        <f t="shared" si="46"/>
        <v>0</v>
      </c>
      <c r="G173" s="39">
        <v>0</v>
      </c>
      <c r="H173" s="27">
        <v>0</v>
      </c>
      <c r="I173" s="27">
        <v>0</v>
      </c>
      <c r="J173" s="27">
        <v>0</v>
      </c>
      <c r="K173" s="27">
        <v>0</v>
      </c>
      <c r="L173" s="92"/>
      <c r="M173" s="80"/>
    </row>
    <row r="174" spans="1:13" ht="15" customHeight="1" x14ac:dyDescent="0.2">
      <c r="A174" s="98" t="s">
        <v>56</v>
      </c>
      <c r="B174" s="130" t="s">
        <v>100</v>
      </c>
      <c r="C174" s="98" t="s">
        <v>64</v>
      </c>
      <c r="D174" s="48" t="s">
        <v>1</v>
      </c>
      <c r="E174" s="27">
        <f>SUM(E175:E178)</f>
        <v>31300</v>
      </c>
      <c r="F174" s="27">
        <f t="shared" ref="F174:F178" si="47">SUM(G174:K174)</f>
        <v>170000</v>
      </c>
      <c r="G174" s="39">
        <f>SUM(G175:G178)</f>
        <v>34000</v>
      </c>
      <c r="H174" s="27">
        <f>SUM(H175:H178)</f>
        <v>34000</v>
      </c>
      <c r="I174" s="27">
        <f>SUM(I175:I178)</f>
        <v>34000</v>
      </c>
      <c r="J174" s="27">
        <f>SUM(J175:J178)</f>
        <v>34000</v>
      </c>
      <c r="K174" s="27">
        <f>SUM(K175:K178)</f>
        <v>34000</v>
      </c>
      <c r="L174" s="90" t="s">
        <v>63</v>
      </c>
      <c r="M174" s="78"/>
    </row>
    <row r="175" spans="1:13" ht="45" x14ac:dyDescent="0.2">
      <c r="A175" s="99"/>
      <c r="B175" s="141"/>
      <c r="C175" s="99"/>
      <c r="D175" s="48" t="s">
        <v>0</v>
      </c>
      <c r="E175" s="27">
        <v>0</v>
      </c>
      <c r="F175" s="27">
        <f t="shared" si="47"/>
        <v>0</v>
      </c>
      <c r="G175" s="39">
        <v>0</v>
      </c>
      <c r="H175" s="27">
        <v>0</v>
      </c>
      <c r="I175" s="27">
        <v>0</v>
      </c>
      <c r="J175" s="27">
        <v>0</v>
      </c>
      <c r="K175" s="27">
        <v>0</v>
      </c>
      <c r="L175" s="91"/>
      <c r="M175" s="79"/>
    </row>
    <row r="176" spans="1:13" ht="60" x14ac:dyDescent="0.2">
      <c r="A176" s="99"/>
      <c r="B176" s="141"/>
      <c r="C176" s="99"/>
      <c r="D176" s="48" t="s">
        <v>5</v>
      </c>
      <c r="E176" s="27">
        <v>0</v>
      </c>
      <c r="F176" s="27">
        <f t="shared" si="47"/>
        <v>0</v>
      </c>
      <c r="G176" s="39">
        <v>0</v>
      </c>
      <c r="H176" s="27">
        <v>0</v>
      </c>
      <c r="I176" s="27">
        <v>0</v>
      </c>
      <c r="J176" s="27">
        <v>0</v>
      </c>
      <c r="K176" s="27">
        <v>0</v>
      </c>
      <c r="L176" s="91"/>
      <c r="M176" s="79"/>
    </row>
    <row r="177" spans="1:13" ht="60" x14ac:dyDescent="0.2">
      <c r="A177" s="99"/>
      <c r="B177" s="141"/>
      <c r="C177" s="99"/>
      <c r="D177" s="48" t="s">
        <v>14</v>
      </c>
      <c r="E177" s="27">
        <v>31300</v>
      </c>
      <c r="F177" s="27">
        <f t="shared" si="47"/>
        <v>170000</v>
      </c>
      <c r="G177" s="39">
        <v>34000</v>
      </c>
      <c r="H177" s="27">
        <v>34000</v>
      </c>
      <c r="I177" s="27">
        <v>34000</v>
      </c>
      <c r="J177" s="27">
        <v>34000</v>
      </c>
      <c r="K177" s="27">
        <v>34000</v>
      </c>
      <c r="L177" s="91"/>
      <c r="M177" s="79"/>
    </row>
    <row r="178" spans="1:13" ht="30" x14ac:dyDescent="0.2">
      <c r="A178" s="100"/>
      <c r="B178" s="142"/>
      <c r="C178" s="100"/>
      <c r="D178" s="48" t="s">
        <v>22</v>
      </c>
      <c r="E178" s="27">
        <v>0</v>
      </c>
      <c r="F178" s="27">
        <f t="shared" si="47"/>
        <v>0</v>
      </c>
      <c r="G178" s="39">
        <v>0</v>
      </c>
      <c r="H178" s="27">
        <v>0</v>
      </c>
      <c r="I178" s="27">
        <v>0</v>
      </c>
      <c r="J178" s="27">
        <v>0</v>
      </c>
      <c r="K178" s="27">
        <v>0</v>
      </c>
      <c r="L178" s="92"/>
      <c r="M178" s="80"/>
    </row>
    <row r="179" spans="1:13" ht="23.25" customHeight="1" x14ac:dyDescent="0.2">
      <c r="A179" s="96" t="s">
        <v>57</v>
      </c>
      <c r="B179" s="104" t="s">
        <v>101</v>
      </c>
      <c r="C179" s="98" t="s">
        <v>64</v>
      </c>
      <c r="D179" s="48" t="s">
        <v>1</v>
      </c>
      <c r="E179" s="27">
        <f>SUM(E180:E183)</f>
        <v>71455</v>
      </c>
      <c r="F179" s="27">
        <f t="shared" ref="F179:F188" si="48">SUM(G179:K179)</f>
        <v>389712.5</v>
      </c>
      <c r="G179" s="39">
        <f>SUM(G180:G183)</f>
        <v>75942.5</v>
      </c>
      <c r="H179" s="27">
        <f>SUM(H180:H183)</f>
        <v>85942.5</v>
      </c>
      <c r="I179" s="27">
        <f>SUM(I180:I183)</f>
        <v>75942.5</v>
      </c>
      <c r="J179" s="27">
        <f>SUM(J180:J183)</f>
        <v>75942.5</v>
      </c>
      <c r="K179" s="27">
        <f>SUM(K180:K183)</f>
        <v>75942.5</v>
      </c>
      <c r="L179" s="90" t="s">
        <v>28</v>
      </c>
      <c r="M179" s="78"/>
    </row>
    <row r="180" spans="1:13" ht="45" x14ac:dyDescent="0.2">
      <c r="A180" s="96"/>
      <c r="B180" s="104"/>
      <c r="C180" s="99"/>
      <c r="D180" s="48" t="s">
        <v>0</v>
      </c>
      <c r="E180" s="27">
        <v>0</v>
      </c>
      <c r="F180" s="27">
        <f t="shared" si="48"/>
        <v>0</v>
      </c>
      <c r="G180" s="39">
        <v>0</v>
      </c>
      <c r="H180" s="27">
        <v>0</v>
      </c>
      <c r="I180" s="27">
        <v>0</v>
      </c>
      <c r="J180" s="27">
        <v>0</v>
      </c>
      <c r="K180" s="27">
        <v>0</v>
      </c>
      <c r="L180" s="91"/>
      <c r="M180" s="79"/>
    </row>
    <row r="181" spans="1:13" ht="60" x14ac:dyDescent="0.2">
      <c r="A181" s="96"/>
      <c r="B181" s="104"/>
      <c r="C181" s="99"/>
      <c r="D181" s="48" t="s">
        <v>5</v>
      </c>
      <c r="E181" s="27">
        <v>0</v>
      </c>
      <c r="F181" s="27">
        <f t="shared" si="48"/>
        <v>0</v>
      </c>
      <c r="G181" s="39">
        <v>0</v>
      </c>
      <c r="H181" s="27">
        <v>0</v>
      </c>
      <c r="I181" s="27">
        <v>0</v>
      </c>
      <c r="J181" s="27">
        <v>0</v>
      </c>
      <c r="K181" s="27">
        <v>0</v>
      </c>
      <c r="L181" s="91"/>
      <c r="M181" s="79"/>
    </row>
    <row r="182" spans="1:13" ht="60" x14ac:dyDescent="0.2">
      <c r="A182" s="96"/>
      <c r="B182" s="104"/>
      <c r="C182" s="99"/>
      <c r="D182" s="48" t="s">
        <v>14</v>
      </c>
      <c r="E182" s="27">
        <v>71455</v>
      </c>
      <c r="F182" s="27">
        <f t="shared" si="48"/>
        <v>389712.5</v>
      </c>
      <c r="G182" s="39">
        <v>75942.5</v>
      </c>
      <c r="H182" s="27">
        <f>75942.5+10000</f>
        <v>85942.5</v>
      </c>
      <c r="I182" s="27">
        <v>75942.5</v>
      </c>
      <c r="J182" s="27">
        <v>75942.5</v>
      </c>
      <c r="K182" s="27">
        <v>75942.5</v>
      </c>
      <c r="L182" s="91"/>
      <c r="M182" s="79"/>
    </row>
    <row r="183" spans="1:13" ht="30" x14ac:dyDescent="0.2">
      <c r="A183" s="96"/>
      <c r="B183" s="104"/>
      <c r="C183" s="100"/>
      <c r="D183" s="48" t="s">
        <v>22</v>
      </c>
      <c r="E183" s="27">
        <v>0</v>
      </c>
      <c r="F183" s="27">
        <f t="shared" si="48"/>
        <v>0</v>
      </c>
      <c r="G183" s="39">
        <v>0</v>
      </c>
      <c r="H183" s="27">
        <v>0</v>
      </c>
      <c r="I183" s="27">
        <v>0</v>
      </c>
      <c r="J183" s="27">
        <v>0</v>
      </c>
      <c r="K183" s="27">
        <v>0</v>
      </c>
      <c r="L183" s="92"/>
      <c r="M183" s="80"/>
    </row>
    <row r="184" spans="1:13" ht="15" x14ac:dyDescent="0.2">
      <c r="A184" s="96" t="s">
        <v>58</v>
      </c>
      <c r="B184" s="97" t="s">
        <v>102</v>
      </c>
      <c r="C184" s="98" t="s">
        <v>64</v>
      </c>
      <c r="D184" s="48" t="s">
        <v>1</v>
      </c>
      <c r="E184" s="27">
        <f>SUM(E185:E188)</f>
        <v>170531.8</v>
      </c>
      <c r="F184" s="27">
        <f t="shared" si="48"/>
        <v>950459.5</v>
      </c>
      <c r="G184" s="39">
        <f>SUM(G185:G188)</f>
        <v>236559.5</v>
      </c>
      <c r="H184" s="27">
        <f>SUM(H185:H188)</f>
        <v>178475</v>
      </c>
      <c r="I184" s="27">
        <f>SUM(I185:I188)</f>
        <v>178475</v>
      </c>
      <c r="J184" s="27">
        <f>SUM(J185:J188)</f>
        <v>178475</v>
      </c>
      <c r="K184" s="27">
        <f>SUM(K185:K188)</f>
        <v>178475</v>
      </c>
      <c r="L184" s="90" t="s">
        <v>28</v>
      </c>
      <c r="M184" s="78"/>
    </row>
    <row r="185" spans="1:13" ht="45" x14ac:dyDescent="0.2">
      <c r="A185" s="96"/>
      <c r="B185" s="97"/>
      <c r="C185" s="99"/>
      <c r="D185" s="48" t="s">
        <v>0</v>
      </c>
      <c r="E185" s="27">
        <v>0</v>
      </c>
      <c r="F185" s="27">
        <f t="shared" si="48"/>
        <v>0</v>
      </c>
      <c r="G185" s="39">
        <v>0</v>
      </c>
      <c r="H185" s="27">
        <v>0</v>
      </c>
      <c r="I185" s="27">
        <v>0</v>
      </c>
      <c r="J185" s="27">
        <v>0</v>
      </c>
      <c r="K185" s="27">
        <v>0</v>
      </c>
      <c r="L185" s="91"/>
      <c r="M185" s="79"/>
    </row>
    <row r="186" spans="1:13" ht="60" x14ac:dyDescent="0.2">
      <c r="A186" s="96"/>
      <c r="B186" s="97"/>
      <c r="C186" s="99"/>
      <c r="D186" s="48" t="s">
        <v>5</v>
      </c>
      <c r="E186" s="27">
        <v>0</v>
      </c>
      <c r="F186" s="27">
        <f t="shared" si="48"/>
        <v>0</v>
      </c>
      <c r="G186" s="39">
        <v>0</v>
      </c>
      <c r="H186" s="27">
        <v>0</v>
      </c>
      <c r="I186" s="27">
        <v>0</v>
      </c>
      <c r="J186" s="27">
        <v>0</v>
      </c>
      <c r="K186" s="27">
        <v>0</v>
      </c>
      <c r="L186" s="91"/>
      <c r="M186" s="79"/>
    </row>
    <row r="187" spans="1:13" ht="60" x14ac:dyDescent="0.2">
      <c r="A187" s="96"/>
      <c r="B187" s="97"/>
      <c r="C187" s="99"/>
      <c r="D187" s="48" t="s">
        <v>14</v>
      </c>
      <c r="E187" s="27">
        <v>170531.8</v>
      </c>
      <c r="F187" s="27">
        <f t="shared" si="48"/>
        <v>950459.5</v>
      </c>
      <c r="G187" s="39">
        <f>23290+9463.4+142787.1+57079+3940</f>
        <v>236559.5</v>
      </c>
      <c r="H187" s="27">
        <f>23290+9735+145450</f>
        <v>178475</v>
      </c>
      <c r="I187" s="27">
        <f>23290+9735+145450</f>
        <v>178475</v>
      </c>
      <c r="J187" s="27">
        <f>23290+9735+145450</f>
        <v>178475</v>
      </c>
      <c r="K187" s="27">
        <f>23290+9735+145450</f>
        <v>178475</v>
      </c>
      <c r="L187" s="91"/>
      <c r="M187" s="79"/>
    </row>
    <row r="188" spans="1:13" ht="30" x14ac:dyDescent="0.2">
      <c r="A188" s="96"/>
      <c r="B188" s="97"/>
      <c r="C188" s="100"/>
      <c r="D188" s="48" t="s">
        <v>22</v>
      </c>
      <c r="E188" s="27">
        <v>0</v>
      </c>
      <c r="F188" s="27">
        <f t="shared" si="48"/>
        <v>0</v>
      </c>
      <c r="G188" s="39">
        <v>0</v>
      </c>
      <c r="H188" s="27">
        <v>0</v>
      </c>
      <c r="I188" s="27">
        <v>0</v>
      </c>
      <c r="J188" s="27">
        <v>0</v>
      </c>
      <c r="K188" s="27">
        <v>0</v>
      </c>
      <c r="L188" s="92"/>
      <c r="M188" s="80"/>
    </row>
    <row r="189" spans="1:13" ht="15" x14ac:dyDescent="0.2">
      <c r="A189" s="96" t="s">
        <v>59</v>
      </c>
      <c r="B189" s="97" t="s">
        <v>143</v>
      </c>
      <c r="C189" s="98" t="s">
        <v>64</v>
      </c>
      <c r="D189" s="48" t="s">
        <v>1</v>
      </c>
      <c r="E189" s="27">
        <f>SUM(E190:E193)</f>
        <v>0</v>
      </c>
      <c r="F189" s="27">
        <f t="shared" ref="F189:F193" si="49">SUM(G189:K189)</f>
        <v>1990</v>
      </c>
      <c r="G189" s="39">
        <f>SUM(G190:G193)</f>
        <v>390</v>
      </c>
      <c r="H189" s="27">
        <f>SUM(H190:H193)</f>
        <v>400</v>
      </c>
      <c r="I189" s="27">
        <f>SUM(I190:I193)</f>
        <v>400</v>
      </c>
      <c r="J189" s="27">
        <f>SUM(J190:J193)</f>
        <v>400</v>
      </c>
      <c r="K189" s="27">
        <f>SUM(K190:K193)</f>
        <v>400</v>
      </c>
      <c r="L189" s="90" t="s">
        <v>28</v>
      </c>
      <c r="M189" s="90"/>
    </row>
    <row r="190" spans="1:13" ht="45" x14ac:dyDescent="0.2">
      <c r="A190" s="96"/>
      <c r="B190" s="97"/>
      <c r="C190" s="99"/>
      <c r="D190" s="48" t="s">
        <v>0</v>
      </c>
      <c r="E190" s="27">
        <v>0</v>
      </c>
      <c r="F190" s="27">
        <f t="shared" si="49"/>
        <v>0</v>
      </c>
      <c r="G190" s="39">
        <v>0</v>
      </c>
      <c r="H190" s="27">
        <v>0</v>
      </c>
      <c r="I190" s="27">
        <v>0</v>
      </c>
      <c r="J190" s="27">
        <v>0</v>
      </c>
      <c r="K190" s="27">
        <v>0</v>
      </c>
      <c r="L190" s="91"/>
      <c r="M190" s="91"/>
    </row>
    <row r="191" spans="1:13" ht="60" x14ac:dyDescent="0.2">
      <c r="A191" s="96"/>
      <c r="B191" s="97"/>
      <c r="C191" s="99"/>
      <c r="D191" s="48" t="s">
        <v>5</v>
      </c>
      <c r="E191" s="27">
        <v>0</v>
      </c>
      <c r="F191" s="27">
        <f t="shared" si="49"/>
        <v>0</v>
      </c>
      <c r="G191" s="39">
        <v>0</v>
      </c>
      <c r="H191" s="27">
        <v>0</v>
      </c>
      <c r="I191" s="27">
        <v>0</v>
      </c>
      <c r="J191" s="27">
        <v>0</v>
      </c>
      <c r="K191" s="27">
        <v>0</v>
      </c>
      <c r="L191" s="91"/>
      <c r="M191" s="91"/>
    </row>
    <row r="192" spans="1:13" ht="60" x14ac:dyDescent="0.2">
      <c r="A192" s="96"/>
      <c r="B192" s="97"/>
      <c r="C192" s="99"/>
      <c r="D192" s="48" t="s">
        <v>14</v>
      </c>
      <c r="E192" s="27">
        <v>0</v>
      </c>
      <c r="F192" s="27">
        <f t="shared" si="49"/>
        <v>1990</v>
      </c>
      <c r="G192" s="39">
        <f>350+40</f>
        <v>390</v>
      </c>
      <c r="H192" s="27">
        <v>400</v>
      </c>
      <c r="I192" s="27">
        <v>400</v>
      </c>
      <c r="J192" s="27">
        <v>400</v>
      </c>
      <c r="K192" s="27">
        <v>400</v>
      </c>
      <c r="L192" s="91"/>
      <c r="M192" s="91"/>
    </row>
    <row r="193" spans="1:13" ht="30" x14ac:dyDescent="0.2">
      <c r="A193" s="96"/>
      <c r="B193" s="97"/>
      <c r="C193" s="100"/>
      <c r="D193" s="48" t="s">
        <v>22</v>
      </c>
      <c r="E193" s="27">
        <v>0</v>
      </c>
      <c r="F193" s="27">
        <f t="shared" si="49"/>
        <v>0</v>
      </c>
      <c r="G193" s="39">
        <v>0</v>
      </c>
      <c r="H193" s="27">
        <v>0</v>
      </c>
      <c r="I193" s="27">
        <v>0</v>
      </c>
      <c r="J193" s="27">
        <v>0</v>
      </c>
      <c r="K193" s="27">
        <v>0</v>
      </c>
      <c r="L193" s="92"/>
      <c r="M193" s="92"/>
    </row>
    <row r="194" spans="1:13" ht="15" x14ac:dyDescent="0.2">
      <c r="A194" s="105" t="s">
        <v>60</v>
      </c>
      <c r="B194" s="106" t="s">
        <v>144</v>
      </c>
      <c r="C194" s="98" t="s">
        <v>64</v>
      </c>
      <c r="D194" s="48" t="s">
        <v>1</v>
      </c>
      <c r="E194" s="27">
        <f>SUM(E195:E198)</f>
        <v>72050</v>
      </c>
      <c r="F194" s="27">
        <f t="shared" ref="F194:F208" si="50">SUM(G194:K194)</f>
        <v>99139.9</v>
      </c>
      <c r="G194" s="39">
        <f>SUM(G195:G198)</f>
        <v>99139.9</v>
      </c>
      <c r="H194" s="27">
        <f>SUM(H195:H198)</f>
        <v>0</v>
      </c>
      <c r="I194" s="27">
        <f>SUM(I195:I198)</f>
        <v>0</v>
      </c>
      <c r="J194" s="27">
        <f>SUM(J195:J198)</f>
        <v>0</v>
      </c>
      <c r="K194" s="27">
        <f>SUM(K195:K198)</f>
        <v>0</v>
      </c>
      <c r="L194" s="90" t="s">
        <v>28</v>
      </c>
      <c r="M194" s="78"/>
    </row>
    <row r="195" spans="1:13" ht="45" x14ac:dyDescent="0.2">
      <c r="A195" s="105"/>
      <c r="B195" s="97"/>
      <c r="C195" s="99"/>
      <c r="D195" s="48" t="s">
        <v>0</v>
      </c>
      <c r="E195" s="27">
        <v>0</v>
      </c>
      <c r="F195" s="27">
        <f t="shared" si="50"/>
        <v>0</v>
      </c>
      <c r="G195" s="39">
        <v>0</v>
      </c>
      <c r="H195" s="27">
        <v>0</v>
      </c>
      <c r="I195" s="27">
        <v>0</v>
      </c>
      <c r="J195" s="27">
        <v>0</v>
      </c>
      <c r="K195" s="27">
        <v>0</v>
      </c>
      <c r="L195" s="91"/>
      <c r="M195" s="79"/>
    </row>
    <row r="196" spans="1:13" ht="60" x14ac:dyDescent="0.2">
      <c r="A196" s="105"/>
      <c r="B196" s="97"/>
      <c r="C196" s="99"/>
      <c r="D196" s="48" t="s">
        <v>5</v>
      </c>
      <c r="E196" s="27">
        <v>0</v>
      </c>
      <c r="F196" s="27">
        <f t="shared" si="50"/>
        <v>0</v>
      </c>
      <c r="G196" s="39">
        <v>0</v>
      </c>
      <c r="H196" s="27">
        <v>0</v>
      </c>
      <c r="I196" s="27">
        <v>0</v>
      </c>
      <c r="J196" s="27">
        <v>0</v>
      </c>
      <c r="K196" s="27">
        <v>0</v>
      </c>
      <c r="L196" s="91"/>
      <c r="M196" s="79"/>
    </row>
    <row r="197" spans="1:13" ht="60" x14ac:dyDescent="0.2">
      <c r="A197" s="105"/>
      <c r="B197" s="97"/>
      <c r="C197" s="99"/>
      <c r="D197" s="48" t="s">
        <v>14</v>
      </c>
      <c r="E197" s="27">
        <v>72050</v>
      </c>
      <c r="F197" s="27">
        <f t="shared" si="50"/>
        <v>99139.9</v>
      </c>
      <c r="G197" s="39">
        <f>108135-10335+1339.9</f>
        <v>99139.9</v>
      </c>
      <c r="H197" s="27">
        <v>0</v>
      </c>
      <c r="I197" s="27">
        <v>0</v>
      </c>
      <c r="J197" s="27">
        <v>0</v>
      </c>
      <c r="K197" s="27">
        <v>0</v>
      </c>
      <c r="L197" s="91"/>
      <c r="M197" s="79"/>
    </row>
    <row r="198" spans="1:13" ht="30" x14ac:dyDescent="0.2">
      <c r="A198" s="105"/>
      <c r="B198" s="97"/>
      <c r="C198" s="100"/>
      <c r="D198" s="48" t="s">
        <v>22</v>
      </c>
      <c r="E198" s="27">
        <v>0</v>
      </c>
      <c r="F198" s="27">
        <f t="shared" si="50"/>
        <v>0</v>
      </c>
      <c r="G198" s="39">
        <v>0</v>
      </c>
      <c r="H198" s="27">
        <v>0</v>
      </c>
      <c r="I198" s="27">
        <v>0</v>
      </c>
      <c r="J198" s="27">
        <v>0</v>
      </c>
      <c r="K198" s="27">
        <v>0</v>
      </c>
      <c r="L198" s="92"/>
      <c r="M198" s="80"/>
    </row>
    <row r="199" spans="1:13" ht="23.25" customHeight="1" x14ac:dyDescent="0.2">
      <c r="A199" s="96" t="s">
        <v>61</v>
      </c>
      <c r="B199" s="104" t="s">
        <v>145</v>
      </c>
      <c r="C199" s="98" t="s">
        <v>64</v>
      </c>
      <c r="D199" s="48" t="s">
        <v>1</v>
      </c>
      <c r="E199" s="27">
        <f>SUM(E200:E203)</f>
        <v>633</v>
      </c>
      <c r="F199" s="27">
        <f t="shared" si="50"/>
        <v>3850</v>
      </c>
      <c r="G199" s="39">
        <f>SUM(G200:G203)</f>
        <v>650</v>
      </c>
      <c r="H199" s="27">
        <f>SUM(H200:H203)</f>
        <v>800</v>
      </c>
      <c r="I199" s="27">
        <f>SUM(I200:I203)</f>
        <v>800</v>
      </c>
      <c r="J199" s="27">
        <f>SUM(J200:J203)</f>
        <v>800</v>
      </c>
      <c r="K199" s="27">
        <f>SUM(K200:K203)</f>
        <v>800</v>
      </c>
      <c r="L199" s="90" t="s">
        <v>28</v>
      </c>
      <c r="M199" s="78"/>
    </row>
    <row r="200" spans="1:13" ht="45" x14ac:dyDescent="0.2">
      <c r="A200" s="96"/>
      <c r="B200" s="104"/>
      <c r="C200" s="99"/>
      <c r="D200" s="48" t="s">
        <v>0</v>
      </c>
      <c r="E200" s="27">
        <v>0</v>
      </c>
      <c r="F200" s="27">
        <f t="shared" si="50"/>
        <v>0</v>
      </c>
      <c r="G200" s="39">
        <v>0</v>
      </c>
      <c r="H200" s="27">
        <v>0</v>
      </c>
      <c r="I200" s="27">
        <v>0</v>
      </c>
      <c r="J200" s="27">
        <v>0</v>
      </c>
      <c r="K200" s="27">
        <v>0</v>
      </c>
      <c r="L200" s="91"/>
      <c r="M200" s="79"/>
    </row>
    <row r="201" spans="1:13" ht="60" x14ac:dyDescent="0.2">
      <c r="A201" s="96"/>
      <c r="B201" s="104"/>
      <c r="C201" s="99"/>
      <c r="D201" s="48" t="s">
        <v>5</v>
      </c>
      <c r="E201" s="27">
        <v>0</v>
      </c>
      <c r="F201" s="27">
        <f t="shared" si="50"/>
        <v>0</v>
      </c>
      <c r="G201" s="39">
        <v>0</v>
      </c>
      <c r="H201" s="27">
        <v>0</v>
      </c>
      <c r="I201" s="27">
        <v>0</v>
      </c>
      <c r="J201" s="27">
        <v>0</v>
      </c>
      <c r="K201" s="27">
        <v>0</v>
      </c>
      <c r="L201" s="91"/>
      <c r="M201" s="79"/>
    </row>
    <row r="202" spans="1:13" ht="60" x14ac:dyDescent="0.2">
      <c r="A202" s="96"/>
      <c r="B202" s="104"/>
      <c r="C202" s="99"/>
      <c r="D202" s="48" t="s">
        <v>14</v>
      </c>
      <c r="E202" s="27">
        <v>633</v>
      </c>
      <c r="F202" s="27">
        <f t="shared" si="50"/>
        <v>3850</v>
      </c>
      <c r="G202" s="39">
        <v>650</v>
      </c>
      <c r="H202" s="27">
        <v>800</v>
      </c>
      <c r="I202" s="27">
        <v>800</v>
      </c>
      <c r="J202" s="27">
        <v>800</v>
      </c>
      <c r="K202" s="27">
        <v>800</v>
      </c>
      <c r="L202" s="91"/>
      <c r="M202" s="79"/>
    </row>
    <row r="203" spans="1:13" ht="30" x14ac:dyDescent="0.2">
      <c r="A203" s="96"/>
      <c r="B203" s="104"/>
      <c r="C203" s="100"/>
      <c r="D203" s="48" t="s">
        <v>22</v>
      </c>
      <c r="E203" s="27">
        <v>0</v>
      </c>
      <c r="F203" s="27">
        <f t="shared" si="50"/>
        <v>0</v>
      </c>
      <c r="G203" s="39">
        <v>0</v>
      </c>
      <c r="H203" s="27">
        <v>0</v>
      </c>
      <c r="I203" s="27">
        <v>0</v>
      </c>
      <c r="J203" s="27">
        <v>0</v>
      </c>
      <c r="K203" s="27">
        <v>0</v>
      </c>
      <c r="L203" s="92"/>
      <c r="M203" s="80"/>
    </row>
    <row r="204" spans="1:13" ht="15" x14ac:dyDescent="0.2">
      <c r="A204" s="96" t="s">
        <v>62</v>
      </c>
      <c r="B204" s="97" t="s">
        <v>103</v>
      </c>
      <c r="C204" s="98" t="s">
        <v>64</v>
      </c>
      <c r="D204" s="48" t="s">
        <v>1</v>
      </c>
      <c r="E204" s="27">
        <f>SUM(E205:E208)</f>
        <v>13504.8</v>
      </c>
      <c r="F204" s="27">
        <f t="shared" si="50"/>
        <v>66940</v>
      </c>
      <c r="G204" s="39">
        <f>SUM(G205:G208)</f>
        <v>13388</v>
      </c>
      <c r="H204" s="27">
        <f>SUM(H205:H208)</f>
        <v>13388</v>
      </c>
      <c r="I204" s="27">
        <f>SUM(I205:I208)</f>
        <v>13388</v>
      </c>
      <c r="J204" s="27">
        <f>SUM(J205:J208)</f>
        <v>13388</v>
      </c>
      <c r="K204" s="27">
        <f>SUM(K205:K208)</f>
        <v>13388</v>
      </c>
      <c r="L204" s="90" t="s">
        <v>28</v>
      </c>
      <c r="M204" s="78"/>
    </row>
    <row r="205" spans="1:13" ht="45" x14ac:dyDescent="0.2">
      <c r="A205" s="96"/>
      <c r="B205" s="97"/>
      <c r="C205" s="99"/>
      <c r="D205" s="48" t="s">
        <v>0</v>
      </c>
      <c r="E205" s="27">
        <v>0</v>
      </c>
      <c r="F205" s="27">
        <f t="shared" si="50"/>
        <v>0</v>
      </c>
      <c r="G205" s="39">
        <v>0</v>
      </c>
      <c r="H205" s="27">
        <v>0</v>
      </c>
      <c r="I205" s="27">
        <v>0</v>
      </c>
      <c r="J205" s="27">
        <v>0</v>
      </c>
      <c r="K205" s="27">
        <v>0</v>
      </c>
      <c r="L205" s="91"/>
      <c r="M205" s="79"/>
    </row>
    <row r="206" spans="1:13" ht="60" x14ac:dyDescent="0.2">
      <c r="A206" s="96"/>
      <c r="B206" s="97"/>
      <c r="C206" s="99"/>
      <c r="D206" s="48" t="s">
        <v>5</v>
      </c>
      <c r="E206" s="27">
        <v>0</v>
      </c>
      <c r="F206" s="27">
        <f t="shared" si="50"/>
        <v>0</v>
      </c>
      <c r="G206" s="39">
        <v>0</v>
      </c>
      <c r="H206" s="27">
        <v>0</v>
      </c>
      <c r="I206" s="27">
        <v>0</v>
      </c>
      <c r="J206" s="27">
        <v>0</v>
      </c>
      <c r="K206" s="27">
        <v>0</v>
      </c>
      <c r="L206" s="91"/>
      <c r="M206" s="79"/>
    </row>
    <row r="207" spans="1:13" ht="60" x14ac:dyDescent="0.2">
      <c r="A207" s="96"/>
      <c r="B207" s="97"/>
      <c r="C207" s="99"/>
      <c r="D207" s="48" t="s">
        <v>14</v>
      </c>
      <c r="E207" s="27">
        <v>13504.8</v>
      </c>
      <c r="F207" s="27">
        <f t="shared" si="50"/>
        <v>66940</v>
      </c>
      <c r="G207" s="39">
        <v>13388</v>
      </c>
      <c r="H207" s="27">
        <v>13388</v>
      </c>
      <c r="I207" s="27">
        <v>13388</v>
      </c>
      <c r="J207" s="27">
        <v>13388</v>
      </c>
      <c r="K207" s="27">
        <v>13388</v>
      </c>
      <c r="L207" s="91"/>
      <c r="M207" s="79"/>
    </row>
    <row r="208" spans="1:13" ht="30" x14ac:dyDescent="0.2">
      <c r="A208" s="96"/>
      <c r="B208" s="97"/>
      <c r="C208" s="100"/>
      <c r="D208" s="48" t="s">
        <v>22</v>
      </c>
      <c r="E208" s="27">
        <v>0</v>
      </c>
      <c r="F208" s="27">
        <f t="shared" si="50"/>
        <v>0</v>
      </c>
      <c r="G208" s="39">
        <v>0</v>
      </c>
      <c r="H208" s="27">
        <v>0</v>
      </c>
      <c r="I208" s="27">
        <v>0</v>
      </c>
      <c r="J208" s="27">
        <v>0</v>
      </c>
      <c r="K208" s="27">
        <v>0</v>
      </c>
      <c r="L208" s="92"/>
      <c r="M208" s="80"/>
    </row>
    <row r="209" spans="1:13" ht="15" x14ac:dyDescent="0.2">
      <c r="A209" s="96" t="s">
        <v>84</v>
      </c>
      <c r="B209" s="97" t="s">
        <v>146</v>
      </c>
      <c r="C209" s="98" t="s">
        <v>64</v>
      </c>
      <c r="D209" s="48" t="s">
        <v>1</v>
      </c>
      <c r="E209" s="27">
        <f>SUM(E210:E213)</f>
        <v>0</v>
      </c>
      <c r="F209" s="27">
        <f t="shared" ref="F209:F213" si="51">SUM(G209:K209)</f>
        <v>0</v>
      </c>
      <c r="G209" s="39">
        <f>SUM(G210:G213)</f>
        <v>0</v>
      </c>
      <c r="H209" s="27">
        <f>SUM(H210:H213)</f>
        <v>0</v>
      </c>
      <c r="I209" s="27">
        <f>SUM(I210:I213)</f>
        <v>0</v>
      </c>
      <c r="J209" s="27">
        <f>SUM(J210:J213)</f>
        <v>0</v>
      </c>
      <c r="K209" s="27">
        <f>SUM(K210:K213)</f>
        <v>0</v>
      </c>
      <c r="L209" s="90" t="s">
        <v>28</v>
      </c>
      <c r="M209" s="90"/>
    </row>
    <row r="210" spans="1:13" ht="45" x14ac:dyDescent="0.2">
      <c r="A210" s="96"/>
      <c r="B210" s="97"/>
      <c r="C210" s="99"/>
      <c r="D210" s="48" t="s">
        <v>0</v>
      </c>
      <c r="E210" s="27">
        <v>0</v>
      </c>
      <c r="F210" s="27">
        <f t="shared" si="51"/>
        <v>0</v>
      </c>
      <c r="G210" s="39">
        <v>0</v>
      </c>
      <c r="H210" s="27">
        <v>0</v>
      </c>
      <c r="I210" s="27">
        <v>0</v>
      </c>
      <c r="J210" s="27">
        <v>0</v>
      </c>
      <c r="K210" s="27">
        <v>0</v>
      </c>
      <c r="L210" s="91"/>
      <c r="M210" s="91"/>
    </row>
    <row r="211" spans="1:13" ht="60" x14ac:dyDescent="0.2">
      <c r="A211" s="96"/>
      <c r="B211" s="97"/>
      <c r="C211" s="99"/>
      <c r="D211" s="48" t="s">
        <v>5</v>
      </c>
      <c r="E211" s="27">
        <v>0</v>
      </c>
      <c r="F211" s="27">
        <f t="shared" si="51"/>
        <v>0</v>
      </c>
      <c r="G211" s="39">
        <v>0</v>
      </c>
      <c r="H211" s="27">
        <v>0</v>
      </c>
      <c r="I211" s="27">
        <v>0</v>
      </c>
      <c r="J211" s="27">
        <v>0</v>
      </c>
      <c r="K211" s="27">
        <v>0</v>
      </c>
      <c r="L211" s="91"/>
      <c r="M211" s="91"/>
    </row>
    <row r="212" spans="1:13" ht="60" x14ac:dyDescent="0.2">
      <c r="A212" s="96"/>
      <c r="B212" s="97"/>
      <c r="C212" s="99"/>
      <c r="D212" s="48" t="s">
        <v>14</v>
      </c>
      <c r="E212" s="27">
        <v>0</v>
      </c>
      <c r="F212" s="27">
        <f t="shared" si="51"/>
        <v>0</v>
      </c>
      <c r="G212" s="39">
        <v>0</v>
      </c>
      <c r="H212" s="27">
        <v>0</v>
      </c>
      <c r="I212" s="27">
        <v>0</v>
      </c>
      <c r="J212" s="27">
        <v>0</v>
      </c>
      <c r="K212" s="27">
        <v>0</v>
      </c>
      <c r="L212" s="91"/>
      <c r="M212" s="91"/>
    </row>
    <row r="213" spans="1:13" ht="30" x14ac:dyDescent="0.2">
      <c r="A213" s="96"/>
      <c r="B213" s="97"/>
      <c r="C213" s="100"/>
      <c r="D213" s="48" t="s">
        <v>22</v>
      </c>
      <c r="E213" s="27">
        <v>0</v>
      </c>
      <c r="F213" s="27">
        <f t="shared" si="51"/>
        <v>0</v>
      </c>
      <c r="G213" s="39">
        <v>0</v>
      </c>
      <c r="H213" s="27">
        <v>0</v>
      </c>
      <c r="I213" s="27">
        <v>0</v>
      </c>
      <c r="J213" s="27">
        <v>0</v>
      </c>
      <c r="K213" s="27">
        <v>0</v>
      </c>
      <c r="L213" s="92"/>
      <c r="M213" s="92"/>
    </row>
    <row r="214" spans="1:13" ht="15" x14ac:dyDescent="0.2">
      <c r="A214" s="96" t="s">
        <v>85</v>
      </c>
      <c r="B214" s="97" t="s">
        <v>147</v>
      </c>
      <c r="C214" s="98" t="s">
        <v>64</v>
      </c>
      <c r="D214" s="48" t="s">
        <v>1</v>
      </c>
      <c r="E214" s="118" t="s">
        <v>76</v>
      </c>
      <c r="F214" s="119"/>
      <c r="G214" s="119"/>
      <c r="H214" s="119"/>
      <c r="I214" s="119"/>
      <c r="J214" s="119"/>
      <c r="K214" s="120"/>
      <c r="L214" s="90" t="s">
        <v>28</v>
      </c>
      <c r="M214" s="90"/>
    </row>
    <row r="215" spans="1:13" ht="45" x14ac:dyDescent="0.2">
      <c r="A215" s="96"/>
      <c r="B215" s="97"/>
      <c r="C215" s="99"/>
      <c r="D215" s="48" t="s">
        <v>0</v>
      </c>
      <c r="E215" s="121"/>
      <c r="F215" s="122"/>
      <c r="G215" s="122"/>
      <c r="H215" s="122"/>
      <c r="I215" s="122"/>
      <c r="J215" s="122"/>
      <c r="K215" s="123"/>
      <c r="L215" s="91"/>
      <c r="M215" s="91"/>
    </row>
    <row r="216" spans="1:13" ht="60" x14ac:dyDescent="0.2">
      <c r="A216" s="96"/>
      <c r="B216" s="97"/>
      <c r="C216" s="99"/>
      <c r="D216" s="48" t="s">
        <v>5</v>
      </c>
      <c r="E216" s="121"/>
      <c r="F216" s="122"/>
      <c r="G216" s="122"/>
      <c r="H216" s="122"/>
      <c r="I216" s="122"/>
      <c r="J216" s="122"/>
      <c r="K216" s="123"/>
      <c r="L216" s="91"/>
      <c r="M216" s="91"/>
    </row>
    <row r="217" spans="1:13" ht="60" x14ac:dyDescent="0.2">
      <c r="A217" s="96"/>
      <c r="B217" s="97"/>
      <c r="C217" s="99"/>
      <c r="D217" s="48" t="s">
        <v>14</v>
      </c>
      <c r="E217" s="121"/>
      <c r="F217" s="122"/>
      <c r="G217" s="122"/>
      <c r="H217" s="122"/>
      <c r="I217" s="122"/>
      <c r="J217" s="122"/>
      <c r="K217" s="123"/>
      <c r="L217" s="91"/>
      <c r="M217" s="91"/>
    </row>
    <row r="218" spans="1:13" ht="30" x14ac:dyDescent="0.2">
      <c r="A218" s="96"/>
      <c r="B218" s="97"/>
      <c r="C218" s="100"/>
      <c r="D218" s="48" t="s">
        <v>22</v>
      </c>
      <c r="E218" s="124"/>
      <c r="F218" s="125"/>
      <c r="G218" s="125"/>
      <c r="H218" s="125"/>
      <c r="I218" s="125"/>
      <c r="J218" s="125"/>
      <c r="K218" s="126"/>
      <c r="L218" s="92"/>
      <c r="M218" s="92"/>
    </row>
    <row r="219" spans="1:13" ht="15" customHeight="1" x14ac:dyDescent="0.2">
      <c r="A219" s="96" t="s">
        <v>86</v>
      </c>
      <c r="B219" s="97" t="s">
        <v>148</v>
      </c>
      <c r="C219" s="98" t="s">
        <v>64</v>
      </c>
      <c r="D219" s="48" t="s">
        <v>1</v>
      </c>
      <c r="E219" s="118" t="s">
        <v>76</v>
      </c>
      <c r="F219" s="119"/>
      <c r="G219" s="119"/>
      <c r="H219" s="119"/>
      <c r="I219" s="119"/>
      <c r="J219" s="119"/>
      <c r="K219" s="120"/>
      <c r="L219" s="90" t="s">
        <v>28</v>
      </c>
      <c r="M219" s="90"/>
    </row>
    <row r="220" spans="1:13" ht="45" x14ac:dyDescent="0.2">
      <c r="A220" s="96"/>
      <c r="B220" s="97"/>
      <c r="C220" s="99"/>
      <c r="D220" s="48" t="s">
        <v>0</v>
      </c>
      <c r="E220" s="121"/>
      <c r="F220" s="122"/>
      <c r="G220" s="122"/>
      <c r="H220" s="122"/>
      <c r="I220" s="122"/>
      <c r="J220" s="122"/>
      <c r="K220" s="123"/>
      <c r="L220" s="91"/>
      <c r="M220" s="91"/>
    </row>
    <row r="221" spans="1:13" ht="60" x14ac:dyDescent="0.2">
      <c r="A221" s="96"/>
      <c r="B221" s="97"/>
      <c r="C221" s="99"/>
      <c r="D221" s="48" t="s">
        <v>5</v>
      </c>
      <c r="E221" s="121"/>
      <c r="F221" s="122"/>
      <c r="G221" s="122"/>
      <c r="H221" s="122"/>
      <c r="I221" s="122"/>
      <c r="J221" s="122"/>
      <c r="K221" s="123"/>
      <c r="L221" s="91"/>
      <c r="M221" s="91"/>
    </row>
    <row r="222" spans="1:13" ht="60" x14ac:dyDescent="0.2">
      <c r="A222" s="96"/>
      <c r="B222" s="97"/>
      <c r="C222" s="99"/>
      <c r="D222" s="48" t="s">
        <v>14</v>
      </c>
      <c r="E222" s="121"/>
      <c r="F222" s="122"/>
      <c r="G222" s="122"/>
      <c r="H222" s="122"/>
      <c r="I222" s="122"/>
      <c r="J222" s="122"/>
      <c r="K222" s="123"/>
      <c r="L222" s="91"/>
      <c r="M222" s="91"/>
    </row>
    <row r="223" spans="1:13" ht="30" x14ac:dyDescent="0.2">
      <c r="A223" s="96"/>
      <c r="B223" s="97"/>
      <c r="C223" s="100"/>
      <c r="D223" s="48" t="s">
        <v>22</v>
      </c>
      <c r="E223" s="124"/>
      <c r="F223" s="125"/>
      <c r="G223" s="125"/>
      <c r="H223" s="125"/>
      <c r="I223" s="125"/>
      <c r="J223" s="125"/>
      <c r="K223" s="126"/>
      <c r="L223" s="92"/>
      <c r="M223" s="92"/>
    </row>
    <row r="224" spans="1:13" ht="15" customHeight="1" x14ac:dyDescent="0.2">
      <c r="A224" s="96" t="s">
        <v>87</v>
      </c>
      <c r="B224" s="97" t="s">
        <v>149</v>
      </c>
      <c r="C224" s="98" t="s">
        <v>64</v>
      </c>
      <c r="D224" s="48" t="s">
        <v>1</v>
      </c>
      <c r="E224" s="118" t="s">
        <v>76</v>
      </c>
      <c r="F224" s="119"/>
      <c r="G224" s="119"/>
      <c r="H224" s="119"/>
      <c r="I224" s="119"/>
      <c r="J224" s="119"/>
      <c r="K224" s="120"/>
      <c r="L224" s="90" t="s">
        <v>28</v>
      </c>
      <c r="M224" s="90"/>
    </row>
    <row r="225" spans="1:13" ht="45" x14ac:dyDescent="0.2">
      <c r="A225" s="96"/>
      <c r="B225" s="97"/>
      <c r="C225" s="99"/>
      <c r="D225" s="48" t="s">
        <v>0</v>
      </c>
      <c r="E225" s="121"/>
      <c r="F225" s="122"/>
      <c r="G225" s="122"/>
      <c r="H225" s="122"/>
      <c r="I225" s="122"/>
      <c r="J225" s="122"/>
      <c r="K225" s="123"/>
      <c r="L225" s="91"/>
      <c r="M225" s="91"/>
    </row>
    <row r="226" spans="1:13" ht="60" x14ac:dyDescent="0.2">
      <c r="A226" s="96"/>
      <c r="B226" s="97"/>
      <c r="C226" s="99"/>
      <c r="D226" s="48" t="s">
        <v>5</v>
      </c>
      <c r="E226" s="121"/>
      <c r="F226" s="122"/>
      <c r="G226" s="122"/>
      <c r="H226" s="122"/>
      <c r="I226" s="122"/>
      <c r="J226" s="122"/>
      <c r="K226" s="123"/>
      <c r="L226" s="91"/>
      <c r="M226" s="91"/>
    </row>
    <row r="227" spans="1:13" ht="60" x14ac:dyDescent="0.2">
      <c r="A227" s="96"/>
      <c r="B227" s="97"/>
      <c r="C227" s="99"/>
      <c r="D227" s="48" t="s">
        <v>14</v>
      </c>
      <c r="E227" s="121"/>
      <c r="F227" s="122"/>
      <c r="G227" s="122"/>
      <c r="H227" s="122"/>
      <c r="I227" s="122"/>
      <c r="J227" s="122"/>
      <c r="K227" s="123"/>
      <c r="L227" s="91"/>
      <c r="M227" s="91"/>
    </row>
    <row r="228" spans="1:13" ht="30" x14ac:dyDescent="0.2">
      <c r="A228" s="96"/>
      <c r="B228" s="97"/>
      <c r="C228" s="100"/>
      <c r="D228" s="48" t="s">
        <v>22</v>
      </c>
      <c r="E228" s="124"/>
      <c r="F228" s="125"/>
      <c r="G228" s="125"/>
      <c r="H228" s="125"/>
      <c r="I228" s="125"/>
      <c r="J228" s="125"/>
      <c r="K228" s="126"/>
      <c r="L228" s="92"/>
      <c r="M228" s="92"/>
    </row>
    <row r="229" spans="1:13" s="20" customFormat="1" ht="15" customHeight="1" x14ac:dyDescent="0.2">
      <c r="A229" s="81"/>
      <c r="B229" s="84" t="s">
        <v>126</v>
      </c>
      <c r="C229" s="85"/>
      <c r="D229" s="48" t="s">
        <v>1</v>
      </c>
      <c r="E229" s="27">
        <f>E149</f>
        <v>770562.3</v>
      </c>
      <c r="F229" s="27">
        <f>SUM(G229:K229)</f>
        <v>3655843.4000000004</v>
      </c>
      <c r="G229" s="39">
        <f>G149</f>
        <v>844836.6</v>
      </c>
      <c r="H229" s="27">
        <f t="shared" ref="H229:K229" si="52">H149</f>
        <v>710251.7</v>
      </c>
      <c r="I229" s="27">
        <f t="shared" si="52"/>
        <v>700251.7</v>
      </c>
      <c r="J229" s="27">
        <f t="shared" si="52"/>
        <v>700251.7</v>
      </c>
      <c r="K229" s="27">
        <f t="shared" si="52"/>
        <v>700251.7</v>
      </c>
      <c r="L229" s="90"/>
      <c r="M229" s="90"/>
    </row>
    <row r="230" spans="1:13" s="20" customFormat="1" ht="45" x14ac:dyDescent="0.2">
      <c r="A230" s="82"/>
      <c r="B230" s="86"/>
      <c r="C230" s="87"/>
      <c r="D230" s="48" t="s">
        <v>0</v>
      </c>
      <c r="E230" s="27">
        <f t="shared" ref="E230:E233" si="53">E150</f>
        <v>0</v>
      </c>
      <c r="F230" s="27">
        <f t="shared" ref="F230:F233" si="54">SUM(G230:K230)</f>
        <v>0</v>
      </c>
      <c r="G230" s="39">
        <f t="shared" ref="G230:K233" si="55">G150</f>
        <v>0</v>
      </c>
      <c r="H230" s="27">
        <f t="shared" si="55"/>
        <v>0</v>
      </c>
      <c r="I230" s="27">
        <f t="shared" si="55"/>
        <v>0</v>
      </c>
      <c r="J230" s="27">
        <f t="shared" si="55"/>
        <v>0</v>
      </c>
      <c r="K230" s="27">
        <f t="shared" si="55"/>
        <v>0</v>
      </c>
      <c r="L230" s="91"/>
      <c r="M230" s="91"/>
    </row>
    <row r="231" spans="1:13" s="20" customFormat="1" ht="60" x14ac:dyDescent="0.2">
      <c r="A231" s="82"/>
      <c r="B231" s="86"/>
      <c r="C231" s="87"/>
      <c r="D231" s="48" t="s">
        <v>5</v>
      </c>
      <c r="E231" s="27">
        <f t="shared" si="53"/>
        <v>0</v>
      </c>
      <c r="F231" s="27">
        <f t="shared" si="54"/>
        <v>0</v>
      </c>
      <c r="G231" s="39">
        <f t="shared" si="55"/>
        <v>0</v>
      </c>
      <c r="H231" s="27">
        <f t="shared" si="55"/>
        <v>0</v>
      </c>
      <c r="I231" s="27">
        <f t="shared" si="55"/>
        <v>0</v>
      </c>
      <c r="J231" s="27">
        <f t="shared" si="55"/>
        <v>0</v>
      </c>
      <c r="K231" s="27">
        <f t="shared" si="55"/>
        <v>0</v>
      </c>
      <c r="L231" s="91"/>
      <c r="M231" s="91"/>
    </row>
    <row r="232" spans="1:13" s="20" customFormat="1" ht="60" x14ac:dyDescent="0.2">
      <c r="A232" s="82"/>
      <c r="B232" s="86"/>
      <c r="C232" s="87"/>
      <c r="D232" s="48" t="s">
        <v>14</v>
      </c>
      <c r="E232" s="27">
        <f t="shared" si="53"/>
        <v>770562.3</v>
      </c>
      <c r="F232" s="27">
        <f t="shared" si="54"/>
        <v>3655843.4000000004</v>
      </c>
      <c r="G232" s="39">
        <f t="shared" si="55"/>
        <v>844836.6</v>
      </c>
      <c r="H232" s="27">
        <f t="shared" si="55"/>
        <v>710251.7</v>
      </c>
      <c r="I232" s="27">
        <f t="shared" si="55"/>
        <v>700251.7</v>
      </c>
      <c r="J232" s="27">
        <f t="shared" si="55"/>
        <v>700251.7</v>
      </c>
      <c r="K232" s="27">
        <f t="shared" si="55"/>
        <v>700251.7</v>
      </c>
      <c r="L232" s="91"/>
      <c r="M232" s="91"/>
    </row>
    <row r="233" spans="1:13" s="20" customFormat="1" ht="30" x14ac:dyDescent="0.2">
      <c r="A233" s="83"/>
      <c r="B233" s="88"/>
      <c r="C233" s="89"/>
      <c r="D233" s="48" t="s">
        <v>22</v>
      </c>
      <c r="E233" s="27">
        <f t="shared" si="53"/>
        <v>0</v>
      </c>
      <c r="F233" s="27">
        <f t="shared" si="54"/>
        <v>0</v>
      </c>
      <c r="G233" s="39">
        <f t="shared" si="55"/>
        <v>0</v>
      </c>
      <c r="H233" s="27">
        <f t="shared" si="55"/>
        <v>0</v>
      </c>
      <c r="I233" s="27">
        <f t="shared" si="55"/>
        <v>0</v>
      </c>
      <c r="J233" s="27">
        <f t="shared" si="55"/>
        <v>0</v>
      </c>
      <c r="K233" s="27">
        <f t="shared" si="55"/>
        <v>0</v>
      </c>
      <c r="L233" s="92"/>
      <c r="M233" s="92"/>
    </row>
    <row r="234" spans="1:13" s="20" customFormat="1" ht="15" customHeight="1" x14ac:dyDescent="0.2">
      <c r="A234" s="81"/>
      <c r="B234" s="84" t="s">
        <v>53</v>
      </c>
      <c r="C234" s="85"/>
      <c r="D234" s="48" t="s">
        <v>1</v>
      </c>
      <c r="E234" s="27">
        <f>E51+E72+E143+E229</f>
        <v>1108367.6000000001</v>
      </c>
      <c r="F234" s="27">
        <f>SUM(G234:K234)</f>
        <v>5654069</v>
      </c>
      <c r="G234" s="39">
        <f>G51+G72+G143+G229</f>
        <v>1399178.2</v>
      </c>
      <c r="H234" s="27">
        <f t="shared" ref="H234:K234" si="56">H51+H72+H143+H229</f>
        <v>1112472.7</v>
      </c>
      <c r="I234" s="27">
        <f t="shared" si="56"/>
        <v>1047472.7</v>
      </c>
      <c r="J234" s="27">
        <f t="shared" si="56"/>
        <v>1047472.7</v>
      </c>
      <c r="K234" s="27">
        <f t="shared" si="56"/>
        <v>1047472.7</v>
      </c>
      <c r="L234" s="90"/>
      <c r="M234" s="90"/>
    </row>
    <row r="235" spans="1:13" s="20" customFormat="1" ht="45" x14ac:dyDescent="0.2">
      <c r="A235" s="82"/>
      <c r="B235" s="86"/>
      <c r="C235" s="87"/>
      <c r="D235" s="48" t="s">
        <v>0</v>
      </c>
      <c r="E235" s="27">
        <f t="shared" ref="E235:E238" si="57">E52+E73+E144+E230</f>
        <v>0</v>
      </c>
      <c r="F235" s="27">
        <f t="shared" ref="F235:F238" si="58">SUM(G235:K235)</f>
        <v>0</v>
      </c>
      <c r="G235" s="39">
        <f t="shared" ref="G235:K238" si="59">G52+G73+G144+G230</f>
        <v>0</v>
      </c>
      <c r="H235" s="27">
        <f t="shared" si="59"/>
        <v>0</v>
      </c>
      <c r="I235" s="27">
        <f t="shared" si="59"/>
        <v>0</v>
      </c>
      <c r="J235" s="27">
        <f t="shared" si="59"/>
        <v>0</v>
      </c>
      <c r="K235" s="27">
        <f t="shared" si="59"/>
        <v>0</v>
      </c>
      <c r="L235" s="91"/>
      <c r="M235" s="91"/>
    </row>
    <row r="236" spans="1:13" s="20" customFormat="1" ht="60" x14ac:dyDescent="0.2">
      <c r="A236" s="82"/>
      <c r="B236" s="86"/>
      <c r="C236" s="87"/>
      <c r="D236" s="48" t="s">
        <v>5</v>
      </c>
      <c r="E236" s="27">
        <f t="shared" si="57"/>
        <v>14149</v>
      </c>
      <c r="F236" s="27">
        <f t="shared" si="58"/>
        <v>16309</v>
      </c>
      <c r="G236" s="39">
        <f t="shared" si="59"/>
        <v>16309</v>
      </c>
      <c r="H236" s="27">
        <f t="shared" si="59"/>
        <v>0</v>
      </c>
      <c r="I236" s="27">
        <f t="shared" si="59"/>
        <v>0</v>
      </c>
      <c r="J236" s="27">
        <f t="shared" si="59"/>
        <v>0</v>
      </c>
      <c r="K236" s="27">
        <f t="shared" si="59"/>
        <v>0</v>
      </c>
      <c r="L236" s="91"/>
      <c r="M236" s="91"/>
    </row>
    <row r="237" spans="1:13" s="20" customFormat="1" ht="60" x14ac:dyDescent="0.2">
      <c r="A237" s="82"/>
      <c r="B237" s="86"/>
      <c r="C237" s="87"/>
      <c r="D237" s="48" t="s">
        <v>14</v>
      </c>
      <c r="E237" s="27">
        <f t="shared" si="57"/>
        <v>1037892.4</v>
      </c>
      <c r="F237" s="27">
        <f t="shared" si="58"/>
        <v>5637760</v>
      </c>
      <c r="G237" s="39">
        <f t="shared" si="59"/>
        <v>1382869.2</v>
      </c>
      <c r="H237" s="27">
        <f t="shared" si="59"/>
        <v>1112472.7</v>
      </c>
      <c r="I237" s="27">
        <f t="shared" si="59"/>
        <v>1047472.7</v>
      </c>
      <c r="J237" s="27">
        <f t="shared" si="59"/>
        <v>1047472.7</v>
      </c>
      <c r="K237" s="27">
        <f t="shared" si="59"/>
        <v>1047472.7</v>
      </c>
      <c r="L237" s="91"/>
      <c r="M237" s="91"/>
    </row>
    <row r="238" spans="1:13" s="20" customFormat="1" ht="30" x14ac:dyDescent="0.2">
      <c r="A238" s="83"/>
      <c r="B238" s="88"/>
      <c r="C238" s="89"/>
      <c r="D238" s="48" t="s">
        <v>22</v>
      </c>
      <c r="E238" s="27">
        <f t="shared" si="57"/>
        <v>0</v>
      </c>
      <c r="F238" s="27">
        <f t="shared" si="58"/>
        <v>0</v>
      </c>
      <c r="G238" s="39">
        <f t="shared" si="59"/>
        <v>0</v>
      </c>
      <c r="H238" s="27">
        <f t="shared" si="59"/>
        <v>0</v>
      </c>
      <c r="I238" s="27">
        <f t="shared" si="59"/>
        <v>0</v>
      </c>
      <c r="J238" s="27">
        <f t="shared" si="59"/>
        <v>0</v>
      </c>
      <c r="K238" s="27">
        <f t="shared" si="59"/>
        <v>0</v>
      </c>
      <c r="L238" s="92"/>
      <c r="M238" s="92"/>
    </row>
  </sheetData>
  <mergeCells count="249">
    <mergeCell ref="A234:A238"/>
    <mergeCell ref="B234:C238"/>
    <mergeCell ref="L234:L238"/>
    <mergeCell ref="M234:M238"/>
    <mergeCell ref="C214:C218"/>
    <mergeCell ref="A219:A223"/>
    <mergeCell ref="B219:B223"/>
    <mergeCell ref="C219:C223"/>
    <mergeCell ref="L219:L223"/>
    <mergeCell ref="M219:M223"/>
    <mergeCell ref="A224:A228"/>
    <mergeCell ref="B224:B228"/>
    <mergeCell ref="C224:C228"/>
    <mergeCell ref="L224:L228"/>
    <mergeCell ref="M224:M228"/>
    <mergeCell ref="E214:K218"/>
    <mergeCell ref="E219:K223"/>
    <mergeCell ref="E224:K228"/>
    <mergeCell ref="A229:A233"/>
    <mergeCell ref="B229:C233"/>
    <mergeCell ref="L229:L233"/>
    <mergeCell ref="M229:M233"/>
    <mergeCell ref="A214:A218"/>
    <mergeCell ref="L214:L218"/>
    <mergeCell ref="A123:A127"/>
    <mergeCell ref="B123:B127"/>
    <mergeCell ref="C123:C127"/>
    <mergeCell ref="A128:A132"/>
    <mergeCell ref="A179:A183"/>
    <mergeCell ref="B179:B183"/>
    <mergeCell ref="C179:C183"/>
    <mergeCell ref="L179:L183"/>
    <mergeCell ref="M179:M183"/>
    <mergeCell ref="B128:B132"/>
    <mergeCell ref="C128:C132"/>
    <mergeCell ref="A133:A137"/>
    <mergeCell ref="B133:B137"/>
    <mergeCell ref="C133:C137"/>
    <mergeCell ref="M149:M153"/>
    <mergeCell ref="M154:M158"/>
    <mergeCell ref="A164:A168"/>
    <mergeCell ref="B164:B168"/>
    <mergeCell ref="C164:C168"/>
    <mergeCell ref="L164:L168"/>
    <mergeCell ref="M164:M168"/>
    <mergeCell ref="A169:A173"/>
    <mergeCell ref="B169:B173"/>
    <mergeCell ref="C169:C173"/>
    <mergeCell ref="M113:M117"/>
    <mergeCell ref="M118:M122"/>
    <mergeCell ref="E103:K107"/>
    <mergeCell ref="E108:K112"/>
    <mergeCell ref="E128:K132"/>
    <mergeCell ref="E133:K137"/>
    <mergeCell ref="E138:K142"/>
    <mergeCell ref="L128:L132"/>
    <mergeCell ref="L133:L137"/>
    <mergeCell ref="L138:L142"/>
    <mergeCell ref="M128:M132"/>
    <mergeCell ref="M133:M137"/>
    <mergeCell ref="L113:L117"/>
    <mergeCell ref="L118:L122"/>
    <mergeCell ref="L103:L107"/>
    <mergeCell ref="L108:L112"/>
    <mergeCell ref="L123:L127"/>
    <mergeCell ref="M103:M107"/>
    <mergeCell ref="M108:M112"/>
    <mergeCell ref="B209:B213"/>
    <mergeCell ref="C209:C213"/>
    <mergeCell ref="L209:L213"/>
    <mergeCell ref="L169:L173"/>
    <mergeCell ref="B159:B163"/>
    <mergeCell ref="C159:C163"/>
    <mergeCell ref="L159:L163"/>
    <mergeCell ref="A138:A142"/>
    <mergeCell ref="B138:B142"/>
    <mergeCell ref="C138:C142"/>
    <mergeCell ref="A184:A188"/>
    <mergeCell ref="B184:B188"/>
    <mergeCell ref="C184:C188"/>
    <mergeCell ref="L184:L188"/>
    <mergeCell ref="L149:L153"/>
    <mergeCell ref="B174:B178"/>
    <mergeCell ref="C174:C178"/>
    <mergeCell ref="L174:L178"/>
    <mergeCell ref="A154:A158"/>
    <mergeCell ref="B154:B158"/>
    <mergeCell ref="C154:C158"/>
    <mergeCell ref="L154:L158"/>
    <mergeCell ref="A159:A163"/>
    <mergeCell ref="A11:A15"/>
    <mergeCell ref="B11:B15"/>
    <mergeCell ref="C11:C15"/>
    <mergeCell ref="L11:L15"/>
    <mergeCell ref="M11:M15"/>
    <mergeCell ref="A16:A20"/>
    <mergeCell ref="B16:B20"/>
    <mergeCell ref="C16:C20"/>
    <mergeCell ref="L16:L20"/>
    <mergeCell ref="M16:M20"/>
    <mergeCell ref="A10:M10"/>
    <mergeCell ref="J1:M1"/>
    <mergeCell ref="A3:L3"/>
    <mergeCell ref="A4:L4"/>
    <mergeCell ref="A5:L5"/>
    <mergeCell ref="A7:A8"/>
    <mergeCell ref="B7:B8"/>
    <mergeCell ref="C7:C8"/>
    <mergeCell ref="D7:D8"/>
    <mergeCell ref="E7:E8"/>
    <mergeCell ref="F7:F8"/>
    <mergeCell ref="H7:K7"/>
    <mergeCell ref="L7:L8"/>
    <mergeCell ref="M7:M8"/>
    <mergeCell ref="J2:M2"/>
    <mergeCell ref="A21:A25"/>
    <mergeCell ref="B21:B25"/>
    <mergeCell ref="C21:C25"/>
    <mergeCell ref="L21:L25"/>
    <mergeCell ref="M21:M25"/>
    <mergeCell ref="A26:A30"/>
    <mergeCell ref="B26:B30"/>
    <mergeCell ref="C26:C30"/>
    <mergeCell ref="L26:L30"/>
    <mergeCell ref="M26:M30"/>
    <mergeCell ref="A31:A35"/>
    <mergeCell ref="B31:B35"/>
    <mergeCell ref="C31:C35"/>
    <mergeCell ref="L31:L35"/>
    <mergeCell ref="M31:M35"/>
    <mergeCell ref="A36:A40"/>
    <mergeCell ref="B36:B40"/>
    <mergeCell ref="C36:C40"/>
    <mergeCell ref="L36:L40"/>
    <mergeCell ref="M36:M40"/>
    <mergeCell ref="A51:A55"/>
    <mergeCell ref="B51:C55"/>
    <mergeCell ref="L51:L55"/>
    <mergeCell ref="M51:M55"/>
    <mergeCell ref="A56:M56"/>
    <mergeCell ref="A57:A61"/>
    <mergeCell ref="B57:B61"/>
    <mergeCell ref="C57:C61"/>
    <mergeCell ref="L57:L61"/>
    <mergeCell ref="M57:M61"/>
    <mergeCell ref="A62:A66"/>
    <mergeCell ref="B62:B66"/>
    <mergeCell ref="C62:C66"/>
    <mergeCell ref="L62:L66"/>
    <mergeCell ref="M62:M66"/>
    <mergeCell ref="A72:A76"/>
    <mergeCell ref="B72:C76"/>
    <mergeCell ref="L72:L76"/>
    <mergeCell ref="M72:M76"/>
    <mergeCell ref="A67:A71"/>
    <mergeCell ref="B67:B71"/>
    <mergeCell ref="C67:C71"/>
    <mergeCell ref="L67:L71"/>
    <mergeCell ref="M67:M71"/>
    <mergeCell ref="A77:M77"/>
    <mergeCell ref="A78:A82"/>
    <mergeCell ref="B78:B82"/>
    <mergeCell ref="C78:C82"/>
    <mergeCell ref="E78:K82"/>
    <mergeCell ref="L78:L82"/>
    <mergeCell ref="M78:M82"/>
    <mergeCell ref="A83:A87"/>
    <mergeCell ref="B83:B87"/>
    <mergeCell ref="C83:C87"/>
    <mergeCell ref="E83:K87"/>
    <mergeCell ref="A88:A92"/>
    <mergeCell ref="B88:B92"/>
    <mergeCell ref="C88:C92"/>
    <mergeCell ref="L83:L87"/>
    <mergeCell ref="L88:L92"/>
    <mergeCell ref="M83:M87"/>
    <mergeCell ref="M88:M92"/>
    <mergeCell ref="M93:M97"/>
    <mergeCell ref="A98:A102"/>
    <mergeCell ref="B98:B102"/>
    <mergeCell ref="C98:C102"/>
    <mergeCell ref="E98:K102"/>
    <mergeCell ref="M98:M102"/>
    <mergeCell ref="E88:K92"/>
    <mergeCell ref="A93:A97"/>
    <mergeCell ref="B93:B97"/>
    <mergeCell ref="C93:C97"/>
    <mergeCell ref="E93:K97"/>
    <mergeCell ref="L93:L97"/>
    <mergeCell ref="L98:L102"/>
    <mergeCell ref="A113:A117"/>
    <mergeCell ref="B113:B117"/>
    <mergeCell ref="C113:C117"/>
    <mergeCell ref="A118:A122"/>
    <mergeCell ref="B118:B122"/>
    <mergeCell ref="C118:C122"/>
    <mergeCell ref="A103:A107"/>
    <mergeCell ref="B103:B107"/>
    <mergeCell ref="C103:C107"/>
    <mergeCell ref="A108:A112"/>
    <mergeCell ref="B108:B112"/>
    <mergeCell ref="C108:C112"/>
    <mergeCell ref="M214:M218"/>
    <mergeCell ref="A189:A193"/>
    <mergeCell ref="B189:B193"/>
    <mergeCell ref="C189:C193"/>
    <mergeCell ref="L189:L193"/>
    <mergeCell ref="M189:M193"/>
    <mergeCell ref="M194:M198"/>
    <mergeCell ref="A199:A203"/>
    <mergeCell ref="B199:B203"/>
    <mergeCell ref="C199:C203"/>
    <mergeCell ref="L199:L203"/>
    <mergeCell ref="M199:M203"/>
    <mergeCell ref="A204:A208"/>
    <mergeCell ref="B204:B208"/>
    <mergeCell ref="C204:C208"/>
    <mergeCell ref="L204:L208"/>
    <mergeCell ref="M209:M213"/>
    <mergeCell ref="B214:B218"/>
    <mergeCell ref="M204:M208"/>
    <mergeCell ref="A194:A198"/>
    <mergeCell ref="B194:B198"/>
    <mergeCell ref="C194:C198"/>
    <mergeCell ref="L194:L198"/>
    <mergeCell ref="A209:A213"/>
    <mergeCell ref="A41:A45"/>
    <mergeCell ref="B41:B45"/>
    <mergeCell ref="C41:C45"/>
    <mergeCell ref="L41:L45"/>
    <mergeCell ref="M41:M45"/>
    <mergeCell ref="A46:A50"/>
    <mergeCell ref="B46:B50"/>
    <mergeCell ref="C46:C50"/>
    <mergeCell ref="L46:L50"/>
    <mergeCell ref="M46:M50"/>
    <mergeCell ref="M184:M188"/>
    <mergeCell ref="M159:M163"/>
    <mergeCell ref="M174:M178"/>
    <mergeCell ref="A143:A147"/>
    <mergeCell ref="B143:C147"/>
    <mergeCell ref="L143:L147"/>
    <mergeCell ref="M143:M147"/>
    <mergeCell ref="A148:M148"/>
    <mergeCell ref="A149:A153"/>
    <mergeCell ref="B149:B153"/>
    <mergeCell ref="C149:C153"/>
    <mergeCell ref="M169:M173"/>
    <mergeCell ref="A174:A178"/>
  </mergeCells>
  <pageMargins left="0" right="0" top="0" bottom="0" header="0.51181102362204722" footer="0.51181102362204722"/>
  <pageSetup paperSize="9" scale="4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 2</vt:lpstr>
      <vt:lpstr>Приложение 4 (новое)</vt:lpstr>
      <vt:lpstr>Лист1</vt:lpstr>
      <vt:lpstr>'Приложение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Воронова Л.Н.</cp:lastModifiedBy>
  <cp:lastPrinted>2020-04-08T06:55:52Z</cp:lastPrinted>
  <dcterms:created xsi:type="dcterms:W3CDTF">1996-10-08T23:32:33Z</dcterms:created>
  <dcterms:modified xsi:type="dcterms:W3CDTF">2020-04-24T07:12:34Z</dcterms:modified>
</cp:coreProperties>
</file>