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'Спорт'!$A$1:$O$100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<sst xmlns="http://schemas.openxmlformats.org/spreadsheetml/2006/main" count="197" uniqueCount="66">
  <si>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</si>
  <si>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</si>
  <si>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</si>
  <si>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</si>
  <si>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</si>
  <si>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</si>
  <si>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</si>
  <si>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</si>
  <si>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</si>
  <si>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</si>
  <si>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</si>
  <si>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</si>
  <si>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</si>
  <si>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</si>
  <si>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</si>
  <si>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</si>
  <si>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</si>
  <si>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</si>
  <si>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</si>
  <si>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</si>
  <si>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</si>
  <si>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</si>
  <si>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</si>
  <si>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</si>
  <si>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</si>
  <si>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</si>
  <si>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</si>
  <si>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</si>
  <si>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</si>
  <si>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</si>
  <si>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</si>
  <si>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</si>
  <si>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</si>
  <si>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</si>
  <si>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</si>
  <si>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</si>
  <si>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</si>
  <si>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</si>
  <si>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</si>
  <si>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</si>
  <si>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</si>
  <si>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</si>
  <si>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</si>
  <si>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</si>
  <si>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</si>
  <si>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</si>
  <si>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</si>
  <si>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</si>
  <si>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</si>
  <si>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</si>
  <si>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01.02. Капитальный ремонт, техническое переоснащение и благоустройство территорий учреждений физкультуры и спорта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</si>
  <si>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</si>
  <si>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</si>
  <si>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</si>
  <si>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</si>
  <si>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</si>
  <si>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</si>
  <si>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</si>
  <si>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</si>
  <si>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</si>
  <si>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</si>
  <si>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Увеличение доли жителей Московской области, систематически занимающихся физической культурой и спортом, в общей численности населения Московской области к 2024 г. до 55%; увеличение доли детей и молодежи (возраст 3-29 лет), систематически занимающихся физической культурой и спортом, в общей численности детей и молодежи к 2024 г. до 95%; увеличение доли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 к 2024 г. до 43%; увеличение доли Доля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 к 2024 г. до 27%;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</si>
  <si>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</si>
  <si>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Приложение № 2</t>
  </si>
  <si>
    <t>от 09.06.2021 г. № 1180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</si>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</sst>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8.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8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vertical="center"/>
    </xf>
    <xf numFmtId="0" fontId="33" fillId="33" borderId="28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view="pageBreakPreview" zoomScale="75" zoomScaleNormal="75" zoomScaleSheetLayoutView="75" workbookViewId="0" topLeftCell="A1">
      <pane ySplit="14" topLeftCell="A68" activePane="bottomLeft" state="frozen"/>
      <selection pane="topLeft" activeCell="A1" sqref="A1"/>
      <selection pane="bottomLeft" activeCell="O9" sqref="O9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63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64</v>
      </c>
    </row>
    <row r="5" ht="15">
      <c r="O5" s="50"/>
    </row>
    <row r="6" spans="8:15" ht="15.75" customHeight="1">
      <c r="H6" s="158" t="s">
        <v>43</v>
      </c>
      <c r="I6" s="159"/>
      <c r="J6" s="159"/>
      <c r="K6" s="159"/>
      <c r="L6" s="159"/>
      <c r="M6" s="159"/>
      <c r="N6" s="159"/>
      <c r="O6" s="160"/>
    </row>
    <row r="7" spans="8:15" ht="15.75" customHeight="1">
      <c r="H7" s="158" t="s">
        <v>23</v>
      </c>
      <c r="I7" s="159"/>
      <c r="J7" s="159"/>
      <c r="K7" s="159"/>
      <c r="L7" s="159"/>
      <c r="M7" s="159"/>
      <c r="N7" s="159"/>
      <c r="O7" s="160"/>
    </row>
    <row r="8" spans="8:15" ht="15">
      <c r="H8" s="61"/>
      <c r="I8" s="61"/>
      <c r="J8" s="158" t="s">
        <v>21</v>
      </c>
      <c r="K8" s="158"/>
      <c r="L8" s="158"/>
      <c r="M8" s="158"/>
      <c r="N8" s="158"/>
      <c r="O8" s="158"/>
    </row>
    <row r="9" spans="8:15" ht="21" customHeight="1">
      <c r="H9" s="166"/>
      <c r="I9" s="166"/>
      <c r="J9" s="166"/>
      <c r="K9" s="166"/>
      <c r="L9" s="166"/>
      <c r="M9" s="166"/>
      <c r="N9" s="166"/>
      <c r="O9" s="22" t="s">
        <v>65</v>
      </c>
    </row>
    <row r="10" spans="1:15" ht="18.75">
      <c r="A10" s="163" t="s">
        <v>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</row>
    <row r="11" spans="1:15" s="4" customFormat="1" ht="18.75">
      <c r="A11" s="161" t="s">
        <v>25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0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170" t="s">
        <v>0</v>
      </c>
      <c r="B13" s="133" t="s">
        <v>15</v>
      </c>
      <c r="C13" s="133" t="s">
        <v>16</v>
      </c>
      <c r="D13" s="133" t="s">
        <v>5</v>
      </c>
      <c r="E13" s="133" t="s">
        <v>1</v>
      </c>
      <c r="F13" s="133" t="s">
        <v>17</v>
      </c>
      <c r="G13" s="133" t="s">
        <v>6</v>
      </c>
      <c r="H13" s="133" t="s">
        <v>18</v>
      </c>
      <c r="I13" s="133"/>
      <c r="J13" s="133"/>
      <c r="K13" s="133"/>
      <c r="L13" s="133"/>
      <c r="M13" s="133" t="s">
        <v>19</v>
      </c>
      <c r="N13" s="133"/>
      <c r="O13" s="133" t="s">
        <v>20</v>
      </c>
      <c r="P13" s="2"/>
      <c r="Q13" s="2"/>
      <c r="R13" s="7"/>
    </row>
    <row r="14" spans="1:15" ht="134.25" customHeight="1">
      <c r="A14" s="170"/>
      <c r="B14" s="133"/>
      <c r="C14" s="133"/>
      <c r="D14" s="133"/>
      <c r="E14" s="133"/>
      <c r="F14" s="133"/>
      <c r="G14" s="133"/>
      <c r="H14" s="58" t="s">
        <v>36</v>
      </c>
      <c r="I14" s="58" t="s">
        <v>37</v>
      </c>
      <c r="J14" s="58" t="s">
        <v>38</v>
      </c>
      <c r="K14" s="58" t="s">
        <v>39</v>
      </c>
      <c r="L14" s="58" t="s">
        <v>40</v>
      </c>
      <c r="M14" s="133"/>
      <c r="N14" s="133"/>
      <c r="O14" s="133"/>
    </row>
    <row r="15" spans="1:15" ht="24" customHeight="1">
      <c r="A15" s="60" t="s">
        <v>14</v>
      </c>
      <c r="B15" s="58">
        <v>2</v>
      </c>
      <c r="C15" s="58">
        <v>3</v>
      </c>
      <c r="D15" s="58"/>
      <c r="E15" s="58">
        <v>4</v>
      </c>
      <c r="F15" s="58">
        <v>5</v>
      </c>
      <c r="G15" s="58">
        <v>6</v>
      </c>
      <c r="H15" s="58">
        <v>7</v>
      </c>
      <c r="I15" s="58">
        <v>8</v>
      </c>
      <c r="J15" s="58">
        <v>9</v>
      </c>
      <c r="K15" s="58">
        <v>10</v>
      </c>
      <c r="L15" s="58">
        <v>11</v>
      </c>
      <c r="M15" s="58">
        <v>12</v>
      </c>
      <c r="N15" s="58"/>
      <c r="O15" s="58">
        <v>13</v>
      </c>
    </row>
    <row r="16" spans="1:15" ht="33" customHeight="1">
      <c r="A16" s="171" t="s">
        <v>24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</row>
    <row r="17" spans="1:15" s="1" customFormat="1" ht="39" customHeight="1">
      <c r="A17" s="104" t="s">
        <v>14</v>
      </c>
      <c r="B17" s="122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768927.5</v>
      </c>
      <c r="H17" s="32">
        <f t="shared" si="0"/>
        <v>150779.59999999998</v>
      </c>
      <c r="I17" s="32">
        <f t="shared" si="0"/>
        <v>173783.4</v>
      </c>
      <c r="J17" s="32">
        <f t="shared" si="0"/>
        <v>148121.5</v>
      </c>
      <c r="K17" s="32">
        <f t="shared" si="0"/>
        <v>148121.5</v>
      </c>
      <c r="L17" s="32">
        <f t="shared" si="0"/>
        <v>148121.5</v>
      </c>
      <c r="M17" s="157" t="s">
        <v>3</v>
      </c>
      <c r="N17" s="117"/>
      <c r="O17" s="99" t="s">
        <v>61</v>
      </c>
    </row>
    <row r="18" spans="1:15" s="1" customFormat="1" ht="46.5" customHeight="1">
      <c r="A18" s="105"/>
      <c r="B18" s="123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57"/>
      <c r="N18" s="118"/>
      <c r="O18" s="100"/>
    </row>
    <row r="19" spans="1:15" s="1" customFormat="1" ht="48.75" customHeight="1">
      <c r="A19" s="105"/>
      <c r="B19" s="123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57"/>
      <c r="N19" s="118"/>
      <c r="O19" s="100"/>
    </row>
    <row r="20" spans="1:15" s="1" customFormat="1" ht="220.5" customHeight="1">
      <c r="A20" s="106"/>
      <c r="B20" s="124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768927.5</v>
      </c>
      <c r="H20" s="32">
        <f>H24+H28+H32+H36</f>
        <v>150779.59999999998</v>
      </c>
      <c r="I20" s="32">
        <f>I24+I28+I32+I36</f>
        <v>173783.4</v>
      </c>
      <c r="J20" s="32">
        <f>J24+J28+J32+J36</f>
        <v>148121.5</v>
      </c>
      <c r="K20" s="32">
        <f>K24+K28+K32+K36</f>
        <v>148121.5</v>
      </c>
      <c r="L20" s="32">
        <f>L24+L28+L32+L36</f>
        <v>148121.5</v>
      </c>
      <c r="M20" s="157"/>
      <c r="N20" s="118"/>
      <c r="O20" s="101"/>
    </row>
    <row r="21" spans="1:15" s="1" customFormat="1" ht="24" customHeight="1">
      <c r="A21" s="96" t="s">
        <v>13</v>
      </c>
      <c r="B21" s="91" t="s">
        <v>49</v>
      </c>
      <c r="C21" s="59" t="s">
        <v>26</v>
      </c>
      <c r="D21" s="91"/>
      <c r="E21" s="27" t="s">
        <v>8</v>
      </c>
      <c r="F21" s="33">
        <f aca="true" t="shared" si="2" ref="F21:L21">F22+F23+F24</f>
        <v>203940.2</v>
      </c>
      <c r="G21" s="33">
        <f t="shared" si="2"/>
        <v>724671.3</v>
      </c>
      <c r="H21" s="33">
        <f t="shared" si="2"/>
        <v>141982</v>
      </c>
      <c r="I21" s="33">
        <f t="shared" si="2"/>
        <v>144324.8</v>
      </c>
      <c r="J21" s="34">
        <f t="shared" si="2"/>
        <v>146121.5</v>
      </c>
      <c r="K21" s="35">
        <f t="shared" si="2"/>
        <v>146121.5</v>
      </c>
      <c r="L21" s="35">
        <f t="shared" si="2"/>
        <v>146121.5</v>
      </c>
      <c r="M21" s="157"/>
      <c r="N21" s="118"/>
      <c r="O21" s="13"/>
    </row>
    <row r="22" spans="1:15" s="1" customFormat="1" ht="45" customHeight="1">
      <c r="A22" s="97"/>
      <c r="B22" s="92"/>
      <c r="C22" s="59" t="s">
        <v>26</v>
      </c>
      <c r="D22" s="92"/>
      <c r="E22" s="59" t="s">
        <v>9</v>
      </c>
      <c r="F22" s="35">
        <v>0</v>
      </c>
      <c r="G22" s="35">
        <f>H22+I22+J22+K22+L22</f>
        <v>0</v>
      </c>
      <c r="H22" s="35">
        <v>0</v>
      </c>
      <c r="I22" s="35">
        <v>0</v>
      </c>
      <c r="J22" s="36">
        <v>0</v>
      </c>
      <c r="K22" s="35">
        <v>0</v>
      </c>
      <c r="L22" s="35">
        <v>0</v>
      </c>
      <c r="M22" s="157"/>
      <c r="N22" s="118"/>
      <c r="O22" s="13"/>
    </row>
    <row r="23" spans="1:15" s="1" customFormat="1" ht="39.75" customHeight="1">
      <c r="A23" s="97"/>
      <c r="B23" s="92"/>
      <c r="C23" s="59" t="s">
        <v>26</v>
      </c>
      <c r="D23" s="92"/>
      <c r="E23" s="59" t="s">
        <v>7</v>
      </c>
      <c r="F23" s="35">
        <v>0</v>
      </c>
      <c r="G23" s="35">
        <f>H23+I23+J23+K23+L23</f>
        <v>0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157"/>
      <c r="N23" s="118"/>
      <c r="O23" s="13"/>
    </row>
    <row r="24" spans="1:16" s="1" customFormat="1" ht="40.5" customHeight="1">
      <c r="A24" s="98"/>
      <c r="B24" s="116"/>
      <c r="C24" s="27" t="s">
        <v>26</v>
      </c>
      <c r="D24" s="116"/>
      <c r="E24" s="27" t="s">
        <v>2</v>
      </c>
      <c r="F24" s="37">
        <v>203940.2</v>
      </c>
      <c r="G24" s="37">
        <f>H24+I24+J24+K24+L24</f>
        <v>724671.3</v>
      </c>
      <c r="H24" s="37">
        <f>5156+33661+105788-1360-1263</f>
        <v>141982</v>
      </c>
      <c r="I24" s="37">
        <f>5156+35177.5+105788-1696.7-87.9-274.1+100+2897+874.6+162-874.6-2897</f>
        <v>144324.8</v>
      </c>
      <c r="J24" s="37">
        <v>146121.5</v>
      </c>
      <c r="K24" s="37">
        <v>146121.5</v>
      </c>
      <c r="L24" s="37">
        <v>146121.5</v>
      </c>
      <c r="M24" s="157"/>
      <c r="N24" s="118"/>
      <c r="O24" s="13"/>
      <c r="P24" s="8"/>
    </row>
    <row r="25" spans="1:15" s="1" customFormat="1" ht="21.75" customHeight="1">
      <c r="A25" s="96" t="s">
        <v>27</v>
      </c>
      <c r="B25" s="91" t="s">
        <v>50</v>
      </c>
      <c r="C25" s="59" t="s">
        <v>26</v>
      </c>
      <c r="D25" s="91"/>
      <c r="E25" s="27" t="s">
        <v>8</v>
      </c>
      <c r="F25" s="37">
        <f aca="true" t="shared" si="3" ref="F25:L25">F26+F27+F28</f>
        <v>23080.7</v>
      </c>
      <c r="G25" s="37">
        <f t="shared" si="3"/>
        <v>7901.8</v>
      </c>
      <c r="H25" s="37">
        <f t="shared" si="3"/>
        <v>6739.8</v>
      </c>
      <c r="I25" s="37">
        <f t="shared" si="3"/>
        <v>1162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157"/>
      <c r="N25" s="12"/>
      <c r="O25" s="13"/>
    </row>
    <row r="26" spans="1:15" s="1" customFormat="1" ht="48" customHeight="1">
      <c r="A26" s="97"/>
      <c r="B26" s="92"/>
      <c r="C26" s="59" t="s">
        <v>26</v>
      </c>
      <c r="D26" s="92"/>
      <c r="E26" s="59" t="s">
        <v>9</v>
      </c>
      <c r="F26" s="37">
        <v>0</v>
      </c>
      <c r="G26" s="37">
        <v>0</v>
      </c>
      <c r="H26" s="37">
        <v>0</v>
      </c>
      <c r="I26" s="37">
        <v>0</v>
      </c>
      <c r="J26" s="39">
        <v>0</v>
      </c>
      <c r="K26" s="38">
        <v>0</v>
      </c>
      <c r="L26" s="38">
        <v>0</v>
      </c>
      <c r="M26" s="157"/>
      <c r="N26" s="12"/>
      <c r="O26" s="13"/>
    </row>
    <row r="27" spans="1:15" s="1" customFormat="1" ht="41.25" customHeight="1">
      <c r="A27" s="97"/>
      <c r="B27" s="92"/>
      <c r="C27" s="59" t="s">
        <v>26</v>
      </c>
      <c r="D27" s="92"/>
      <c r="E27" s="59" t="s">
        <v>7</v>
      </c>
      <c r="F27" s="37">
        <v>0</v>
      </c>
      <c r="G27" s="37">
        <v>0</v>
      </c>
      <c r="H27" s="37">
        <v>0</v>
      </c>
      <c r="I27" s="37">
        <v>0</v>
      </c>
      <c r="J27" s="39">
        <v>0</v>
      </c>
      <c r="K27" s="38">
        <v>0</v>
      </c>
      <c r="L27" s="38">
        <v>0</v>
      </c>
      <c r="M27" s="157"/>
      <c r="N27" s="12"/>
      <c r="O27" s="13"/>
    </row>
    <row r="28" spans="1:15" s="1" customFormat="1" ht="48.75" customHeight="1">
      <c r="A28" s="98"/>
      <c r="B28" s="116"/>
      <c r="C28" s="59" t="s">
        <v>26</v>
      </c>
      <c r="D28" s="92"/>
      <c r="E28" s="59" t="s">
        <v>2</v>
      </c>
      <c r="F28" s="37">
        <v>23080.7</v>
      </c>
      <c r="G28" s="37">
        <f>H28+I28+J28+K28</f>
        <v>7901.8</v>
      </c>
      <c r="H28" s="37">
        <f>2800+260+3600+370-30.2-260</f>
        <v>6739.8</v>
      </c>
      <c r="I28" s="37">
        <v>1162</v>
      </c>
      <c r="J28" s="39">
        <v>0</v>
      </c>
      <c r="K28" s="38">
        <v>0</v>
      </c>
      <c r="L28" s="38">
        <v>0</v>
      </c>
      <c r="M28" s="157"/>
      <c r="N28" s="12"/>
      <c r="O28" s="13"/>
    </row>
    <row r="29" spans="1:15" s="1" customFormat="1" ht="23.25" customHeight="1">
      <c r="A29" s="96" t="s">
        <v>12</v>
      </c>
      <c r="B29" s="91" t="s">
        <v>51</v>
      </c>
      <c r="C29" s="59" t="s">
        <v>26</v>
      </c>
      <c r="D29" s="91"/>
      <c r="E29" s="27" t="s">
        <v>8</v>
      </c>
      <c r="F29" s="37">
        <f aca="true" t="shared" si="4" ref="F29:L29">F30+F31+F32</f>
        <v>3100</v>
      </c>
      <c r="G29" s="37">
        <f t="shared" si="4"/>
        <v>10957.8</v>
      </c>
      <c r="H29" s="37">
        <f t="shared" si="4"/>
        <v>2057.8</v>
      </c>
      <c r="I29" s="37">
        <f t="shared" si="4"/>
        <v>2900</v>
      </c>
      <c r="J29" s="37">
        <f t="shared" si="4"/>
        <v>2000</v>
      </c>
      <c r="K29" s="37">
        <f t="shared" si="4"/>
        <v>2000</v>
      </c>
      <c r="L29" s="37">
        <f t="shared" si="4"/>
        <v>2000</v>
      </c>
      <c r="M29" s="157"/>
      <c r="N29" s="117"/>
      <c r="O29" s="79"/>
    </row>
    <row r="30" spans="1:15" s="1" customFormat="1" ht="41.25" customHeight="1">
      <c r="A30" s="97"/>
      <c r="B30" s="92"/>
      <c r="C30" s="59" t="s">
        <v>26</v>
      </c>
      <c r="D30" s="92"/>
      <c r="E30" s="59" t="s">
        <v>9</v>
      </c>
      <c r="F30" s="37">
        <v>0</v>
      </c>
      <c r="G30" s="37">
        <f aca="true" t="shared" si="5" ref="G30:G36">H30+I30+J30+K30+L30</f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57"/>
      <c r="N30" s="118"/>
      <c r="O30" s="80"/>
    </row>
    <row r="31" spans="1:15" s="1" customFormat="1" ht="28.5" customHeight="1">
      <c r="A31" s="97"/>
      <c r="B31" s="92"/>
      <c r="C31" s="59" t="s">
        <v>26</v>
      </c>
      <c r="D31" s="92"/>
      <c r="E31" s="59" t="s">
        <v>7</v>
      </c>
      <c r="F31" s="37">
        <v>0</v>
      </c>
      <c r="G31" s="37">
        <f t="shared" si="5"/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57"/>
      <c r="N31" s="118"/>
      <c r="O31" s="80"/>
    </row>
    <row r="32" spans="1:15" s="1" customFormat="1" ht="49.5" customHeight="1">
      <c r="A32" s="98"/>
      <c r="B32" s="116"/>
      <c r="C32" s="59" t="s">
        <v>26</v>
      </c>
      <c r="D32" s="92"/>
      <c r="E32" s="59" t="s">
        <v>2</v>
      </c>
      <c r="F32" s="37">
        <v>3100</v>
      </c>
      <c r="G32" s="37">
        <f t="shared" si="5"/>
        <v>10957.8</v>
      </c>
      <c r="H32" s="37">
        <f>3000+130+173+614.8-1000-370-490</f>
        <v>2057.8</v>
      </c>
      <c r="I32" s="37">
        <f>2000+1625+900-1625</f>
        <v>2900</v>
      </c>
      <c r="J32" s="37">
        <v>2000</v>
      </c>
      <c r="K32" s="37">
        <v>2000</v>
      </c>
      <c r="L32" s="37">
        <v>2000</v>
      </c>
      <c r="M32" s="157"/>
      <c r="N32" s="119"/>
      <c r="O32" s="81"/>
    </row>
    <row r="33" spans="1:15" s="1" customFormat="1" ht="23.25" customHeight="1">
      <c r="A33" s="167" t="s">
        <v>56</v>
      </c>
      <c r="B33" s="91" t="s">
        <v>57</v>
      </c>
      <c r="C33" s="59" t="s">
        <v>26</v>
      </c>
      <c r="D33" s="91"/>
      <c r="E33" s="27" t="s">
        <v>8</v>
      </c>
      <c r="F33" s="33">
        <f>F34+F35+F36</f>
        <v>0</v>
      </c>
      <c r="G33" s="33">
        <f t="shared" si="5"/>
        <v>25396.6</v>
      </c>
      <c r="H33" s="33">
        <f>H36</f>
        <v>0</v>
      </c>
      <c r="I33" s="33">
        <f>I36</f>
        <v>25396.6</v>
      </c>
      <c r="J33" s="33">
        <f>J36</f>
        <v>0</v>
      </c>
      <c r="K33" s="33">
        <f>K36</f>
        <v>0</v>
      </c>
      <c r="L33" s="33">
        <f>L36</f>
        <v>0</v>
      </c>
      <c r="M33" s="157"/>
      <c r="N33" s="62"/>
      <c r="O33" s="66"/>
    </row>
    <row r="34" spans="1:15" s="1" customFormat="1" ht="39.75" customHeight="1">
      <c r="A34" s="86"/>
      <c r="B34" s="92"/>
      <c r="C34" s="59" t="s">
        <v>26</v>
      </c>
      <c r="D34" s="92"/>
      <c r="E34" s="59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57"/>
      <c r="N34" s="62"/>
      <c r="O34" s="66"/>
    </row>
    <row r="35" spans="1:15" s="1" customFormat="1" ht="33.75" customHeight="1">
      <c r="A35" s="168"/>
      <c r="B35" s="92"/>
      <c r="C35" s="59" t="s">
        <v>26</v>
      </c>
      <c r="D35" s="92"/>
      <c r="E35" s="59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57"/>
      <c r="N35" s="62"/>
      <c r="O35" s="66"/>
    </row>
    <row r="36" spans="1:15" s="1" customFormat="1" ht="45.75" customHeight="1">
      <c r="A36" s="169"/>
      <c r="B36" s="116"/>
      <c r="C36" s="59" t="s">
        <v>26</v>
      </c>
      <c r="D36" s="92"/>
      <c r="E36" s="59" t="s">
        <v>2</v>
      </c>
      <c r="F36" s="35">
        <v>0</v>
      </c>
      <c r="G36" s="35">
        <f t="shared" si="5"/>
        <v>25396.6</v>
      </c>
      <c r="H36" s="35">
        <v>0</v>
      </c>
      <c r="I36" s="35">
        <f>20000+5396.6</f>
        <v>25396.6</v>
      </c>
      <c r="J36" s="35">
        <v>0</v>
      </c>
      <c r="K36" s="35">
        <v>0</v>
      </c>
      <c r="L36" s="35">
        <v>0</v>
      </c>
      <c r="M36" s="157"/>
      <c r="N36" s="62"/>
      <c r="O36" s="66"/>
    </row>
    <row r="37" spans="1:15" s="1" customFormat="1" ht="21.75" customHeight="1">
      <c r="A37" s="104" t="s">
        <v>28</v>
      </c>
      <c r="B37" s="122" t="s">
        <v>29</v>
      </c>
      <c r="C37" s="64" t="s">
        <v>26</v>
      </c>
      <c r="D37" s="122"/>
      <c r="E37" s="29" t="s">
        <v>8</v>
      </c>
      <c r="F37" s="40">
        <f aca="true" t="shared" si="6" ref="F37:L37">F38+F39+F40</f>
        <v>0</v>
      </c>
      <c r="G37" s="40">
        <f t="shared" si="6"/>
        <v>24000</v>
      </c>
      <c r="H37" s="40">
        <f t="shared" si="6"/>
        <v>0</v>
      </c>
      <c r="I37" s="40">
        <f t="shared" si="6"/>
        <v>0</v>
      </c>
      <c r="J37" s="40">
        <f t="shared" si="6"/>
        <v>24000</v>
      </c>
      <c r="K37" s="40">
        <f t="shared" si="6"/>
        <v>0</v>
      </c>
      <c r="L37" s="40">
        <f t="shared" si="6"/>
        <v>0</v>
      </c>
      <c r="M37" s="157"/>
      <c r="N37" s="85"/>
      <c r="O37" s="111" t="s">
        <v>58</v>
      </c>
    </row>
    <row r="38" spans="1:15" s="1" customFormat="1" ht="40.5" customHeight="1">
      <c r="A38" s="105"/>
      <c r="B38" s="123"/>
      <c r="C38" s="64" t="s">
        <v>26</v>
      </c>
      <c r="D38" s="123"/>
      <c r="E38" s="64" t="s">
        <v>9</v>
      </c>
      <c r="F38" s="41">
        <f>F42</f>
        <v>0</v>
      </c>
      <c r="G38" s="40">
        <f>H38+I38+J38+K38+L38</f>
        <v>0</v>
      </c>
      <c r="H38" s="40">
        <f aca="true" t="shared" si="7" ref="H38:L40">H42+H46</f>
        <v>0</v>
      </c>
      <c r="I38" s="40">
        <f t="shared" si="7"/>
        <v>0</v>
      </c>
      <c r="J38" s="40">
        <f t="shared" si="7"/>
        <v>0</v>
      </c>
      <c r="K38" s="40">
        <f t="shared" si="7"/>
        <v>0</v>
      </c>
      <c r="L38" s="40">
        <f t="shared" si="7"/>
        <v>0</v>
      </c>
      <c r="M38" s="157"/>
      <c r="N38" s="86"/>
      <c r="O38" s="114"/>
    </row>
    <row r="39" spans="1:15" s="1" customFormat="1" ht="39" customHeight="1">
      <c r="A39" s="105"/>
      <c r="B39" s="123"/>
      <c r="C39" s="64" t="s">
        <v>26</v>
      </c>
      <c r="D39" s="123"/>
      <c r="E39" s="64" t="s">
        <v>7</v>
      </c>
      <c r="F39" s="41">
        <f>F43</f>
        <v>0</v>
      </c>
      <c r="G39" s="40">
        <f>H39+I39+J39+K39+L39</f>
        <v>15528</v>
      </c>
      <c r="H39" s="40">
        <f t="shared" si="7"/>
        <v>0</v>
      </c>
      <c r="I39" s="40">
        <f t="shared" si="7"/>
        <v>0</v>
      </c>
      <c r="J39" s="40">
        <f t="shared" si="7"/>
        <v>15528</v>
      </c>
      <c r="K39" s="40">
        <f t="shared" si="7"/>
        <v>0</v>
      </c>
      <c r="L39" s="40">
        <f t="shared" si="7"/>
        <v>0</v>
      </c>
      <c r="M39" s="157"/>
      <c r="N39" s="86"/>
      <c r="O39" s="114"/>
    </row>
    <row r="40" spans="1:15" s="1" customFormat="1" ht="40.5" customHeight="1">
      <c r="A40" s="106"/>
      <c r="B40" s="124"/>
      <c r="C40" s="64" t="s">
        <v>26</v>
      </c>
      <c r="D40" s="123"/>
      <c r="E40" s="64" t="s">
        <v>2</v>
      </c>
      <c r="F40" s="41">
        <f>F44</f>
        <v>0</v>
      </c>
      <c r="G40" s="40">
        <f>H40+I40+J40+K40+L40</f>
        <v>8472</v>
      </c>
      <c r="H40" s="40">
        <f t="shared" si="7"/>
        <v>0</v>
      </c>
      <c r="I40" s="40">
        <f t="shared" si="7"/>
        <v>0</v>
      </c>
      <c r="J40" s="40">
        <f t="shared" si="7"/>
        <v>8472</v>
      </c>
      <c r="K40" s="40">
        <f t="shared" si="7"/>
        <v>0</v>
      </c>
      <c r="L40" s="40">
        <f t="shared" si="7"/>
        <v>0</v>
      </c>
      <c r="M40" s="157"/>
      <c r="N40" s="86"/>
      <c r="O40" s="115"/>
    </row>
    <row r="41" spans="1:15" s="1" customFormat="1" ht="21" customHeight="1">
      <c r="A41" s="96" t="s">
        <v>30</v>
      </c>
      <c r="B41" s="91" t="s">
        <v>52</v>
      </c>
      <c r="C41" s="59" t="s">
        <v>26</v>
      </c>
      <c r="D41" s="91"/>
      <c r="E41" s="27" t="s">
        <v>8</v>
      </c>
      <c r="F41" s="33">
        <f aca="true" t="shared" si="8" ref="F41:L41">F42+F43+F44</f>
        <v>0</v>
      </c>
      <c r="G41" s="33">
        <f t="shared" si="8"/>
        <v>24000</v>
      </c>
      <c r="H41" s="33">
        <f t="shared" si="8"/>
        <v>0</v>
      </c>
      <c r="I41" s="33">
        <f t="shared" si="8"/>
        <v>0</v>
      </c>
      <c r="J41" s="33">
        <f t="shared" si="8"/>
        <v>24000</v>
      </c>
      <c r="K41" s="33">
        <f t="shared" si="8"/>
        <v>0</v>
      </c>
      <c r="L41" s="33">
        <f t="shared" si="8"/>
        <v>0</v>
      </c>
      <c r="M41" s="157"/>
      <c r="N41" s="86"/>
      <c r="O41" s="79"/>
    </row>
    <row r="42" spans="1:15" s="1" customFormat="1" ht="45" customHeight="1">
      <c r="A42" s="97"/>
      <c r="B42" s="92"/>
      <c r="C42" s="59" t="s">
        <v>26</v>
      </c>
      <c r="D42" s="92"/>
      <c r="E42" s="59" t="s">
        <v>9</v>
      </c>
      <c r="F42" s="33">
        <v>0</v>
      </c>
      <c r="G42" s="33">
        <f>H42+I42+J42+K42+L42</f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157"/>
      <c r="N42" s="86"/>
      <c r="O42" s="80"/>
    </row>
    <row r="43" spans="1:15" s="1" customFormat="1" ht="39" customHeight="1">
      <c r="A43" s="97"/>
      <c r="B43" s="92"/>
      <c r="C43" s="59" t="s">
        <v>26</v>
      </c>
      <c r="D43" s="92"/>
      <c r="E43" s="59" t="s">
        <v>7</v>
      </c>
      <c r="F43" s="33">
        <v>0</v>
      </c>
      <c r="G43" s="33">
        <f>H43+I43+J43+K43+L43</f>
        <v>15528</v>
      </c>
      <c r="H43" s="33">
        <v>0</v>
      </c>
      <c r="I43" s="33">
        <v>0</v>
      </c>
      <c r="J43" s="33">
        <v>15528</v>
      </c>
      <c r="K43" s="33">
        <v>0</v>
      </c>
      <c r="L43" s="33">
        <v>0</v>
      </c>
      <c r="M43" s="157"/>
      <c r="N43" s="86"/>
      <c r="O43" s="80"/>
    </row>
    <row r="44" spans="1:15" s="1" customFormat="1" ht="49.5" customHeight="1">
      <c r="A44" s="98"/>
      <c r="B44" s="116"/>
      <c r="C44" s="59" t="s">
        <v>26</v>
      </c>
      <c r="D44" s="92"/>
      <c r="E44" s="59" t="s">
        <v>2</v>
      </c>
      <c r="F44" s="37">
        <v>0</v>
      </c>
      <c r="G44" s="37">
        <f>H44+I44+J44+K44+L44</f>
        <v>8472</v>
      </c>
      <c r="H44" s="37">
        <v>0</v>
      </c>
      <c r="I44" s="37">
        <v>0</v>
      </c>
      <c r="J44" s="37">
        <v>8472</v>
      </c>
      <c r="K44" s="37">
        <v>0</v>
      </c>
      <c r="L44" s="37">
        <v>0</v>
      </c>
      <c r="M44" s="157"/>
      <c r="N44" s="86"/>
      <c r="O44" s="81"/>
    </row>
    <row r="45" spans="1:15" s="1" customFormat="1" ht="33" customHeight="1" hidden="1">
      <c r="A45" s="96"/>
      <c r="B45" s="91"/>
      <c r="C45" s="59" t="s">
        <v>26</v>
      </c>
      <c r="D45" s="91"/>
      <c r="E45" s="27" t="s">
        <v>8</v>
      </c>
      <c r="F45" s="37"/>
      <c r="G45" s="37"/>
      <c r="H45" s="37"/>
      <c r="I45" s="37"/>
      <c r="J45" s="37"/>
      <c r="K45" s="37"/>
      <c r="L45" s="37"/>
      <c r="M45" s="157"/>
      <c r="N45" s="86"/>
      <c r="O45" s="13"/>
    </row>
    <row r="46" spans="1:15" s="1" customFormat="1" ht="48.75" customHeight="1" hidden="1">
      <c r="A46" s="102"/>
      <c r="B46" s="109"/>
      <c r="C46" s="59" t="s">
        <v>26</v>
      </c>
      <c r="D46" s="92"/>
      <c r="E46" s="59" t="s">
        <v>9</v>
      </c>
      <c r="F46" s="37"/>
      <c r="G46" s="37"/>
      <c r="H46" s="37"/>
      <c r="I46" s="37"/>
      <c r="J46" s="37"/>
      <c r="K46" s="37"/>
      <c r="L46" s="37"/>
      <c r="M46" s="157"/>
      <c r="N46" s="86"/>
      <c r="O46" s="107"/>
    </row>
    <row r="47" spans="1:15" s="1" customFormat="1" ht="34.5" customHeight="1" hidden="1">
      <c r="A47" s="102"/>
      <c r="B47" s="109"/>
      <c r="C47" s="59" t="s">
        <v>26</v>
      </c>
      <c r="D47" s="92"/>
      <c r="E47" s="59" t="s">
        <v>7</v>
      </c>
      <c r="F47" s="39"/>
      <c r="G47" s="37"/>
      <c r="H47" s="37"/>
      <c r="I47" s="37"/>
      <c r="J47" s="37"/>
      <c r="K47" s="37"/>
      <c r="L47" s="37"/>
      <c r="M47" s="157"/>
      <c r="N47" s="86"/>
      <c r="O47" s="108"/>
    </row>
    <row r="48" spans="1:15" s="1" customFormat="1" ht="52.5" customHeight="1" hidden="1">
      <c r="A48" s="103"/>
      <c r="B48" s="110"/>
      <c r="C48" s="59" t="s">
        <v>26</v>
      </c>
      <c r="D48" s="92"/>
      <c r="E48" s="59" t="s">
        <v>2</v>
      </c>
      <c r="F48" s="39"/>
      <c r="G48" s="37"/>
      <c r="H48" s="37"/>
      <c r="I48" s="37"/>
      <c r="J48" s="37"/>
      <c r="K48" s="37"/>
      <c r="L48" s="37"/>
      <c r="M48" s="157"/>
      <c r="N48" s="86"/>
      <c r="O48" s="108"/>
    </row>
    <row r="49" spans="1:15" s="1" customFormat="1" ht="38.25" customHeight="1">
      <c r="A49" s="148" t="s">
        <v>33</v>
      </c>
      <c r="B49" s="149"/>
      <c r="C49" s="149"/>
      <c r="D49" s="150"/>
      <c r="E49" s="27" t="s">
        <v>8</v>
      </c>
      <c r="F49" s="40">
        <f aca="true" t="shared" si="9" ref="F49:L49">F50+F51+F52</f>
        <v>230120.90000000002</v>
      </c>
      <c r="G49" s="40">
        <f t="shared" si="9"/>
        <v>792927.5</v>
      </c>
      <c r="H49" s="40">
        <f t="shared" si="9"/>
        <v>150779.59999999998</v>
      </c>
      <c r="I49" s="40">
        <f t="shared" si="9"/>
        <v>173783.4</v>
      </c>
      <c r="J49" s="40">
        <f t="shared" si="9"/>
        <v>172121.5</v>
      </c>
      <c r="K49" s="40">
        <f t="shared" si="9"/>
        <v>148121.5</v>
      </c>
      <c r="L49" s="40">
        <f t="shared" si="9"/>
        <v>148121.5</v>
      </c>
      <c r="M49" s="27"/>
      <c r="N49" s="27"/>
      <c r="O49" s="13"/>
    </row>
    <row r="50" spans="1:16" s="1" customFormat="1" ht="44.25" customHeight="1">
      <c r="A50" s="151"/>
      <c r="B50" s="152"/>
      <c r="C50" s="152"/>
      <c r="D50" s="153"/>
      <c r="E50" s="59" t="s">
        <v>9</v>
      </c>
      <c r="F50" s="40">
        <f>F38+F18</f>
        <v>0</v>
      </c>
      <c r="G50" s="40">
        <f>H50+I50+J50+K50+L50</f>
        <v>0</v>
      </c>
      <c r="H50" s="40">
        <f aca="true" t="shared" si="10" ref="H50:L52">H38+H18</f>
        <v>0</v>
      </c>
      <c r="I50" s="40">
        <f t="shared" si="10"/>
        <v>0</v>
      </c>
      <c r="J50" s="40">
        <f t="shared" si="10"/>
        <v>0</v>
      </c>
      <c r="K50" s="40">
        <f t="shared" si="10"/>
        <v>0</v>
      </c>
      <c r="L50" s="40">
        <f t="shared" si="10"/>
        <v>0</v>
      </c>
      <c r="M50" s="27"/>
      <c r="N50" s="27"/>
      <c r="O50" s="13"/>
      <c r="P50" s="57"/>
    </row>
    <row r="51" spans="1:15" s="1" customFormat="1" ht="35.25" customHeight="1">
      <c r="A51" s="151"/>
      <c r="B51" s="152"/>
      <c r="C51" s="152"/>
      <c r="D51" s="153"/>
      <c r="E51" s="59" t="s">
        <v>7</v>
      </c>
      <c r="F51" s="40">
        <f>F39+F19</f>
        <v>0</v>
      </c>
      <c r="G51" s="40">
        <f>H51+I51+J51+K51+L51</f>
        <v>15528</v>
      </c>
      <c r="H51" s="40">
        <f t="shared" si="10"/>
        <v>0</v>
      </c>
      <c r="I51" s="40">
        <f t="shared" si="10"/>
        <v>0</v>
      </c>
      <c r="J51" s="40">
        <f t="shared" si="10"/>
        <v>15528</v>
      </c>
      <c r="K51" s="40">
        <f t="shared" si="10"/>
        <v>0</v>
      </c>
      <c r="L51" s="40">
        <f t="shared" si="10"/>
        <v>0</v>
      </c>
      <c r="M51" s="27"/>
      <c r="N51" s="27"/>
      <c r="O51" s="13"/>
    </row>
    <row r="52" spans="1:15" s="1" customFormat="1" ht="45" customHeight="1">
      <c r="A52" s="154"/>
      <c r="B52" s="155"/>
      <c r="C52" s="155"/>
      <c r="D52" s="156"/>
      <c r="E52" s="59" t="s">
        <v>2</v>
      </c>
      <c r="F52" s="40">
        <f>F40+F20</f>
        <v>230120.90000000002</v>
      </c>
      <c r="G52" s="40">
        <f>H52+I52+J52+K52+L52</f>
        <v>777399.5</v>
      </c>
      <c r="H52" s="40">
        <f t="shared" si="10"/>
        <v>150779.59999999998</v>
      </c>
      <c r="I52" s="40">
        <f t="shared" si="10"/>
        <v>173783.4</v>
      </c>
      <c r="J52" s="40">
        <f t="shared" si="10"/>
        <v>156593.5</v>
      </c>
      <c r="K52" s="40">
        <f t="shared" si="10"/>
        <v>148121.5</v>
      </c>
      <c r="L52" s="40">
        <f t="shared" si="10"/>
        <v>148121.5</v>
      </c>
      <c r="M52" s="27"/>
      <c r="N52" s="27"/>
      <c r="O52" s="13"/>
    </row>
    <row r="53" spans="1:15" s="1" customFormat="1" ht="48" customHeight="1">
      <c r="A53" s="82" t="s">
        <v>31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5"/>
    </row>
    <row r="54" spans="1:15" s="1" customFormat="1" ht="48" customHeight="1">
      <c r="A54" s="88">
        <v>1</v>
      </c>
      <c r="B54" s="88" t="s">
        <v>45</v>
      </c>
      <c r="C54" s="64" t="s">
        <v>26</v>
      </c>
      <c r="D54" s="122"/>
      <c r="E54" s="29" t="s">
        <v>8</v>
      </c>
      <c r="F54" s="32">
        <f aca="true" t="shared" si="11" ref="F54:L54">F55+F56+F57</f>
        <v>0</v>
      </c>
      <c r="G54" s="32">
        <f t="shared" si="11"/>
        <v>78600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78600</v>
      </c>
      <c r="L54" s="32">
        <f t="shared" si="11"/>
        <v>0</v>
      </c>
      <c r="M54" s="85" t="s">
        <v>3</v>
      </c>
      <c r="N54" s="30"/>
      <c r="O54" s="111" t="s">
        <v>59</v>
      </c>
    </row>
    <row r="55" spans="1:15" s="1" customFormat="1" ht="48" customHeight="1">
      <c r="A55" s="89"/>
      <c r="B55" s="89"/>
      <c r="C55" s="64" t="s">
        <v>26</v>
      </c>
      <c r="D55" s="123"/>
      <c r="E55" s="64" t="s">
        <v>9</v>
      </c>
      <c r="F55" s="32">
        <f>F59</f>
        <v>0</v>
      </c>
      <c r="G55" s="32">
        <f>H55+I55+J55+K55+L55</f>
        <v>74670</v>
      </c>
      <c r="H55" s="32">
        <f aca="true" t="shared" si="12" ref="H55:L57">H59</f>
        <v>0</v>
      </c>
      <c r="I55" s="32">
        <f t="shared" si="12"/>
        <v>0</v>
      </c>
      <c r="J55" s="32">
        <f t="shared" si="12"/>
        <v>0</v>
      </c>
      <c r="K55" s="32">
        <f t="shared" si="12"/>
        <v>74670</v>
      </c>
      <c r="L55" s="32">
        <f t="shared" si="12"/>
        <v>0</v>
      </c>
      <c r="M55" s="86"/>
      <c r="N55" s="30"/>
      <c r="O55" s="112"/>
    </row>
    <row r="56" spans="1:15" s="1" customFormat="1" ht="48" customHeight="1">
      <c r="A56" s="89"/>
      <c r="B56" s="89"/>
      <c r="C56" s="64" t="s">
        <v>26</v>
      </c>
      <c r="D56" s="123"/>
      <c r="E56" s="64" t="s">
        <v>7</v>
      </c>
      <c r="F56" s="32">
        <f>F60</f>
        <v>0</v>
      </c>
      <c r="G56" s="32">
        <f>H56+I56+J56+K56+L56</f>
        <v>3930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3930</v>
      </c>
      <c r="L56" s="32">
        <f t="shared" si="12"/>
        <v>0</v>
      </c>
      <c r="M56" s="86"/>
      <c r="N56" s="30"/>
      <c r="O56" s="112"/>
    </row>
    <row r="57" spans="1:15" s="1" customFormat="1" ht="48" customHeight="1">
      <c r="A57" s="90"/>
      <c r="B57" s="90"/>
      <c r="C57" s="64" t="s">
        <v>26</v>
      </c>
      <c r="D57" s="123"/>
      <c r="E57" s="64" t="s">
        <v>2</v>
      </c>
      <c r="F57" s="32">
        <f>F61</f>
        <v>0</v>
      </c>
      <c r="G57" s="32">
        <f>H57+I57+J57+K57+L57</f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87"/>
      <c r="N57" s="30"/>
      <c r="O57" s="113"/>
    </row>
    <row r="58" spans="1:15" s="1" customFormat="1" ht="32.25" customHeight="1">
      <c r="A58" s="85">
        <v>1.1</v>
      </c>
      <c r="B58" s="85" t="s">
        <v>53</v>
      </c>
      <c r="C58" s="59" t="s">
        <v>26</v>
      </c>
      <c r="D58" s="91"/>
      <c r="E58" s="27" t="s">
        <v>8</v>
      </c>
      <c r="F58" s="39">
        <f aca="true" t="shared" si="13" ref="F58:L58">F59+F60+F61</f>
        <v>0</v>
      </c>
      <c r="G58" s="33">
        <f t="shared" si="13"/>
        <v>78600</v>
      </c>
      <c r="H58" s="33">
        <f t="shared" si="13"/>
        <v>0</v>
      </c>
      <c r="I58" s="33">
        <f t="shared" si="13"/>
        <v>0</v>
      </c>
      <c r="J58" s="33">
        <f t="shared" si="13"/>
        <v>0</v>
      </c>
      <c r="K58" s="33">
        <f t="shared" si="13"/>
        <v>78600</v>
      </c>
      <c r="L58" s="33">
        <f t="shared" si="13"/>
        <v>0</v>
      </c>
      <c r="M58" s="42"/>
      <c r="N58" s="30"/>
      <c r="O58" s="51"/>
    </row>
    <row r="59" spans="1:15" s="1" customFormat="1" ht="48" customHeight="1">
      <c r="A59" s="86"/>
      <c r="B59" s="86"/>
      <c r="C59" s="59" t="s">
        <v>26</v>
      </c>
      <c r="D59" s="92"/>
      <c r="E59" s="59" t="s">
        <v>9</v>
      </c>
      <c r="F59" s="39">
        <v>0</v>
      </c>
      <c r="G59" s="33">
        <f>H59+I59+J59+K59+L59</f>
        <v>74670</v>
      </c>
      <c r="H59" s="33">
        <v>0</v>
      </c>
      <c r="I59" s="33">
        <v>0</v>
      </c>
      <c r="J59" s="33">
        <v>0</v>
      </c>
      <c r="K59" s="33">
        <v>74670</v>
      </c>
      <c r="L59" s="33">
        <v>0</v>
      </c>
      <c r="M59" s="32"/>
      <c r="N59" s="30"/>
      <c r="O59" s="51"/>
    </row>
    <row r="60" spans="1:15" s="1" customFormat="1" ht="41.25" customHeight="1">
      <c r="A60" s="86"/>
      <c r="B60" s="86"/>
      <c r="C60" s="59" t="s">
        <v>26</v>
      </c>
      <c r="D60" s="92"/>
      <c r="E60" s="59" t="s">
        <v>7</v>
      </c>
      <c r="F60" s="39">
        <v>0</v>
      </c>
      <c r="G60" s="33">
        <f>H60+I60+J60+K60+L60</f>
        <v>3930</v>
      </c>
      <c r="H60" s="33">
        <v>0</v>
      </c>
      <c r="I60" s="33">
        <v>0</v>
      </c>
      <c r="J60" s="33">
        <v>0</v>
      </c>
      <c r="K60" s="33">
        <v>3930</v>
      </c>
      <c r="L60" s="33">
        <v>0</v>
      </c>
      <c r="M60" s="32"/>
      <c r="N60" s="30"/>
      <c r="O60" s="51"/>
    </row>
    <row r="61" spans="1:15" s="1" customFormat="1" ht="48" customHeight="1">
      <c r="A61" s="87"/>
      <c r="B61" s="87"/>
      <c r="C61" s="59" t="s">
        <v>26</v>
      </c>
      <c r="D61" s="92"/>
      <c r="E61" s="59" t="s">
        <v>2</v>
      </c>
      <c r="F61" s="33">
        <v>0</v>
      </c>
      <c r="G61" s="33">
        <f>H61+I61+J61+K61+L61</f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2"/>
      <c r="N61" s="30"/>
      <c r="O61" s="51"/>
    </row>
    <row r="62" spans="1:15" s="1" customFormat="1" ht="30.75" customHeight="1">
      <c r="A62" s="139" t="s">
        <v>32</v>
      </c>
      <c r="B62" s="140"/>
      <c r="C62" s="141"/>
      <c r="D62" s="28"/>
      <c r="E62" s="27" t="s">
        <v>8</v>
      </c>
      <c r="F62" s="32">
        <f aca="true" t="shared" si="14" ref="F62:L62">F63+F64+F65</f>
        <v>0</v>
      </c>
      <c r="G62" s="32">
        <f t="shared" si="14"/>
        <v>78600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78600</v>
      </c>
      <c r="L62" s="32">
        <f t="shared" si="14"/>
        <v>0</v>
      </c>
      <c r="M62" s="58"/>
      <c r="N62" s="27"/>
      <c r="O62" s="13"/>
    </row>
    <row r="63" spans="1:15" s="1" customFormat="1" ht="49.5" customHeight="1">
      <c r="A63" s="142"/>
      <c r="B63" s="143"/>
      <c r="C63" s="144"/>
      <c r="D63" s="28"/>
      <c r="E63" s="59" t="s">
        <v>9</v>
      </c>
      <c r="F63" s="32">
        <f>F59</f>
        <v>0</v>
      </c>
      <c r="G63" s="32">
        <f>H63+I63+J63+K63+L63</f>
        <v>74670</v>
      </c>
      <c r="H63" s="32">
        <f>H55</f>
        <v>0</v>
      </c>
      <c r="I63" s="32">
        <f>I55</f>
        <v>0</v>
      </c>
      <c r="J63" s="32">
        <f>J55</f>
        <v>0</v>
      </c>
      <c r="K63" s="32">
        <f>K55</f>
        <v>74670</v>
      </c>
      <c r="L63" s="32">
        <f>L55</f>
        <v>0</v>
      </c>
      <c r="M63" s="58"/>
      <c r="N63" s="27"/>
      <c r="O63" s="13"/>
    </row>
    <row r="64" spans="1:15" s="1" customFormat="1" ht="39" customHeight="1">
      <c r="A64" s="142"/>
      <c r="B64" s="143"/>
      <c r="C64" s="144"/>
      <c r="D64" s="28"/>
      <c r="E64" s="59" t="s">
        <v>7</v>
      </c>
      <c r="F64" s="32">
        <f>F60</f>
        <v>0</v>
      </c>
      <c r="G64" s="32">
        <f>H64+I64+J64+K64+L64</f>
        <v>3930</v>
      </c>
      <c r="H64" s="32">
        <f>H55</f>
        <v>0</v>
      </c>
      <c r="I64" s="32">
        <f>I55</f>
        <v>0</v>
      </c>
      <c r="J64" s="32">
        <f>J55</f>
        <v>0</v>
      </c>
      <c r="K64" s="32">
        <f>K56</f>
        <v>3930</v>
      </c>
      <c r="L64" s="32">
        <f>L55</f>
        <v>0</v>
      </c>
      <c r="M64" s="58"/>
      <c r="N64" s="27"/>
      <c r="O64" s="13"/>
    </row>
    <row r="65" spans="1:15" s="1" customFormat="1" ht="48" customHeight="1">
      <c r="A65" s="145"/>
      <c r="B65" s="146"/>
      <c r="C65" s="147"/>
      <c r="D65" s="28"/>
      <c r="E65" s="59" t="s">
        <v>2</v>
      </c>
      <c r="F65" s="32">
        <f>F61</f>
        <v>0</v>
      </c>
      <c r="G65" s="32">
        <f>H65+I65+J65+K65+L65</f>
        <v>0</v>
      </c>
      <c r="H65" s="32">
        <f>H57</f>
        <v>0</v>
      </c>
      <c r="I65" s="32">
        <f>I57</f>
        <v>0</v>
      </c>
      <c r="J65" s="32">
        <f>J57</f>
        <v>0</v>
      </c>
      <c r="K65" s="32">
        <f>K57</f>
        <v>0</v>
      </c>
      <c r="L65" s="32">
        <f>L57</f>
        <v>0</v>
      </c>
      <c r="M65" s="58"/>
      <c r="N65" s="27"/>
      <c r="O65" s="13"/>
    </row>
    <row r="66" spans="1:15" s="1" customFormat="1" ht="35.25" customHeight="1">
      <c r="A66" s="82" t="s">
        <v>34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2"/>
    </row>
    <row r="67" spans="1:15" s="1" customFormat="1" ht="48" customHeight="1">
      <c r="A67" s="88">
        <v>1</v>
      </c>
      <c r="B67" s="88" t="s">
        <v>47</v>
      </c>
      <c r="C67" s="64" t="s">
        <v>26</v>
      </c>
      <c r="D67" s="122"/>
      <c r="E67" s="29" t="s">
        <v>8</v>
      </c>
      <c r="F67" s="32">
        <f aca="true" t="shared" si="15" ref="F67:L67">F68+F69+F70</f>
        <v>0</v>
      </c>
      <c r="G67" s="32">
        <f t="shared" si="15"/>
        <v>299812.2</v>
      </c>
      <c r="H67" s="32">
        <f t="shared" si="15"/>
        <v>53972</v>
      </c>
      <c r="I67" s="32">
        <f t="shared" si="15"/>
        <v>63615.1</v>
      </c>
      <c r="J67" s="32">
        <f t="shared" si="15"/>
        <v>60741.7</v>
      </c>
      <c r="K67" s="32">
        <f t="shared" si="15"/>
        <v>60741.7</v>
      </c>
      <c r="L67" s="32">
        <f t="shared" si="15"/>
        <v>60741.7</v>
      </c>
      <c r="M67" s="85" t="s">
        <v>3</v>
      </c>
      <c r="N67" s="27"/>
      <c r="O67" s="111" t="s">
        <v>62</v>
      </c>
    </row>
    <row r="68" spans="1:15" s="1" customFormat="1" ht="48" customHeight="1">
      <c r="A68" s="89"/>
      <c r="B68" s="89"/>
      <c r="C68" s="64" t="s">
        <v>26</v>
      </c>
      <c r="D68" s="123"/>
      <c r="E68" s="64" t="s">
        <v>9</v>
      </c>
      <c r="F68" s="32">
        <f>F72</f>
        <v>0</v>
      </c>
      <c r="G68" s="32">
        <f>H68+I68+J68+K68+L68</f>
        <v>0</v>
      </c>
      <c r="H68" s="32">
        <f aca="true" t="shared" si="16" ref="H68:L70">H72</f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86"/>
      <c r="N68" s="27"/>
      <c r="O68" s="114"/>
    </row>
    <row r="69" spans="1:15" s="1" customFormat="1" ht="48" customHeight="1">
      <c r="A69" s="89"/>
      <c r="B69" s="89"/>
      <c r="C69" s="64" t="s">
        <v>26</v>
      </c>
      <c r="D69" s="123"/>
      <c r="E69" s="64" t="s">
        <v>7</v>
      </c>
      <c r="F69" s="32">
        <f>F73</f>
        <v>0</v>
      </c>
      <c r="G69" s="32">
        <f>H69+I69+J69+K69+L69</f>
        <v>0</v>
      </c>
      <c r="H69" s="32">
        <f t="shared" si="16"/>
        <v>0</v>
      </c>
      <c r="I69" s="32">
        <f t="shared" si="16"/>
        <v>0</v>
      </c>
      <c r="J69" s="32">
        <f t="shared" si="16"/>
        <v>0</v>
      </c>
      <c r="K69" s="32">
        <f t="shared" si="16"/>
        <v>0</v>
      </c>
      <c r="L69" s="32">
        <f t="shared" si="16"/>
        <v>0</v>
      </c>
      <c r="M69" s="86"/>
      <c r="N69" s="27"/>
      <c r="O69" s="114"/>
    </row>
    <row r="70" spans="1:15" s="1" customFormat="1" ht="48" customHeight="1">
      <c r="A70" s="90"/>
      <c r="B70" s="90"/>
      <c r="C70" s="64" t="s">
        <v>26</v>
      </c>
      <c r="D70" s="123"/>
      <c r="E70" s="64" t="s">
        <v>2</v>
      </c>
      <c r="F70" s="32">
        <f>F74</f>
        <v>0</v>
      </c>
      <c r="G70" s="32">
        <f>H70+I70+J70+K70+L70</f>
        <v>299812.2</v>
      </c>
      <c r="H70" s="32">
        <f t="shared" si="16"/>
        <v>53972</v>
      </c>
      <c r="I70" s="32">
        <f t="shared" si="16"/>
        <v>63615.1</v>
      </c>
      <c r="J70" s="32">
        <f t="shared" si="16"/>
        <v>60741.7</v>
      </c>
      <c r="K70" s="32">
        <f t="shared" si="16"/>
        <v>60741.7</v>
      </c>
      <c r="L70" s="32">
        <f t="shared" si="16"/>
        <v>60741.7</v>
      </c>
      <c r="M70" s="87"/>
      <c r="N70" s="27"/>
      <c r="O70" s="115"/>
    </row>
    <row r="71" spans="1:15" s="1" customFormat="1" ht="33.75" customHeight="1">
      <c r="A71" s="85">
        <v>1.1</v>
      </c>
      <c r="B71" s="85" t="s">
        <v>54</v>
      </c>
      <c r="C71" s="59" t="s">
        <v>26</v>
      </c>
      <c r="D71" s="91"/>
      <c r="E71" s="27" t="s">
        <v>8</v>
      </c>
      <c r="F71" s="33">
        <f aca="true" t="shared" si="17" ref="F71:L71">F72+F73+F74</f>
        <v>0</v>
      </c>
      <c r="G71" s="33">
        <f>H71+I71+J71+K71+L71</f>
        <v>299812.2</v>
      </c>
      <c r="H71" s="33">
        <f t="shared" si="17"/>
        <v>53972</v>
      </c>
      <c r="I71" s="33">
        <f t="shared" si="17"/>
        <v>63615.1</v>
      </c>
      <c r="J71" s="33">
        <f t="shared" si="17"/>
        <v>60741.7</v>
      </c>
      <c r="K71" s="33">
        <f t="shared" si="17"/>
        <v>60741.7</v>
      </c>
      <c r="L71" s="33">
        <f t="shared" si="17"/>
        <v>60741.7</v>
      </c>
      <c r="M71" s="27"/>
      <c r="N71" s="27"/>
      <c r="O71" s="13"/>
    </row>
    <row r="72" spans="1:15" s="1" customFormat="1" ht="48" customHeight="1">
      <c r="A72" s="120"/>
      <c r="B72" s="120"/>
      <c r="C72" s="59" t="s">
        <v>26</v>
      </c>
      <c r="D72" s="92"/>
      <c r="E72" s="59" t="s">
        <v>9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27"/>
      <c r="N72" s="27"/>
      <c r="O72" s="13"/>
    </row>
    <row r="73" spans="1:15" s="1" customFormat="1" ht="48" customHeight="1">
      <c r="A73" s="120"/>
      <c r="B73" s="120"/>
      <c r="C73" s="59" t="s">
        <v>26</v>
      </c>
      <c r="D73" s="92"/>
      <c r="E73" s="59" t="s">
        <v>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27"/>
      <c r="N73" s="27"/>
      <c r="O73" s="13"/>
    </row>
    <row r="74" spans="1:15" s="1" customFormat="1" ht="48" customHeight="1">
      <c r="A74" s="121"/>
      <c r="B74" s="121"/>
      <c r="C74" s="59" t="s">
        <v>26</v>
      </c>
      <c r="D74" s="92"/>
      <c r="E74" s="59" t="s">
        <v>2</v>
      </c>
      <c r="F74" s="35">
        <v>0</v>
      </c>
      <c r="G74" s="35">
        <f>H74+I74+J74+K74+L74</f>
        <v>299812.2</v>
      </c>
      <c r="H74" s="35">
        <f>55320.8-1000+849.2-1198</f>
        <v>53972</v>
      </c>
      <c r="I74" s="35">
        <f>62165.1+1450</f>
        <v>63615.1</v>
      </c>
      <c r="J74" s="35">
        <v>60741.7</v>
      </c>
      <c r="K74" s="35">
        <v>60741.7</v>
      </c>
      <c r="L74" s="35">
        <v>60741.7</v>
      </c>
      <c r="M74" s="59"/>
      <c r="N74" s="59"/>
      <c r="O74" s="65"/>
    </row>
    <row r="75" spans="1:15" s="1" customFormat="1" ht="32.25" customHeight="1" hidden="1">
      <c r="A75" s="85"/>
      <c r="B75" s="85"/>
      <c r="C75" s="59"/>
      <c r="D75" s="91"/>
      <c r="E75" s="27"/>
      <c r="F75" s="35"/>
      <c r="G75" s="35"/>
      <c r="H75" s="35"/>
      <c r="I75" s="35"/>
      <c r="J75" s="35"/>
      <c r="K75" s="35"/>
      <c r="L75" s="35"/>
      <c r="M75" s="59"/>
      <c r="N75" s="59"/>
      <c r="O75" s="65"/>
    </row>
    <row r="76" spans="1:15" s="1" customFormat="1" ht="48" customHeight="1" hidden="1">
      <c r="A76" s="86"/>
      <c r="B76" s="86"/>
      <c r="C76" s="59"/>
      <c r="D76" s="92"/>
      <c r="E76" s="59"/>
      <c r="F76" s="35"/>
      <c r="G76" s="35"/>
      <c r="H76" s="35"/>
      <c r="I76" s="35"/>
      <c r="J76" s="35"/>
      <c r="K76" s="35"/>
      <c r="L76" s="35"/>
      <c r="M76" s="59"/>
      <c r="N76" s="59"/>
      <c r="O76" s="65"/>
    </row>
    <row r="77" spans="1:15" s="1" customFormat="1" ht="48" customHeight="1" hidden="1">
      <c r="A77" s="86"/>
      <c r="B77" s="86"/>
      <c r="C77" s="59"/>
      <c r="D77" s="92"/>
      <c r="E77" s="59"/>
      <c r="F77" s="35"/>
      <c r="G77" s="35"/>
      <c r="H77" s="35"/>
      <c r="I77" s="35"/>
      <c r="J77" s="35"/>
      <c r="K77" s="35"/>
      <c r="L77" s="35"/>
      <c r="M77" s="59"/>
      <c r="N77" s="59"/>
      <c r="O77" s="65"/>
    </row>
    <row r="78" spans="1:15" s="1" customFormat="1" ht="48" customHeight="1" hidden="1">
      <c r="A78" s="87"/>
      <c r="B78" s="87"/>
      <c r="C78" s="59"/>
      <c r="D78" s="92"/>
      <c r="E78" s="59"/>
      <c r="F78" s="35"/>
      <c r="G78" s="35"/>
      <c r="H78" s="35"/>
      <c r="I78" s="35"/>
      <c r="J78" s="35"/>
      <c r="K78" s="35"/>
      <c r="L78" s="35"/>
      <c r="M78" s="59"/>
      <c r="N78" s="59"/>
      <c r="O78" s="65"/>
    </row>
    <row r="79" spans="1:17" s="1" customFormat="1" ht="48" customHeight="1">
      <c r="A79" s="67" t="s">
        <v>35</v>
      </c>
      <c r="B79" s="125"/>
      <c r="C79" s="126"/>
      <c r="D79" s="31"/>
      <c r="E79" s="29" t="s">
        <v>8</v>
      </c>
      <c r="F79" s="49">
        <f aca="true" t="shared" si="18" ref="F79:L79">F80+F81+F82</f>
        <v>0</v>
      </c>
      <c r="G79" s="49">
        <f t="shared" si="18"/>
        <v>299812.2</v>
      </c>
      <c r="H79" s="49">
        <f t="shared" si="18"/>
        <v>53972</v>
      </c>
      <c r="I79" s="49">
        <f t="shared" si="18"/>
        <v>63615.1</v>
      </c>
      <c r="J79" s="49">
        <f t="shared" si="18"/>
        <v>60741.7</v>
      </c>
      <c r="K79" s="49">
        <f t="shared" si="18"/>
        <v>60741.7</v>
      </c>
      <c r="L79" s="49">
        <f t="shared" si="18"/>
        <v>60741.7</v>
      </c>
      <c r="M79" s="43"/>
      <c r="N79" s="59"/>
      <c r="O79" s="65"/>
      <c r="P79" s="8">
        <v>62165.1</v>
      </c>
      <c r="Q79" s="8"/>
    </row>
    <row r="80" spans="1:15" s="1" customFormat="1" ht="48" customHeight="1">
      <c r="A80" s="127"/>
      <c r="B80" s="128"/>
      <c r="C80" s="129"/>
      <c r="D80" s="31"/>
      <c r="E80" s="64" t="s">
        <v>9</v>
      </c>
      <c r="F80" s="49">
        <v>0</v>
      </c>
      <c r="G80" s="49">
        <f>H80+I80+J80+K80+L80+M80</f>
        <v>0</v>
      </c>
      <c r="H80" s="49">
        <f aca="true" t="shared" si="19" ref="H80:L82">H68</f>
        <v>0</v>
      </c>
      <c r="I80" s="49">
        <f t="shared" si="19"/>
        <v>0</v>
      </c>
      <c r="J80" s="49">
        <f t="shared" si="19"/>
        <v>0</v>
      </c>
      <c r="K80" s="49">
        <f t="shared" si="19"/>
        <v>0</v>
      </c>
      <c r="L80" s="49">
        <f t="shared" si="19"/>
        <v>0</v>
      </c>
      <c r="M80" s="43"/>
      <c r="N80" s="59"/>
      <c r="O80" s="65"/>
    </row>
    <row r="81" spans="1:15" s="1" customFormat="1" ht="48" customHeight="1">
      <c r="A81" s="127"/>
      <c r="B81" s="128"/>
      <c r="C81" s="129"/>
      <c r="D81" s="31"/>
      <c r="E81" s="64" t="s">
        <v>7</v>
      </c>
      <c r="F81" s="49">
        <v>0</v>
      </c>
      <c r="G81" s="49">
        <f>H81+I81+J81+K81+L81+M81</f>
        <v>0</v>
      </c>
      <c r="H81" s="49">
        <f t="shared" si="19"/>
        <v>0</v>
      </c>
      <c r="I81" s="49">
        <f t="shared" si="19"/>
        <v>0</v>
      </c>
      <c r="J81" s="49">
        <f t="shared" si="19"/>
        <v>0</v>
      </c>
      <c r="K81" s="49">
        <f t="shared" si="19"/>
        <v>0</v>
      </c>
      <c r="L81" s="49">
        <f t="shared" si="19"/>
        <v>0</v>
      </c>
      <c r="M81" s="43"/>
      <c r="N81" s="59"/>
      <c r="O81" s="65"/>
    </row>
    <row r="82" spans="1:15" s="1" customFormat="1" ht="48" customHeight="1">
      <c r="A82" s="127"/>
      <c r="B82" s="130"/>
      <c r="C82" s="129"/>
      <c r="D82" s="31"/>
      <c r="E82" s="64" t="s">
        <v>2</v>
      </c>
      <c r="F82" s="49">
        <v>0</v>
      </c>
      <c r="G82" s="49">
        <f>H82+I82+J82+K82+L82+M82</f>
        <v>299812.2</v>
      </c>
      <c r="H82" s="49">
        <f t="shared" si="19"/>
        <v>53972</v>
      </c>
      <c r="I82" s="49">
        <f t="shared" si="19"/>
        <v>63615.1</v>
      </c>
      <c r="J82" s="49">
        <f t="shared" si="19"/>
        <v>60741.7</v>
      </c>
      <c r="K82" s="49">
        <f t="shared" si="19"/>
        <v>60741.7</v>
      </c>
      <c r="L82" s="49">
        <f t="shared" si="19"/>
        <v>60741.7</v>
      </c>
      <c r="M82" s="43"/>
      <c r="N82" s="59"/>
      <c r="O82" s="65"/>
    </row>
    <row r="83" spans="1:15" s="1" customFormat="1" ht="27.75" customHeight="1">
      <c r="A83" s="82" t="s">
        <v>44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4"/>
    </row>
    <row r="84" spans="1:15" s="1" customFormat="1" ht="30" customHeight="1">
      <c r="A84" s="85">
        <v>1</v>
      </c>
      <c r="B84" s="88" t="s">
        <v>46</v>
      </c>
      <c r="C84" s="64" t="s">
        <v>26</v>
      </c>
      <c r="D84" s="91"/>
      <c r="E84" s="29" t="s">
        <v>8</v>
      </c>
      <c r="F84" s="32">
        <v>0</v>
      </c>
      <c r="G84" s="32">
        <f>H84+I84+J84+K84+L84</f>
        <v>13500</v>
      </c>
      <c r="H84" s="32">
        <f>H85+H86+H87</f>
        <v>13500</v>
      </c>
      <c r="I84" s="32">
        <f>I85+I86+I87</f>
        <v>0</v>
      </c>
      <c r="J84" s="32">
        <f>J85+J86+J87</f>
        <v>0</v>
      </c>
      <c r="K84" s="32">
        <f>K85+K86+K87</f>
        <v>0</v>
      </c>
      <c r="L84" s="32">
        <f>L85+L86+L87</f>
        <v>0</v>
      </c>
      <c r="M84" s="76" t="s">
        <v>3</v>
      </c>
      <c r="N84" s="27"/>
      <c r="O84" s="79"/>
    </row>
    <row r="85" spans="1:15" s="1" customFormat="1" ht="39" customHeight="1">
      <c r="A85" s="86"/>
      <c r="B85" s="89"/>
      <c r="C85" s="59" t="s">
        <v>26</v>
      </c>
      <c r="D85" s="92"/>
      <c r="E85" s="59" t="s">
        <v>9</v>
      </c>
      <c r="F85" s="32">
        <v>0</v>
      </c>
      <c r="G85" s="32">
        <f>H85+I85+J85+K85+L85</f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77"/>
      <c r="N85" s="27"/>
      <c r="O85" s="80"/>
    </row>
    <row r="86" spans="1:15" s="1" customFormat="1" ht="39" customHeight="1">
      <c r="A86" s="86"/>
      <c r="B86" s="89"/>
      <c r="C86" s="59" t="s">
        <v>26</v>
      </c>
      <c r="D86" s="92"/>
      <c r="E86" s="59" t="s">
        <v>7</v>
      </c>
      <c r="F86" s="32">
        <v>0</v>
      </c>
      <c r="G86" s="32">
        <f>H86+I86+J86+K86+L86</f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77"/>
      <c r="N86" s="27"/>
      <c r="O86" s="80"/>
    </row>
    <row r="87" spans="1:15" s="1" customFormat="1" ht="42" customHeight="1">
      <c r="A87" s="87"/>
      <c r="B87" s="90"/>
      <c r="C87" s="59" t="s">
        <v>26</v>
      </c>
      <c r="D87" s="92"/>
      <c r="E87" s="59" t="s">
        <v>2</v>
      </c>
      <c r="F87" s="32">
        <v>0</v>
      </c>
      <c r="G87" s="32">
        <f>I87+H87+J87+K87+L87</f>
        <v>13500</v>
      </c>
      <c r="H87" s="32">
        <f>H91</f>
        <v>13500</v>
      </c>
      <c r="I87" s="32">
        <f>I91</f>
        <v>0</v>
      </c>
      <c r="J87" s="32">
        <f>J91</f>
        <v>0</v>
      </c>
      <c r="K87" s="32">
        <f>K91</f>
        <v>0</v>
      </c>
      <c r="L87" s="32">
        <f>L91</f>
        <v>0</v>
      </c>
      <c r="M87" s="78"/>
      <c r="N87" s="27"/>
      <c r="O87" s="81"/>
    </row>
    <row r="88" spans="1:15" s="1" customFormat="1" ht="25.5" customHeight="1">
      <c r="A88" s="85">
        <v>1.1</v>
      </c>
      <c r="B88" s="85" t="s">
        <v>55</v>
      </c>
      <c r="C88" s="59" t="s">
        <v>26</v>
      </c>
      <c r="D88" s="91"/>
      <c r="E88" s="27" t="s">
        <v>8</v>
      </c>
      <c r="F88" s="33">
        <f>F89+F90+F91</f>
        <v>0</v>
      </c>
      <c r="G88" s="33">
        <f aca="true" t="shared" si="20" ref="G88:G95">H88+I88+J88+K88+L88</f>
        <v>13500</v>
      </c>
      <c r="H88" s="33">
        <f>H91</f>
        <v>13500</v>
      </c>
      <c r="I88" s="33">
        <f>I91</f>
        <v>0</v>
      </c>
      <c r="J88" s="33">
        <f>J91</f>
        <v>0</v>
      </c>
      <c r="K88" s="33">
        <f>K91</f>
        <v>0</v>
      </c>
      <c r="L88" s="33">
        <f>L91</f>
        <v>0</v>
      </c>
      <c r="M88" s="23"/>
      <c r="N88" s="27"/>
      <c r="O88" s="13"/>
    </row>
    <row r="89" spans="1:15" s="1" customFormat="1" ht="48" customHeight="1">
      <c r="A89" s="93"/>
      <c r="B89" s="93"/>
      <c r="C89" s="59" t="s">
        <v>26</v>
      </c>
      <c r="D89" s="92"/>
      <c r="E89" s="59" t="s">
        <v>9</v>
      </c>
      <c r="F89" s="33">
        <v>0</v>
      </c>
      <c r="G89" s="33">
        <f t="shared" si="20"/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23"/>
      <c r="N89" s="27"/>
      <c r="O89" s="13"/>
    </row>
    <row r="90" spans="1:15" s="1" customFormat="1" ht="48" customHeight="1">
      <c r="A90" s="93"/>
      <c r="B90" s="93"/>
      <c r="C90" s="59" t="s">
        <v>26</v>
      </c>
      <c r="D90" s="92"/>
      <c r="E90" s="59" t="s">
        <v>7</v>
      </c>
      <c r="F90" s="33">
        <v>0</v>
      </c>
      <c r="G90" s="33">
        <f t="shared" si="20"/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23"/>
      <c r="N90" s="27"/>
      <c r="O90" s="13"/>
    </row>
    <row r="91" spans="1:15" s="1" customFormat="1" ht="48" customHeight="1">
      <c r="A91" s="93"/>
      <c r="B91" s="93"/>
      <c r="C91" s="59" t="s">
        <v>26</v>
      </c>
      <c r="D91" s="92"/>
      <c r="E91" s="59" t="s">
        <v>2</v>
      </c>
      <c r="F91" s="35">
        <v>0</v>
      </c>
      <c r="G91" s="35">
        <f t="shared" si="20"/>
        <v>13500</v>
      </c>
      <c r="H91" s="35">
        <v>13500</v>
      </c>
      <c r="I91" s="35">
        <v>0</v>
      </c>
      <c r="J91" s="35">
        <v>0</v>
      </c>
      <c r="K91" s="35">
        <v>0</v>
      </c>
      <c r="L91" s="35">
        <v>0</v>
      </c>
      <c r="M91" s="43"/>
      <c r="N91" s="27"/>
      <c r="O91" s="13"/>
    </row>
    <row r="92" spans="1:15" s="1" customFormat="1" ht="27.75" customHeight="1">
      <c r="A92" s="67" t="s">
        <v>60</v>
      </c>
      <c r="B92" s="68"/>
      <c r="C92" s="69"/>
      <c r="D92" s="56"/>
      <c r="E92" s="29" t="s">
        <v>8</v>
      </c>
      <c r="F92" s="32">
        <v>0</v>
      </c>
      <c r="G92" s="32">
        <f t="shared" si="20"/>
        <v>13500</v>
      </c>
      <c r="H92" s="32">
        <f>H95+H94+H93</f>
        <v>13500</v>
      </c>
      <c r="I92" s="32">
        <f>I95+I94+I93</f>
        <v>0</v>
      </c>
      <c r="J92" s="32">
        <f>J95+J94+J93</f>
        <v>0</v>
      </c>
      <c r="K92" s="32">
        <f>K95+K94+K93</f>
        <v>0</v>
      </c>
      <c r="L92" s="32">
        <f>L95+L94+L93</f>
        <v>0</v>
      </c>
      <c r="M92" s="23"/>
      <c r="N92" s="63"/>
      <c r="O92" s="55"/>
    </row>
    <row r="93" spans="1:15" s="1" customFormat="1" ht="38.25" customHeight="1">
      <c r="A93" s="70"/>
      <c r="B93" s="71"/>
      <c r="C93" s="72"/>
      <c r="D93" s="56"/>
      <c r="E93" s="64" t="s">
        <v>9</v>
      </c>
      <c r="F93" s="32">
        <v>0</v>
      </c>
      <c r="G93" s="32">
        <f t="shared" si="20"/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23"/>
      <c r="N93" s="63"/>
      <c r="O93" s="55"/>
    </row>
    <row r="94" spans="1:15" s="1" customFormat="1" ht="41.25" customHeight="1">
      <c r="A94" s="70"/>
      <c r="B94" s="71"/>
      <c r="C94" s="72"/>
      <c r="D94" s="56"/>
      <c r="E94" s="64" t="s">
        <v>7</v>
      </c>
      <c r="F94" s="32">
        <v>0</v>
      </c>
      <c r="G94" s="32">
        <f t="shared" si="20"/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23"/>
      <c r="N94" s="63"/>
      <c r="O94" s="55"/>
    </row>
    <row r="95" spans="1:15" s="1" customFormat="1" ht="48" customHeight="1">
      <c r="A95" s="73"/>
      <c r="B95" s="74"/>
      <c r="C95" s="75"/>
      <c r="D95" s="56"/>
      <c r="E95" s="64" t="s">
        <v>2</v>
      </c>
      <c r="F95" s="32">
        <v>0</v>
      </c>
      <c r="G95" s="32">
        <f t="shared" si="20"/>
        <v>13500</v>
      </c>
      <c r="H95" s="32">
        <f>H87</f>
        <v>13500</v>
      </c>
      <c r="I95" s="32">
        <f>I87</f>
        <v>0</v>
      </c>
      <c r="J95" s="32">
        <f>J87</f>
        <v>0</v>
      </c>
      <c r="K95" s="32">
        <f>K87</f>
        <v>0</v>
      </c>
      <c r="L95" s="32">
        <f>L87</f>
        <v>0</v>
      </c>
      <c r="M95" s="23"/>
      <c r="N95" s="63"/>
      <c r="O95" s="55"/>
    </row>
    <row r="96" spans="1:15" s="1" customFormat="1" ht="28.5" customHeight="1">
      <c r="A96" s="134" t="s">
        <v>10</v>
      </c>
      <c r="B96" s="135"/>
      <c r="C96" s="72"/>
      <c r="D96" s="52"/>
      <c r="E96" s="27" t="s">
        <v>8</v>
      </c>
      <c r="F96" s="32">
        <f aca="true" t="shared" si="21" ref="F96:L96">F97+F98+F99</f>
        <v>230120.90000000002</v>
      </c>
      <c r="G96" s="32">
        <f t="shared" si="21"/>
        <v>1184839.7</v>
      </c>
      <c r="H96" s="32">
        <f t="shared" si="21"/>
        <v>218251.59999999998</v>
      </c>
      <c r="I96" s="32">
        <f t="shared" si="21"/>
        <v>237398.5</v>
      </c>
      <c r="J96" s="32">
        <f t="shared" si="21"/>
        <v>232863.2</v>
      </c>
      <c r="K96" s="32">
        <f t="shared" si="21"/>
        <v>287463.2</v>
      </c>
      <c r="L96" s="32">
        <f t="shared" si="21"/>
        <v>208863.2</v>
      </c>
      <c r="M96" s="53"/>
      <c r="N96" s="63"/>
      <c r="O96" s="54"/>
    </row>
    <row r="97" spans="1:15" s="1" customFormat="1" ht="43.5" customHeight="1">
      <c r="A97" s="134"/>
      <c r="B97" s="135"/>
      <c r="C97" s="72"/>
      <c r="D97" s="28"/>
      <c r="E97" s="27" t="s">
        <v>9</v>
      </c>
      <c r="F97" s="32">
        <f>F80+F63+F50</f>
        <v>0</v>
      </c>
      <c r="G97" s="32">
        <f>H97+I97+J97+K97+L97+M97</f>
        <v>74670</v>
      </c>
      <c r="H97" s="32">
        <f aca="true" t="shared" si="22" ref="H97:L98">H80+H63+H50</f>
        <v>0</v>
      </c>
      <c r="I97" s="32">
        <f t="shared" si="22"/>
        <v>0</v>
      </c>
      <c r="J97" s="32">
        <f t="shared" si="22"/>
        <v>0</v>
      </c>
      <c r="K97" s="32">
        <f t="shared" si="22"/>
        <v>74670</v>
      </c>
      <c r="L97" s="32">
        <f t="shared" si="22"/>
        <v>0</v>
      </c>
      <c r="M97" s="23"/>
      <c r="N97" s="27"/>
      <c r="O97" s="44"/>
    </row>
    <row r="98" spans="1:15" s="1" customFormat="1" ht="36" customHeight="1">
      <c r="A98" s="134"/>
      <c r="B98" s="135"/>
      <c r="C98" s="72"/>
      <c r="D98" s="28"/>
      <c r="E98" s="27" t="s">
        <v>7</v>
      </c>
      <c r="F98" s="32">
        <f>F81+F64+F51</f>
        <v>0</v>
      </c>
      <c r="G98" s="32">
        <f>H98+I98+J98+L98+K98+M98</f>
        <v>19458</v>
      </c>
      <c r="H98" s="32">
        <f t="shared" si="22"/>
        <v>0</v>
      </c>
      <c r="I98" s="32">
        <f t="shared" si="22"/>
        <v>0</v>
      </c>
      <c r="J98" s="32">
        <f t="shared" si="22"/>
        <v>15528</v>
      </c>
      <c r="K98" s="32">
        <f t="shared" si="22"/>
        <v>3930</v>
      </c>
      <c r="L98" s="32">
        <f t="shared" si="22"/>
        <v>0</v>
      </c>
      <c r="M98" s="23"/>
      <c r="N98" s="27"/>
      <c r="O98" s="44"/>
    </row>
    <row r="99" spans="1:15" s="1" customFormat="1" ht="54" customHeight="1" thickBot="1">
      <c r="A99" s="136"/>
      <c r="B99" s="137"/>
      <c r="C99" s="138"/>
      <c r="D99" s="45"/>
      <c r="E99" s="27" t="s">
        <v>2</v>
      </c>
      <c r="F99" s="32">
        <f>F82+F65+F52</f>
        <v>230120.90000000002</v>
      </c>
      <c r="G99" s="32">
        <f>H99+I99+J99+K99+L99+M99</f>
        <v>1090711.7</v>
      </c>
      <c r="H99" s="32">
        <f>H82+H65+H52+H95</f>
        <v>218251.59999999998</v>
      </c>
      <c r="I99" s="32">
        <f>I82+I65+I52+I95</f>
        <v>237398.5</v>
      </c>
      <c r="J99" s="32">
        <f>J82+J65+J52+J95</f>
        <v>217335.2</v>
      </c>
      <c r="K99" s="32">
        <f>K82+K65+K52+K95</f>
        <v>208863.2</v>
      </c>
      <c r="L99" s="32">
        <f>L82+L65+L52+L95</f>
        <v>208863.2</v>
      </c>
      <c r="M99" s="47"/>
      <c r="N99" s="46"/>
      <c r="O99" s="48"/>
    </row>
    <row r="100" spans="6:15" ht="15">
      <c r="F100" s="16"/>
      <c r="G100" s="16"/>
      <c r="H100" s="16"/>
      <c r="I100" s="24"/>
      <c r="J100" s="16"/>
      <c r="K100" s="16"/>
      <c r="L100" s="16"/>
      <c r="N100" s="26" t="s">
        <v>11</v>
      </c>
      <c r="O100" s="15" t="s">
        <v>22</v>
      </c>
    </row>
    <row r="101" spans="6:12" ht="15">
      <c r="F101" s="16"/>
      <c r="G101" s="16"/>
      <c r="H101" s="16">
        <v>218251.6</v>
      </c>
      <c r="I101" s="24"/>
      <c r="J101" s="16"/>
      <c r="K101" s="16"/>
      <c r="L101" s="16"/>
    </row>
    <row r="102" spans="6:10" ht="15">
      <c r="F102" s="10"/>
      <c r="G102" s="10"/>
      <c r="H102" s="10">
        <f>H96-H101</f>
        <v>0</v>
      </c>
      <c r="I102" s="25"/>
      <c r="J102" s="10"/>
    </row>
    <row r="103" spans="6:10" ht="15">
      <c r="F103" s="10"/>
      <c r="G103" s="10"/>
      <c r="H103" s="10"/>
      <c r="I103" s="25"/>
      <c r="J103" s="10"/>
    </row>
    <row r="104" spans="6:10" ht="15">
      <c r="F104" s="10"/>
      <c r="G104" s="10"/>
      <c r="H104" s="10"/>
      <c r="I104" s="25"/>
      <c r="J104" s="10"/>
    </row>
    <row r="105" spans="6:10" ht="15">
      <c r="F105" s="10"/>
      <c r="G105" s="10"/>
      <c r="H105" s="10"/>
      <c r="I105" s="25"/>
      <c r="J105" s="10"/>
    </row>
    <row r="106" spans="6:9" ht="15">
      <c r="F106" s="19"/>
      <c r="G106" s="10"/>
      <c r="H106" s="10"/>
      <c r="I106" s="8"/>
    </row>
    <row r="107" spans="6:9" ht="15">
      <c r="F107" s="19"/>
      <c r="G107" s="10"/>
      <c r="H107" s="10"/>
      <c r="I107" s="8"/>
    </row>
    <row r="108" spans="6:10" ht="15">
      <c r="F108" s="10"/>
      <c r="G108" s="10"/>
      <c r="H108" s="10"/>
      <c r="I108" s="8"/>
      <c r="J108" s="10"/>
    </row>
    <row r="109" spans="6:9" ht="15">
      <c r="F109" s="10"/>
      <c r="G109" s="10"/>
      <c r="H109" s="10"/>
      <c r="I109" s="8"/>
    </row>
  </sheetData>
  <sheetProtection/>
  <mergeCells count="85">
    <mergeCell ref="O13:O14"/>
    <mergeCell ref="M13:M14"/>
    <mergeCell ref="D13:D14"/>
    <mergeCell ref="N37:N48"/>
    <mergeCell ref="A13:A14"/>
    <mergeCell ref="C13:C14"/>
    <mergeCell ref="F13:F14"/>
    <mergeCell ref="A16:O16"/>
    <mergeCell ref="D25:D28"/>
    <mergeCell ref="D29:D32"/>
    <mergeCell ref="D41:D44"/>
    <mergeCell ref="N13:N14"/>
    <mergeCell ref="B21:B24"/>
    <mergeCell ref="A17:A20"/>
    <mergeCell ref="D37:D40"/>
    <mergeCell ref="G13:G14"/>
    <mergeCell ref="D33:D36"/>
    <mergeCell ref="A33:A36"/>
    <mergeCell ref="B33:B36"/>
    <mergeCell ref="H6:O6"/>
    <mergeCell ref="H7:O7"/>
    <mergeCell ref="J8:O8"/>
    <mergeCell ref="A11:O11"/>
    <mergeCell ref="A10:O10"/>
    <mergeCell ref="H9:N9"/>
    <mergeCell ref="A66:O66"/>
    <mergeCell ref="H13:L13"/>
    <mergeCell ref="N17:N24"/>
    <mergeCell ref="A96:C99"/>
    <mergeCell ref="A62:C65"/>
    <mergeCell ref="A49:D52"/>
    <mergeCell ref="M17:M48"/>
    <mergeCell ref="A75:A78"/>
    <mergeCell ref="B13:B14"/>
    <mergeCell ref="E13:E14"/>
    <mergeCell ref="D54:D57"/>
    <mergeCell ref="A79:C82"/>
    <mergeCell ref="D21:D24"/>
    <mergeCell ref="B29:B32"/>
    <mergeCell ref="A21:A24"/>
    <mergeCell ref="B75:B78"/>
    <mergeCell ref="D75:D78"/>
    <mergeCell ref="A58:A61"/>
    <mergeCell ref="B37:B40"/>
    <mergeCell ref="D67:D70"/>
    <mergeCell ref="A71:A74"/>
    <mergeCell ref="B71:B74"/>
    <mergeCell ref="D71:D74"/>
    <mergeCell ref="A67:A70"/>
    <mergeCell ref="B67:B70"/>
    <mergeCell ref="B17:B20"/>
    <mergeCell ref="A25:A28"/>
    <mergeCell ref="B41:B44"/>
    <mergeCell ref="A54:A57"/>
    <mergeCell ref="B54:B57"/>
    <mergeCell ref="M54:M57"/>
    <mergeCell ref="O54:O57"/>
    <mergeCell ref="O37:O40"/>
    <mergeCell ref="B25:B28"/>
    <mergeCell ref="M67:M70"/>
    <mergeCell ref="O67:O70"/>
    <mergeCell ref="B58:B61"/>
    <mergeCell ref="D58:D61"/>
    <mergeCell ref="O29:O32"/>
    <mergeCell ref="N29:N32"/>
    <mergeCell ref="A53:O53"/>
    <mergeCell ref="A29:A32"/>
    <mergeCell ref="O17:O20"/>
    <mergeCell ref="A45:A48"/>
    <mergeCell ref="A37:A40"/>
    <mergeCell ref="A41:A44"/>
    <mergeCell ref="O41:O44"/>
    <mergeCell ref="D45:D48"/>
    <mergeCell ref="O46:O48"/>
    <mergeCell ref="B45:B48"/>
    <mergeCell ref="A92:C95"/>
    <mergeCell ref="M84:M87"/>
    <mergeCell ref="O84:O87"/>
    <mergeCell ref="A83:O83"/>
    <mergeCell ref="A84:A87"/>
    <mergeCell ref="B84:B87"/>
    <mergeCell ref="D84:D87"/>
    <mergeCell ref="A88:A91"/>
    <mergeCell ref="B88:B91"/>
    <mergeCell ref="D88:D91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5" manualBreakCount="5">
    <brk id="20" max="14" man="1"/>
    <brk id="24" max="14" man="1"/>
    <brk id="44" max="14" man="1"/>
    <brk id="65" max="14" man="1"/>
    <brk id="8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2021-06-04T11:26:22Z</cp:lastPrinted>
  <dcterms:created xsi:type="dcterms:W3CDTF">2013-09-26T09:08:44Z</dcterms:created>
  <dcterms:modified xsi:type="dcterms:W3CDTF">2021-06-16T07:07:43Z</dcterms:modified>
  <cp:category/>
  <cp:version/>
  <cp:contentType/>
  <cp:contentStatus/>
</cp:coreProperties>
</file>