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5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H38" i="1"/>
  <c r="I38" i="1"/>
  <c r="J38" i="1"/>
  <c r="K38" i="1"/>
  <c r="F38" i="1"/>
  <c r="F19" i="1"/>
  <c r="F20" i="1"/>
  <c r="F21" i="1"/>
  <c r="F22" i="1"/>
  <c r="F15" i="1" l="1"/>
  <c r="F16" i="1"/>
  <c r="F18" i="1"/>
  <c r="F17" i="1"/>
  <c r="J56" i="1" l="1"/>
  <c r="I56" i="1"/>
  <c r="H56" i="1"/>
  <c r="G56" i="1"/>
  <c r="F56" i="1"/>
  <c r="I37" i="1"/>
  <c r="H37" i="1"/>
  <c r="I36" i="1"/>
  <c r="I54" i="1" s="1"/>
  <c r="H36" i="1"/>
  <c r="H54" i="1" s="1"/>
  <c r="G36" i="1"/>
  <c r="G54" i="1" s="1"/>
  <c r="E23" i="1"/>
  <c r="E26" i="1"/>
  <c r="E38" i="1"/>
  <c r="E37" i="1"/>
  <c r="E36" i="1"/>
  <c r="E35" i="1" l="1"/>
  <c r="F34" i="1"/>
  <c r="F33" i="1"/>
  <c r="F31" i="1"/>
  <c r="F30" i="1"/>
  <c r="F32" i="1" l="1"/>
  <c r="F29" i="1"/>
  <c r="K45" i="1"/>
  <c r="J45" i="1"/>
  <c r="I45" i="1"/>
  <c r="H45" i="1"/>
  <c r="G45" i="1"/>
  <c r="E45" i="1"/>
  <c r="K44" i="1"/>
  <c r="J44" i="1"/>
  <c r="I44" i="1"/>
  <c r="H44" i="1"/>
  <c r="G44" i="1"/>
  <c r="E44" i="1"/>
  <c r="F45" i="1"/>
  <c r="F44" i="1"/>
  <c r="J11" i="1" l="1"/>
  <c r="J37" i="1" s="1"/>
  <c r="J10" i="1"/>
  <c r="J36" i="1" s="1"/>
  <c r="J54" i="1" s="1"/>
  <c r="J13" i="1"/>
  <c r="K56" i="1"/>
  <c r="J14" i="1"/>
  <c r="J9" i="1" l="1"/>
  <c r="G32" i="1"/>
  <c r="H32" i="1"/>
  <c r="I32" i="1"/>
  <c r="G29" i="1"/>
  <c r="I29" i="1"/>
  <c r="H29" i="1"/>
  <c r="H48" i="1" l="1"/>
  <c r="I48" i="1"/>
  <c r="G48" i="1"/>
  <c r="K37" i="1" l="1"/>
  <c r="K36" i="1"/>
  <c r="K54" i="1" s="1"/>
  <c r="F11" i="1"/>
  <c r="F10" i="1"/>
  <c r="K9" i="1"/>
  <c r="I9" i="1"/>
  <c r="H9" i="1"/>
  <c r="G9" i="1"/>
  <c r="F13" i="1"/>
  <c r="F14" i="1"/>
  <c r="H12" i="1"/>
  <c r="I12" i="1"/>
  <c r="J12" i="1"/>
  <c r="K12" i="1"/>
  <c r="G12" i="1"/>
  <c r="G25" i="1"/>
  <c r="G37" i="1" s="1"/>
  <c r="F24" i="1"/>
  <c r="K23" i="1"/>
  <c r="J23" i="1"/>
  <c r="I23" i="1"/>
  <c r="H23" i="1"/>
  <c r="G28" i="1"/>
  <c r="F28" i="1" s="1"/>
  <c r="H26" i="1"/>
  <c r="I26" i="1"/>
  <c r="J26" i="1"/>
  <c r="K26" i="1"/>
  <c r="F27" i="1"/>
  <c r="F36" i="1" l="1"/>
  <c r="F54" i="1" s="1"/>
  <c r="G26" i="1"/>
  <c r="F26" i="1" s="1"/>
  <c r="G23" i="1"/>
  <c r="F23" i="1" s="1"/>
  <c r="I35" i="1"/>
  <c r="F12" i="1"/>
  <c r="J35" i="1"/>
  <c r="H35" i="1"/>
  <c r="K35" i="1"/>
  <c r="G35" i="1"/>
  <c r="F9" i="1"/>
  <c r="F25" i="1"/>
  <c r="F37" i="1" s="1"/>
  <c r="F35" i="1" l="1"/>
  <c r="J52" i="1"/>
  <c r="J55" i="1" s="1"/>
  <c r="J53" i="1" s="1"/>
  <c r="K52" i="1"/>
  <c r="K55" i="1" s="1"/>
  <c r="K53" i="1" s="1"/>
  <c r="E52" i="1"/>
  <c r="J51" i="1"/>
  <c r="K51" i="1"/>
  <c r="E51" i="1"/>
  <c r="G52" i="1" l="1"/>
  <c r="G55" i="1" s="1"/>
  <c r="G53" i="1" s="1"/>
  <c r="G49" i="1"/>
  <c r="G47" i="1" l="1"/>
  <c r="F48" i="1"/>
  <c r="F52" i="1" s="1"/>
  <c r="F55" i="1" s="1"/>
  <c r="F53" i="1" s="1"/>
  <c r="G51" i="1" l="1"/>
  <c r="I49" i="1"/>
  <c r="H49" i="1"/>
  <c r="F50" i="1"/>
  <c r="H52" i="1"/>
  <c r="H55" i="1" s="1"/>
  <c r="H53" i="1" s="1"/>
  <c r="I52" i="1"/>
  <c r="I55" i="1" s="1"/>
  <c r="I53" i="1" s="1"/>
  <c r="F49" i="1" l="1"/>
  <c r="H47" i="1"/>
  <c r="I47" i="1"/>
  <c r="I51" i="1" s="1"/>
  <c r="H51" i="1" l="1"/>
  <c r="F47" i="1"/>
  <c r="F51" i="1" s="1"/>
</calcChain>
</file>

<file path=xl/sharedStrings.xml><?xml version="1.0" encoding="utf-8"?>
<sst xmlns="http://schemas.openxmlformats.org/spreadsheetml/2006/main" count="122" uniqueCount="65">
  <si>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</si>
  <si>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</si>
  <si>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</si>
  <si>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</si>
  <si>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</si>
  <si>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</si>
  <si>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</si>
  <si>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</si>
  <si>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</si>
  <si>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</si>
  <si>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</si>
  <si>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</si>
  <si>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</si>
  <si>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</si>
  <si>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</si>
  <si>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1</t>
  </si>
  <si>
    <t>1.1</t>
  </si>
  <si>
    <t>2020-2024</t>
  </si>
  <si>
    <t>Средства бюджета Московской области</t>
  </si>
  <si>
    <t>1.</t>
  </si>
  <si>
    <t>МКУ «Управление капитального строительства»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</si>
  <si>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</si>
  <si>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</si>
  <si>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</si>
  <si>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</si>
  <si>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</si>
  <si>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Основное мероприятие 1 Создание условий для реализации полномочий органов местного самоуправления</t>
  </si>
  <si>
    <t xml:space="preserve">  Подпрограмма III "Строительство (реконструкция) объектов образования" </t>
  </si>
  <si>
    <t>"Строительство объектов социальной инфраструктуры"</t>
  </si>
  <si>
    <t>Мероприятие 1.1. Проектирование и строительство дошкольных образовательных организаций</t>
  </si>
  <si>
    <t xml:space="preserve">Мероприятие 6.1. Строительство (реконструкция) объектов общего образования за счет внебюджетных источников
</t>
  </si>
  <si>
    <t>Основное мероприятие Р2. Федеральный проект «Содействие занятости женщин – создание условий дошкольного образования для детей в возрасте до трех лет»</t>
  </si>
  <si>
    <t>Мероприятие Р2.1.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</si>
  <si>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итого</t>
  </si>
  <si>
    <t>Внебюджетные источники</t>
  </si>
  <si>
    <t>Итого:</t>
  </si>
  <si>
    <t xml:space="preserve">Средства бюджета Московской области </t>
  </si>
  <si>
    <t xml:space="preserve">Средства бюджета городского округа Домодедово </t>
  </si>
  <si>
    <t xml:space="preserve">  Подпрограмма VII "Обеспечивающая подпрограмма" </t>
  </si>
  <si>
    <t>3.1</t>
  </si>
  <si>
    <t>3</t>
  </si>
  <si>
    <t>4</t>
  </si>
  <si>
    <t>4.1</t>
  </si>
  <si>
    <t>Основное мероприятие Е1 Федеральный проект "Современная школа"</t>
  </si>
  <si>
    <t>Основное мероприятие 1. Организация строительства (реконструкции) объектов дошкольного образования</t>
  </si>
  <si>
    <t>Основное мероприятие 6. Организация строительства (реконструкции) объектов общего образования за счет внебюджетных источников</t>
  </si>
  <si>
    <t>Мероприятие Е1.2 «Капитальные вложения в объекты общего образования»</t>
  </si>
  <si>
    <t xml:space="preserve">Мероприятие 1  Расходы на обеспечение деятельности (оказания услуг) муниципальных учереждений в сфере строительства
</t>
  </si>
  <si>
    <t xml:space="preserve">  Подпрограмма V "Строительство (реконструкция) объектов физической культуры и спорта" </t>
  </si>
  <si>
    <t xml:space="preserve">Основное мероприятие 02.
Организация строительства (реконструкции) объектов физической культуры и спорта за счет внебюджетных источников
</t>
  </si>
  <si>
    <t xml:space="preserve">Мероприятие 2.1.
Строительство (реконструкция) объектов физической культуры и спорта за счет внебюджетных источников
</t>
  </si>
  <si>
    <t xml:space="preserve">Количество введенных в эксплуатацию объектов дошкольного образования за счет бюджетных средств к 2024 году 2 ед.
</t>
  </si>
  <si>
    <t>Количество введенных в эксплуатацию объектов общего образования к 2024 году 2 ед.</t>
  </si>
  <si>
    <t xml:space="preserve">Количество введенных в эксплуатацию объектов дошкольного образования к 2024 году 1 ед.
</t>
  </si>
  <si>
    <t>Количество введенных в эксплуатацию объектов общего образования за счет бюджетных средств к 2024 году 2 ед.</t>
  </si>
  <si>
    <t xml:space="preserve">Количество введенных в эксплуатацию объектов физической культуры и спорта за счет внебюджетных источников к 2024 году 0 ед.
</t>
  </si>
  <si>
    <t>Итого по подпрограмме III:</t>
  </si>
  <si>
    <t>Итого по подпрограмме V:</t>
  </si>
  <si>
    <t>Итого по подпрограмме VII:</t>
  </si>
  <si>
    <t>Всего по программе:</t>
  </si>
  <si>
    <t>2020-2023</t>
  </si>
  <si>
    <t>Основное мероприятие 5. Организация строительства (реконструкции) объектов дошкольного образования за счет внебюджетных источников</t>
  </si>
  <si>
    <t xml:space="preserve">Количество введенных в эксплуатацию объектов дошкольного образования, - 2 ед. 
</t>
  </si>
  <si>
    <t>Мероприятие 5.1. Строительство  (реконструкция) объектов дошкольного образования за счет внебюджетных источников</t>
  </si>
  <si>
    <t xml:space="preserve"> Приложение № 4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</si>
</sst>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\ _₽_-;\-* #,##0.0\ _₽_-;_-* &quot;-&quot;?\ _₽_-;_-@_-"/>
  </numFmts>
  <fonts count="12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/>
    <xf numFmtId="0" fontId="5" fillId="0" borderId="1" xfId="0" applyFont="1" applyBorder="1" applyAlignment="1">
      <alignment horizontal="center" vertical="top" wrapText="1"/>
    </xf>
    <xf numFmtId="49" fontId="0" fillId="0" borderId="0" xfId="0" applyNumberFormat="1"/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/>
    <xf numFmtId="0" fontId="11" fillId="0" borderId="1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0" fillId="0" borderId="0" xfId="0" applyAlignment="1"/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13" xfId="0" applyBorder="1" applyAlignment="1"/>
    <xf numFmtId="0" fontId="0" fillId="0" borderId="0" xfId="0" applyAlignment="1"/>
    <xf numFmtId="0" fontId="8" fillId="0" borderId="5" xfId="0" applyFont="1" applyBorder="1" applyAlignment="1">
      <alignment vertical="top" wrapText="1"/>
    </xf>
    <xf numFmtId="0" fontId="0" fillId="0" borderId="12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5" xfId="0" applyFont="1" applyBorder="1" applyAlignment="1">
      <alignment vertical="top" wrapText="1"/>
    </xf>
    <xf numFmtId="0" fontId="0" fillId="0" borderId="7" xfId="0" applyBorder="1" applyAlignment="1"/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49" fontId="8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wrapText="1"/>
    </xf>
    <xf numFmtId="0" fontId="5" fillId="0" borderId="7" xfId="0" applyFont="1" applyBorder="1" applyAlignment="1"/>
    <xf numFmtId="0" fontId="0" fillId="0" borderId="4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9" fontId="5" fillId="0" borderId="2" xfId="0" applyNumberFormat="1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10" fillId="0" borderId="7" xfId="0" applyFont="1" applyBorder="1" applyAlignment="1"/>
    <xf numFmtId="0" fontId="8" fillId="0" borderId="5" xfId="0" applyFont="1" applyBorder="1" applyAlignment="1">
      <alignment wrapText="1"/>
    </xf>
    <xf numFmtId="0" fontId="8" fillId="0" borderId="7" xfId="0" applyFont="1" applyBorder="1" applyAlignment="1"/>
    <xf numFmtId="49" fontId="5" fillId="0" borderId="2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="114" zoomScaleNormal="114" workbookViewId="0">
      <selection activeCell="N6" sqref="N6"/>
    </sheetView>
  </sheetViews>
  <sheetFormatPr defaultColWidth="8.85546875" defaultRowHeight="12.75" x14ac:dyDescent="0.2"/>
  <cols>
    <col min="1" max="1" width="6.42578125" style="7" bestFit="1" customWidth="1"/>
    <col min="2" max="2" width="36.140625" customWidth="1"/>
    <col min="3" max="3" width="9.7109375" customWidth="1"/>
    <col min="4" max="4" width="21.85546875" customWidth="1"/>
    <col min="5" max="5" width="14.42578125" customWidth="1"/>
    <col min="6" max="6" width="11" customWidth="1"/>
    <col min="7" max="7" width="11.140625" customWidth="1"/>
    <col min="8" max="8" width="10.85546875" customWidth="1"/>
    <col min="9" max="10" width="11.28515625" customWidth="1"/>
    <col min="11" max="11" width="10.42578125" customWidth="1"/>
    <col min="12" max="12" width="12.42578125" customWidth="1"/>
    <col min="13" max="13" width="41.42578125" customWidth="1"/>
    <col min="14" max="14" width="22.7109375" customWidth="1"/>
  </cols>
  <sheetData>
    <row r="1" spans="1:13" ht="15" x14ac:dyDescent="0.25">
      <c r="E1" s="1"/>
      <c r="F1" s="1"/>
      <c r="G1" s="1"/>
      <c r="H1" s="1"/>
      <c r="I1" s="1"/>
      <c r="J1" s="1"/>
      <c r="L1" s="2"/>
      <c r="M1" s="102" t="s">
        <v>64</v>
      </c>
    </row>
    <row r="2" spans="1:13" s="3" customFormat="1" ht="15.75" x14ac:dyDescent="0.2">
      <c r="A2" s="104" t="s">
        <v>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3"/>
    </row>
    <row r="3" spans="1:13" s="3" customFormat="1" ht="25.5" customHeight="1" x14ac:dyDescent="0.2">
      <c r="A3" s="104" t="s">
        <v>28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3"/>
    </row>
    <row r="4" spans="1:13" s="3" customFormat="1" ht="3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3"/>
    </row>
    <row r="5" spans="1:13" ht="15" customHeight="1" x14ac:dyDescent="0.2">
      <c r="A5" s="67" t="s">
        <v>0</v>
      </c>
      <c r="B5" s="74" t="s">
        <v>10</v>
      </c>
      <c r="C5" s="74" t="s">
        <v>1</v>
      </c>
      <c r="D5" s="74" t="s">
        <v>2</v>
      </c>
      <c r="E5" s="105" t="s">
        <v>13</v>
      </c>
      <c r="F5" s="74" t="s">
        <v>3</v>
      </c>
      <c r="G5" s="106" t="s">
        <v>4</v>
      </c>
      <c r="H5" s="107"/>
      <c r="I5" s="107"/>
      <c r="J5" s="107"/>
      <c r="K5" s="108"/>
      <c r="L5" s="74" t="s">
        <v>5</v>
      </c>
      <c r="M5" s="74" t="s">
        <v>6</v>
      </c>
    </row>
    <row r="6" spans="1:13" ht="90.75" customHeight="1" x14ac:dyDescent="0.2">
      <c r="A6" s="67"/>
      <c r="B6" s="74"/>
      <c r="C6" s="74"/>
      <c r="D6" s="74"/>
      <c r="E6" s="105"/>
      <c r="F6" s="74"/>
      <c r="G6" s="9" t="s">
        <v>21</v>
      </c>
      <c r="H6" s="13" t="s">
        <v>22</v>
      </c>
      <c r="I6" s="13" t="s">
        <v>23</v>
      </c>
      <c r="J6" s="13" t="s">
        <v>24</v>
      </c>
      <c r="K6" s="13" t="s">
        <v>25</v>
      </c>
      <c r="L6" s="74"/>
      <c r="M6" s="74"/>
    </row>
    <row r="7" spans="1:13" x14ac:dyDescent="0.2">
      <c r="A7" s="8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6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</row>
    <row r="8" spans="1:13" x14ac:dyDescent="0.2">
      <c r="A8" s="80" t="s">
        <v>27</v>
      </c>
      <c r="B8" s="80"/>
      <c r="C8" s="80"/>
      <c r="D8" s="81"/>
      <c r="E8" s="81"/>
      <c r="F8" s="81"/>
      <c r="G8" s="81"/>
      <c r="H8" s="81"/>
      <c r="I8" s="81"/>
      <c r="J8" s="81"/>
      <c r="K8" s="81"/>
      <c r="L8" s="80"/>
      <c r="M8" s="80"/>
    </row>
    <row r="9" spans="1:13" s="5" customFormat="1" ht="21.75" customHeight="1" x14ac:dyDescent="0.2">
      <c r="A9" s="48" t="s">
        <v>15</v>
      </c>
      <c r="B9" s="84" t="s">
        <v>44</v>
      </c>
      <c r="C9" s="52" t="s">
        <v>60</v>
      </c>
      <c r="D9" s="16" t="s">
        <v>33</v>
      </c>
      <c r="E9" s="25">
        <v>0</v>
      </c>
      <c r="F9" s="25">
        <f>SUM(G9:K9)</f>
        <v>452412.03</v>
      </c>
      <c r="G9" s="25">
        <f>SUM(G10:G11)</f>
        <v>0</v>
      </c>
      <c r="H9" s="25">
        <f>SUM(H10:H11)</f>
        <v>29956.300000000003</v>
      </c>
      <c r="I9" s="25">
        <f>SUM(I10:I11)</f>
        <v>200279.27000000002</v>
      </c>
      <c r="J9" s="25">
        <f>SUM(J10:J11)</f>
        <v>222176.46000000002</v>
      </c>
      <c r="K9" s="25">
        <f>SUM(K10:K11)</f>
        <v>0</v>
      </c>
      <c r="L9" s="46" t="s">
        <v>14</v>
      </c>
      <c r="M9" s="50" t="s">
        <v>51</v>
      </c>
    </row>
    <row r="10" spans="1:13" s="17" customFormat="1" ht="30" customHeight="1" x14ac:dyDescent="0.2">
      <c r="A10" s="92"/>
      <c r="B10" s="90"/>
      <c r="C10" s="94"/>
      <c r="D10" s="16" t="s">
        <v>18</v>
      </c>
      <c r="E10" s="25">
        <v>0</v>
      </c>
      <c r="F10" s="25">
        <f t="shared" ref="F10:F11" si="0">SUM(G10:K10)</f>
        <v>296782.29000000004</v>
      </c>
      <c r="G10" s="25">
        <v>0</v>
      </c>
      <c r="H10" s="25">
        <v>19651.330000000002</v>
      </c>
      <c r="I10" s="25">
        <v>131383.20000000001</v>
      </c>
      <c r="J10" s="25">
        <f>74946.08+70801.68</f>
        <v>145747.76</v>
      </c>
      <c r="K10" s="25">
        <v>0</v>
      </c>
      <c r="L10" s="129"/>
      <c r="M10" s="95"/>
    </row>
    <row r="11" spans="1:13" s="17" customFormat="1" ht="38.25" x14ac:dyDescent="0.2">
      <c r="A11" s="93"/>
      <c r="B11" s="91"/>
      <c r="C11" s="89"/>
      <c r="D11" s="16" t="s">
        <v>8</v>
      </c>
      <c r="E11" s="25">
        <v>0</v>
      </c>
      <c r="F11" s="25">
        <f t="shared" si="0"/>
        <v>155629.74</v>
      </c>
      <c r="G11" s="28">
        <v>0</v>
      </c>
      <c r="H11" s="28">
        <v>10304.969999999999</v>
      </c>
      <c r="I11" s="28">
        <v>68896.070000000007</v>
      </c>
      <c r="J11" s="28">
        <f>39300.99+37127.71</f>
        <v>76428.7</v>
      </c>
      <c r="K11" s="28">
        <v>0</v>
      </c>
      <c r="L11" s="129"/>
      <c r="M11" s="96"/>
    </row>
    <row r="12" spans="1:13" s="5" customFormat="1" ht="15.75" customHeight="1" x14ac:dyDescent="0.2">
      <c r="A12" s="48" t="s">
        <v>16</v>
      </c>
      <c r="B12" s="84" t="s">
        <v>29</v>
      </c>
      <c r="C12" s="97" t="s">
        <v>60</v>
      </c>
      <c r="D12" s="16" t="s">
        <v>35</v>
      </c>
      <c r="E12" s="26">
        <v>0</v>
      </c>
      <c r="F12" s="25">
        <f>SUM(G12:K12)</f>
        <v>452412.03</v>
      </c>
      <c r="G12" s="25">
        <f>SUM(G13:G14)</f>
        <v>0</v>
      </c>
      <c r="H12" s="25">
        <f>SUM(H13:H14)</f>
        <v>29956.300000000003</v>
      </c>
      <c r="I12" s="25">
        <f>SUM(I13:I14)</f>
        <v>200279.27000000002</v>
      </c>
      <c r="J12" s="25">
        <f>SUM(J13:J14)</f>
        <v>222176.46000000002</v>
      </c>
      <c r="K12" s="25">
        <f>SUM(K13:K14)</f>
        <v>0</v>
      </c>
      <c r="L12" s="129"/>
      <c r="M12" s="50"/>
    </row>
    <row r="13" spans="1:13" s="17" customFormat="1" ht="26.25" customHeight="1" x14ac:dyDescent="0.2">
      <c r="A13" s="92"/>
      <c r="B13" s="90"/>
      <c r="C13" s="98"/>
      <c r="D13" s="16" t="s">
        <v>18</v>
      </c>
      <c r="E13" s="26">
        <v>0</v>
      </c>
      <c r="F13" s="25">
        <f t="shared" ref="F13:F16" si="1">SUM(G13:K13)</f>
        <v>296782.29000000004</v>
      </c>
      <c r="G13" s="25">
        <v>0</v>
      </c>
      <c r="H13" s="25">
        <v>19651.330000000002</v>
      </c>
      <c r="I13" s="25">
        <v>131383.20000000001</v>
      </c>
      <c r="J13" s="25">
        <f>74946.08+70801.68</f>
        <v>145747.76</v>
      </c>
      <c r="K13" s="25">
        <v>0</v>
      </c>
      <c r="L13" s="129"/>
      <c r="M13" s="95"/>
    </row>
    <row r="14" spans="1:13" s="17" customFormat="1" ht="36.75" customHeight="1" x14ac:dyDescent="0.2">
      <c r="A14" s="93"/>
      <c r="B14" s="91"/>
      <c r="C14" s="99"/>
      <c r="D14" s="16" t="s">
        <v>8</v>
      </c>
      <c r="E14" s="27">
        <v>0</v>
      </c>
      <c r="F14" s="25">
        <f t="shared" si="1"/>
        <v>155629.74</v>
      </c>
      <c r="G14" s="28">
        <v>0</v>
      </c>
      <c r="H14" s="28">
        <v>10304.969999999999</v>
      </c>
      <c r="I14" s="28">
        <v>68896.070000000007</v>
      </c>
      <c r="J14" s="28">
        <f>39300.99+37127.71</f>
        <v>76428.7</v>
      </c>
      <c r="K14" s="28">
        <v>0</v>
      </c>
      <c r="L14" s="129"/>
      <c r="M14" s="96"/>
    </row>
    <row r="15" spans="1:13" s="32" customFormat="1" ht="36.75" customHeight="1" x14ac:dyDescent="0.2">
      <c r="A15" s="123" t="s">
        <v>11</v>
      </c>
      <c r="B15" s="84" t="s">
        <v>61</v>
      </c>
      <c r="C15" s="125" t="s">
        <v>60</v>
      </c>
      <c r="D15" s="33" t="s">
        <v>35</v>
      </c>
      <c r="E15" s="34">
        <v>0</v>
      </c>
      <c r="F15" s="34">
        <f t="shared" si="1"/>
        <v>490000</v>
      </c>
      <c r="G15" s="34">
        <v>125000</v>
      </c>
      <c r="H15" s="34">
        <v>125000</v>
      </c>
      <c r="I15" s="34">
        <v>120000</v>
      </c>
      <c r="J15" s="34">
        <v>120000</v>
      </c>
      <c r="K15" s="34">
        <v>0</v>
      </c>
      <c r="L15" s="129"/>
      <c r="M15" s="101" t="s">
        <v>62</v>
      </c>
    </row>
    <row r="16" spans="1:13" s="32" customFormat="1" ht="21" customHeight="1" x14ac:dyDescent="0.2">
      <c r="A16" s="124"/>
      <c r="B16" s="91"/>
      <c r="C16" s="126"/>
      <c r="D16" s="33" t="s">
        <v>34</v>
      </c>
      <c r="E16" s="35">
        <v>0</v>
      </c>
      <c r="F16" s="34">
        <f t="shared" si="1"/>
        <v>490000</v>
      </c>
      <c r="G16" s="34">
        <v>125000</v>
      </c>
      <c r="H16" s="34">
        <v>125000</v>
      </c>
      <c r="I16" s="34">
        <v>120000</v>
      </c>
      <c r="J16" s="34">
        <v>120000</v>
      </c>
      <c r="K16" s="35">
        <v>0</v>
      </c>
      <c r="L16" s="129"/>
      <c r="M16" s="96"/>
    </row>
    <row r="17" spans="1:13" s="32" customFormat="1" ht="27" customHeight="1" x14ac:dyDescent="0.2">
      <c r="A17" s="127" t="s">
        <v>12</v>
      </c>
      <c r="B17" s="84" t="s">
        <v>63</v>
      </c>
      <c r="C17" s="125" t="s">
        <v>60</v>
      </c>
      <c r="D17" s="33" t="s">
        <v>35</v>
      </c>
      <c r="E17" s="34">
        <v>0</v>
      </c>
      <c r="F17" s="34">
        <f>SUM(G17:K17)</f>
        <v>490000</v>
      </c>
      <c r="G17" s="34">
        <v>125000</v>
      </c>
      <c r="H17" s="34">
        <v>125000</v>
      </c>
      <c r="I17" s="34">
        <v>120000</v>
      </c>
      <c r="J17" s="34">
        <v>120000</v>
      </c>
      <c r="K17" s="34">
        <v>0</v>
      </c>
      <c r="L17" s="129"/>
      <c r="M17" s="62"/>
    </row>
    <row r="18" spans="1:13" s="32" customFormat="1" ht="23.25" customHeight="1" x14ac:dyDescent="0.2">
      <c r="A18" s="128"/>
      <c r="B18" s="91"/>
      <c r="C18" s="126"/>
      <c r="D18" s="33" t="s">
        <v>34</v>
      </c>
      <c r="E18" s="34">
        <v>0</v>
      </c>
      <c r="F18" s="34">
        <f>SUM(G18:K18)</f>
        <v>490000</v>
      </c>
      <c r="G18" s="34">
        <v>125000</v>
      </c>
      <c r="H18" s="34">
        <v>125000</v>
      </c>
      <c r="I18" s="34">
        <v>120000</v>
      </c>
      <c r="J18" s="34">
        <v>120000</v>
      </c>
      <c r="K18" s="34">
        <v>0</v>
      </c>
      <c r="L18" s="129"/>
      <c r="M18" s="100"/>
    </row>
    <row r="19" spans="1:13" s="5" customFormat="1" ht="21.75" customHeight="1" x14ac:dyDescent="0.2">
      <c r="A19" s="48" t="s">
        <v>11</v>
      </c>
      <c r="B19" s="84" t="s">
        <v>45</v>
      </c>
      <c r="C19" s="97" t="s">
        <v>17</v>
      </c>
      <c r="D19" s="16" t="s">
        <v>35</v>
      </c>
      <c r="E19" s="25">
        <v>0</v>
      </c>
      <c r="F19" s="34">
        <f t="shared" ref="F19:F22" si="2">SUM(G19:K19)</f>
        <v>950000</v>
      </c>
      <c r="G19" s="25">
        <v>0</v>
      </c>
      <c r="H19" s="28">
        <v>316600</v>
      </c>
      <c r="I19" s="28">
        <v>316600</v>
      </c>
      <c r="J19" s="28">
        <v>316800</v>
      </c>
      <c r="K19" s="25">
        <v>0</v>
      </c>
      <c r="L19" s="129"/>
      <c r="M19" s="101" t="s">
        <v>52</v>
      </c>
    </row>
    <row r="20" spans="1:13" s="17" customFormat="1" ht="29.25" customHeight="1" x14ac:dyDescent="0.2">
      <c r="A20" s="93"/>
      <c r="B20" s="91"/>
      <c r="C20" s="99"/>
      <c r="D20" s="16" t="s">
        <v>34</v>
      </c>
      <c r="E20" s="28">
        <v>0</v>
      </c>
      <c r="F20" s="34">
        <f t="shared" si="2"/>
        <v>950000</v>
      </c>
      <c r="G20" s="28">
        <v>0</v>
      </c>
      <c r="H20" s="28">
        <v>316600</v>
      </c>
      <c r="I20" s="28">
        <v>316600</v>
      </c>
      <c r="J20" s="28">
        <v>316800</v>
      </c>
      <c r="K20" s="28">
        <v>0</v>
      </c>
      <c r="L20" s="129"/>
      <c r="M20" s="96"/>
    </row>
    <row r="21" spans="1:13" s="5" customFormat="1" ht="18" customHeight="1" x14ac:dyDescent="0.2">
      <c r="A21" s="60" t="s">
        <v>12</v>
      </c>
      <c r="B21" s="84" t="s">
        <v>30</v>
      </c>
      <c r="C21" s="97" t="s">
        <v>17</v>
      </c>
      <c r="D21" s="16" t="s">
        <v>35</v>
      </c>
      <c r="E21" s="25">
        <v>0</v>
      </c>
      <c r="F21" s="34">
        <f t="shared" si="2"/>
        <v>950000</v>
      </c>
      <c r="G21" s="25">
        <v>0</v>
      </c>
      <c r="H21" s="28">
        <v>316600</v>
      </c>
      <c r="I21" s="28">
        <v>316600</v>
      </c>
      <c r="J21" s="28">
        <v>316800</v>
      </c>
      <c r="K21" s="25">
        <v>0</v>
      </c>
      <c r="L21" s="129"/>
      <c r="M21" s="62"/>
    </row>
    <row r="22" spans="1:13" s="17" customFormat="1" ht="30" customHeight="1" x14ac:dyDescent="0.2">
      <c r="A22" s="131"/>
      <c r="B22" s="91"/>
      <c r="C22" s="99"/>
      <c r="D22" s="16" t="s">
        <v>34</v>
      </c>
      <c r="E22" s="25">
        <v>0</v>
      </c>
      <c r="F22" s="34">
        <f t="shared" si="2"/>
        <v>950000</v>
      </c>
      <c r="G22" s="25">
        <v>0</v>
      </c>
      <c r="H22" s="28">
        <v>316600</v>
      </c>
      <c r="I22" s="28">
        <v>316600</v>
      </c>
      <c r="J22" s="28">
        <v>316800</v>
      </c>
      <c r="K22" s="25">
        <v>0</v>
      </c>
      <c r="L22" s="129"/>
      <c r="M22" s="100"/>
    </row>
    <row r="23" spans="1:13" s="5" customFormat="1" ht="18.75" customHeight="1" x14ac:dyDescent="0.2">
      <c r="A23" s="48" t="s">
        <v>40</v>
      </c>
      <c r="B23" s="110" t="s">
        <v>31</v>
      </c>
      <c r="C23" s="52" t="s">
        <v>17</v>
      </c>
      <c r="D23" s="16" t="s">
        <v>35</v>
      </c>
      <c r="E23" s="30">
        <f>SUM(E24:E25)</f>
        <v>80269.796000000002</v>
      </c>
      <c r="F23" s="25">
        <f>SUM(G23:K23)</f>
        <v>113701.5</v>
      </c>
      <c r="G23" s="25">
        <f>SUM(G24:G25)</f>
        <v>113701.5</v>
      </c>
      <c r="H23" s="25">
        <f>SUM(H24:H25)</f>
        <v>0</v>
      </c>
      <c r="I23" s="25">
        <f>SUM(I24:I25)</f>
        <v>0</v>
      </c>
      <c r="J23" s="25">
        <f>SUM(J24:J25)</f>
        <v>0</v>
      </c>
      <c r="K23" s="25">
        <f>SUM(K24:K25)</f>
        <v>0</v>
      </c>
      <c r="L23" s="129"/>
      <c r="M23" s="62" t="s">
        <v>53</v>
      </c>
    </row>
    <row r="24" spans="1:13" s="17" customFormat="1" ht="24.75" customHeight="1" x14ac:dyDescent="0.2">
      <c r="A24" s="49"/>
      <c r="B24" s="111"/>
      <c r="C24" s="53"/>
      <c r="D24" s="16" t="s">
        <v>36</v>
      </c>
      <c r="E24" s="30">
        <v>60269.796000000002</v>
      </c>
      <c r="F24" s="25">
        <f t="shared" ref="F24:F25" si="3">SUM(G24:K24)</f>
        <v>15822.48</v>
      </c>
      <c r="G24" s="25">
        <v>15822.48</v>
      </c>
      <c r="H24" s="25">
        <v>0</v>
      </c>
      <c r="I24" s="29">
        <v>0</v>
      </c>
      <c r="J24" s="29">
        <v>0</v>
      </c>
      <c r="K24" s="29">
        <v>0</v>
      </c>
      <c r="L24" s="129"/>
      <c r="M24" s="87"/>
    </row>
    <row r="25" spans="1:13" s="5" customFormat="1" ht="36" customHeight="1" x14ac:dyDescent="0.2">
      <c r="A25" s="109"/>
      <c r="B25" s="112"/>
      <c r="C25" s="89"/>
      <c r="D25" s="16" t="s">
        <v>8</v>
      </c>
      <c r="E25" s="30">
        <v>20000</v>
      </c>
      <c r="F25" s="25">
        <f t="shared" si="3"/>
        <v>97879.02</v>
      </c>
      <c r="G25" s="25">
        <f>95358.82+2520.2</f>
        <v>97879.02</v>
      </c>
      <c r="H25" s="25">
        <v>0</v>
      </c>
      <c r="I25" s="29">
        <v>0</v>
      </c>
      <c r="J25" s="29">
        <v>0</v>
      </c>
      <c r="K25" s="29">
        <v>0</v>
      </c>
      <c r="L25" s="129"/>
      <c r="M25" s="100"/>
    </row>
    <row r="26" spans="1:13" s="5" customFormat="1" ht="17.25" customHeight="1" x14ac:dyDescent="0.2">
      <c r="A26" s="60" t="s">
        <v>39</v>
      </c>
      <c r="B26" s="84" t="s">
        <v>32</v>
      </c>
      <c r="C26" s="52" t="s">
        <v>17</v>
      </c>
      <c r="D26" s="16" t="s">
        <v>35</v>
      </c>
      <c r="E26" s="30">
        <f>SUM(E27:E28)</f>
        <v>80269.796000000002</v>
      </c>
      <c r="F26" s="25">
        <f>SUM(G26:K26)</f>
        <v>113701.5</v>
      </c>
      <c r="G26" s="25">
        <f>SUM(G27:G28)</f>
        <v>113701.5</v>
      </c>
      <c r="H26" s="25">
        <f>SUM(H27:H28)</f>
        <v>0</v>
      </c>
      <c r="I26" s="25">
        <f>SUM(I27:I28)</f>
        <v>0</v>
      </c>
      <c r="J26" s="25">
        <f>SUM(J27:J28)</f>
        <v>0</v>
      </c>
      <c r="K26" s="25">
        <f>SUM(K27:K28)</f>
        <v>0</v>
      </c>
      <c r="L26" s="129"/>
      <c r="M26" s="62"/>
    </row>
    <row r="27" spans="1:13" s="17" customFormat="1" ht="23.25" customHeight="1" x14ac:dyDescent="0.2">
      <c r="A27" s="82"/>
      <c r="B27" s="85"/>
      <c r="C27" s="53"/>
      <c r="D27" s="16" t="s">
        <v>36</v>
      </c>
      <c r="E27" s="30">
        <v>60269.796000000002</v>
      </c>
      <c r="F27" s="25">
        <f t="shared" ref="F27:F28" si="4">SUM(G27:K27)</f>
        <v>15822.48</v>
      </c>
      <c r="G27" s="25">
        <v>15822.48</v>
      </c>
      <c r="H27" s="25">
        <v>0</v>
      </c>
      <c r="I27" s="29">
        <v>0</v>
      </c>
      <c r="J27" s="29">
        <v>0</v>
      </c>
      <c r="K27" s="29">
        <v>0</v>
      </c>
      <c r="L27" s="129"/>
      <c r="M27" s="87"/>
    </row>
    <row r="28" spans="1:13" s="5" customFormat="1" ht="46.5" customHeight="1" x14ac:dyDescent="0.2">
      <c r="A28" s="83"/>
      <c r="B28" s="86"/>
      <c r="C28" s="89"/>
      <c r="D28" s="16" t="s">
        <v>37</v>
      </c>
      <c r="E28" s="30">
        <v>20000</v>
      </c>
      <c r="F28" s="25">
        <f t="shared" si="4"/>
        <v>97879.02</v>
      </c>
      <c r="G28" s="25">
        <f>95358.82+2520.2</f>
        <v>97879.02</v>
      </c>
      <c r="H28" s="25">
        <v>0</v>
      </c>
      <c r="I28" s="29">
        <v>0</v>
      </c>
      <c r="J28" s="29">
        <v>0</v>
      </c>
      <c r="K28" s="29">
        <v>0</v>
      </c>
      <c r="L28" s="130"/>
      <c r="M28" s="88"/>
    </row>
    <row r="29" spans="1:13" s="18" customFormat="1" ht="21.75" customHeight="1" x14ac:dyDescent="0.2">
      <c r="A29" s="115" t="s">
        <v>41</v>
      </c>
      <c r="B29" s="113" t="s">
        <v>43</v>
      </c>
      <c r="C29" s="52" t="s">
        <v>17</v>
      </c>
      <c r="D29" s="16" t="s">
        <v>35</v>
      </c>
      <c r="E29" s="25">
        <v>0</v>
      </c>
      <c r="F29" s="25">
        <f>SUM(F30:F31)</f>
        <v>1851103.4</v>
      </c>
      <c r="G29" s="25">
        <f>SUM(G30:G31)</f>
        <v>250843</v>
      </c>
      <c r="H29" s="25">
        <f>SUM(H30:H31)</f>
        <v>445383.31</v>
      </c>
      <c r="I29" s="25">
        <f>SUM(I30:I31)</f>
        <v>1154877.0900000001</v>
      </c>
      <c r="J29" s="29">
        <v>0</v>
      </c>
      <c r="K29" s="29">
        <v>0</v>
      </c>
      <c r="L29" s="46" t="s">
        <v>14</v>
      </c>
      <c r="M29" s="62" t="s">
        <v>54</v>
      </c>
    </row>
    <row r="30" spans="1:13" s="18" customFormat="1" ht="23.25" customHeight="1" x14ac:dyDescent="0.2">
      <c r="A30" s="116"/>
      <c r="B30" s="114"/>
      <c r="C30" s="53"/>
      <c r="D30" s="16" t="s">
        <v>36</v>
      </c>
      <c r="E30" s="25">
        <v>0</v>
      </c>
      <c r="F30" s="25">
        <f>SUM(G30:K30)</f>
        <v>950245</v>
      </c>
      <c r="G30" s="25">
        <v>0</v>
      </c>
      <c r="H30" s="25">
        <v>201458</v>
      </c>
      <c r="I30" s="25">
        <v>748787</v>
      </c>
      <c r="J30" s="25">
        <v>0</v>
      </c>
      <c r="K30" s="25">
        <v>0</v>
      </c>
      <c r="L30" s="47"/>
      <c r="M30" s="117"/>
    </row>
    <row r="31" spans="1:13" s="18" customFormat="1" ht="39.75" customHeight="1" x14ac:dyDescent="0.2">
      <c r="A31" s="116"/>
      <c r="B31" s="114"/>
      <c r="C31" s="89"/>
      <c r="D31" s="16" t="s">
        <v>37</v>
      </c>
      <c r="E31" s="25">
        <v>0</v>
      </c>
      <c r="F31" s="25">
        <f t="shared" ref="F31" si="5">SUM(G31:K31)</f>
        <v>900858.4</v>
      </c>
      <c r="G31" s="25">
        <v>250843</v>
      </c>
      <c r="H31" s="25">
        <v>243925.31</v>
      </c>
      <c r="I31" s="29">
        <v>406090.09</v>
      </c>
      <c r="J31" s="29">
        <v>0</v>
      </c>
      <c r="K31" s="29">
        <v>0</v>
      </c>
      <c r="L31" s="47"/>
      <c r="M31" s="117"/>
    </row>
    <row r="32" spans="1:13" s="18" customFormat="1" ht="21.75" customHeight="1" x14ac:dyDescent="0.2">
      <c r="A32" s="115" t="s">
        <v>42</v>
      </c>
      <c r="B32" s="113" t="s">
        <v>46</v>
      </c>
      <c r="C32" s="52" t="s">
        <v>17</v>
      </c>
      <c r="D32" s="16" t="s">
        <v>35</v>
      </c>
      <c r="E32" s="25">
        <v>0</v>
      </c>
      <c r="F32" s="25">
        <f>SUM(F33:F34)</f>
        <v>1851103.4</v>
      </c>
      <c r="G32" s="25">
        <f>SUM(G33:G34)</f>
        <v>250843</v>
      </c>
      <c r="H32" s="25">
        <f>SUM(H33:H34)</f>
        <v>445383.31</v>
      </c>
      <c r="I32" s="25">
        <f>SUM(I33:I34)</f>
        <v>1154877.0900000001</v>
      </c>
      <c r="J32" s="29">
        <v>0</v>
      </c>
      <c r="K32" s="29">
        <v>0</v>
      </c>
      <c r="L32" s="47"/>
      <c r="M32" s="62"/>
    </row>
    <row r="33" spans="1:13" s="18" customFormat="1" ht="26.25" customHeight="1" x14ac:dyDescent="0.2">
      <c r="A33" s="116"/>
      <c r="B33" s="114"/>
      <c r="C33" s="53"/>
      <c r="D33" s="16" t="s">
        <v>36</v>
      </c>
      <c r="E33" s="25">
        <v>0</v>
      </c>
      <c r="F33" s="25">
        <f>SUM(G33:K33)</f>
        <v>950245</v>
      </c>
      <c r="G33" s="25">
        <v>0</v>
      </c>
      <c r="H33" s="25">
        <v>201458</v>
      </c>
      <c r="I33" s="25">
        <v>748787</v>
      </c>
      <c r="J33" s="25">
        <v>0</v>
      </c>
      <c r="K33" s="25">
        <v>0</v>
      </c>
      <c r="L33" s="47"/>
      <c r="M33" s="117"/>
    </row>
    <row r="34" spans="1:13" s="18" customFormat="1" ht="50.25" customHeight="1" x14ac:dyDescent="0.2">
      <c r="A34" s="116"/>
      <c r="B34" s="114"/>
      <c r="C34" s="89"/>
      <c r="D34" s="16" t="s">
        <v>37</v>
      </c>
      <c r="E34" s="25">
        <v>0</v>
      </c>
      <c r="F34" s="25">
        <f t="shared" ref="F34" si="6">SUM(G34:K34)</f>
        <v>900858.4</v>
      </c>
      <c r="G34" s="25">
        <v>250843</v>
      </c>
      <c r="H34" s="25">
        <v>243925.31</v>
      </c>
      <c r="I34" s="29">
        <v>406090.09</v>
      </c>
      <c r="J34" s="29">
        <v>0</v>
      </c>
      <c r="K34" s="29">
        <v>0</v>
      </c>
      <c r="L34" s="47"/>
      <c r="M34" s="100"/>
    </row>
    <row r="35" spans="1:13" s="5" customFormat="1" x14ac:dyDescent="0.2">
      <c r="A35" s="36" t="s">
        <v>56</v>
      </c>
      <c r="B35" s="37"/>
      <c r="C35" s="40" t="s">
        <v>7</v>
      </c>
      <c r="D35" s="41"/>
      <c r="E35" s="23">
        <f>SUM(E36:E38)</f>
        <v>80269.796000000002</v>
      </c>
      <c r="F35" s="23">
        <f>SUM(F36:F38)</f>
        <v>3857216.93</v>
      </c>
      <c r="G35" s="23">
        <f t="shared" ref="G35:K35" si="7">SUM(G36:G38)</f>
        <v>489544.5</v>
      </c>
      <c r="H35" s="23">
        <f t="shared" si="7"/>
        <v>916939.61</v>
      </c>
      <c r="I35" s="23">
        <f t="shared" si="7"/>
        <v>1791756.3599999999</v>
      </c>
      <c r="J35" s="23">
        <f t="shared" si="7"/>
        <v>658976.46</v>
      </c>
      <c r="K35" s="23">
        <f t="shared" si="7"/>
        <v>0</v>
      </c>
      <c r="L35" s="47"/>
      <c r="M35" s="42"/>
    </row>
    <row r="36" spans="1:13" s="5" customFormat="1" ht="27.75" customHeight="1" x14ac:dyDescent="0.2">
      <c r="A36" s="38"/>
      <c r="B36" s="39"/>
      <c r="C36" s="44" t="s">
        <v>18</v>
      </c>
      <c r="D36" s="45"/>
      <c r="E36" s="24">
        <f t="shared" ref="E36:J37" si="8">SUM(E30+E24+E10)</f>
        <v>60269.796000000002</v>
      </c>
      <c r="F36" s="24">
        <f t="shared" si="8"/>
        <v>1262849.77</v>
      </c>
      <c r="G36" s="24">
        <f t="shared" si="8"/>
        <v>15822.48</v>
      </c>
      <c r="H36" s="24">
        <f t="shared" si="8"/>
        <v>221109.33000000002</v>
      </c>
      <c r="I36" s="24">
        <f t="shared" si="8"/>
        <v>880170.2</v>
      </c>
      <c r="J36" s="24">
        <f t="shared" si="8"/>
        <v>145747.76</v>
      </c>
      <c r="K36" s="24">
        <f>K11+K25+K34</f>
        <v>0</v>
      </c>
      <c r="L36" s="47"/>
      <c r="M36" s="43"/>
    </row>
    <row r="37" spans="1:13" s="18" customFormat="1" ht="27.75" customHeight="1" x14ac:dyDescent="0.2">
      <c r="A37" s="38"/>
      <c r="B37" s="39"/>
      <c r="C37" s="44" t="s">
        <v>37</v>
      </c>
      <c r="D37" s="45"/>
      <c r="E37" s="24">
        <f t="shared" si="8"/>
        <v>20000</v>
      </c>
      <c r="F37" s="24">
        <f t="shared" si="8"/>
        <v>1154367.1600000001</v>
      </c>
      <c r="G37" s="24">
        <f t="shared" si="8"/>
        <v>348722.02</v>
      </c>
      <c r="H37" s="24">
        <f t="shared" si="8"/>
        <v>254230.28</v>
      </c>
      <c r="I37" s="24">
        <f t="shared" si="8"/>
        <v>474986.16000000003</v>
      </c>
      <c r="J37" s="24">
        <f t="shared" si="8"/>
        <v>76428.7</v>
      </c>
      <c r="K37" s="24">
        <f>K19</f>
        <v>0</v>
      </c>
      <c r="L37" s="47"/>
      <c r="M37" s="43"/>
    </row>
    <row r="38" spans="1:13" s="5" customFormat="1" ht="20.25" customHeight="1" x14ac:dyDescent="0.2">
      <c r="A38" s="71"/>
      <c r="B38" s="72"/>
      <c r="C38" s="68" t="s">
        <v>34</v>
      </c>
      <c r="D38" s="69"/>
      <c r="E38" s="24">
        <f t="shared" ref="E38" si="9">SUM(E20)</f>
        <v>0</v>
      </c>
      <c r="F38" s="24">
        <f>F20+F16</f>
        <v>1440000</v>
      </c>
      <c r="G38" s="24">
        <f t="shared" ref="G38:K38" si="10">G20+G16</f>
        <v>125000</v>
      </c>
      <c r="H38" s="24">
        <f t="shared" si="10"/>
        <v>441600</v>
      </c>
      <c r="I38" s="24">
        <f t="shared" si="10"/>
        <v>436600</v>
      </c>
      <c r="J38" s="24">
        <f t="shared" si="10"/>
        <v>436800</v>
      </c>
      <c r="K38" s="24">
        <f t="shared" si="10"/>
        <v>0</v>
      </c>
      <c r="L38" s="47"/>
      <c r="M38" s="70"/>
    </row>
    <row r="39" spans="1:13" x14ac:dyDescent="0.2">
      <c r="A39" s="56" t="s">
        <v>48</v>
      </c>
      <c r="B39" s="57"/>
      <c r="C39" s="57"/>
      <c r="D39" s="58"/>
      <c r="E39" s="58"/>
      <c r="F39" s="58"/>
      <c r="G39" s="58"/>
      <c r="H39" s="58"/>
      <c r="I39" s="58"/>
      <c r="J39" s="58"/>
      <c r="K39" s="58"/>
      <c r="L39" s="57"/>
      <c r="M39" s="59"/>
    </row>
    <row r="40" spans="1:13" x14ac:dyDescent="0.2">
      <c r="A40" s="60" t="s">
        <v>15</v>
      </c>
      <c r="B40" s="62" t="s">
        <v>49</v>
      </c>
      <c r="C40" s="52" t="s">
        <v>17</v>
      </c>
      <c r="D40" s="31" t="s">
        <v>35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46" t="s">
        <v>14</v>
      </c>
      <c r="M40" s="65" t="s">
        <v>55</v>
      </c>
    </row>
    <row r="41" spans="1:13" ht="39" customHeight="1" x14ac:dyDescent="0.2">
      <c r="A41" s="61"/>
      <c r="B41" s="63"/>
      <c r="C41" s="64"/>
      <c r="D41" s="31" t="s">
        <v>34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47"/>
      <c r="M41" s="66"/>
    </row>
    <row r="42" spans="1:13" ht="17.25" customHeight="1" x14ac:dyDescent="0.2">
      <c r="A42" s="48" t="s">
        <v>16</v>
      </c>
      <c r="B42" s="50" t="s">
        <v>50</v>
      </c>
      <c r="C42" s="52" t="s">
        <v>17</v>
      </c>
      <c r="D42" s="31" t="s">
        <v>35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47"/>
      <c r="M42" s="54"/>
    </row>
    <row r="43" spans="1:13" ht="34.5" customHeight="1" x14ac:dyDescent="0.2">
      <c r="A43" s="49"/>
      <c r="B43" s="51"/>
      <c r="C43" s="53"/>
      <c r="D43" s="31" t="s">
        <v>34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47"/>
      <c r="M43" s="55"/>
    </row>
    <row r="44" spans="1:13" x14ac:dyDescent="0.2">
      <c r="A44" s="36" t="s">
        <v>57</v>
      </c>
      <c r="B44" s="37"/>
      <c r="C44" s="40" t="s">
        <v>7</v>
      </c>
      <c r="D44" s="41"/>
      <c r="E44" s="20">
        <f t="shared" ref="E44:K45" si="11">E40</f>
        <v>0</v>
      </c>
      <c r="F44" s="20">
        <f t="shared" si="11"/>
        <v>0</v>
      </c>
      <c r="G44" s="20">
        <f t="shared" si="11"/>
        <v>0</v>
      </c>
      <c r="H44" s="20">
        <f t="shared" si="11"/>
        <v>0</v>
      </c>
      <c r="I44" s="20">
        <f t="shared" si="11"/>
        <v>0</v>
      </c>
      <c r="J44" s="20">
        <f t="shared" si="11"/>
        <v>0</v>
      </c>
      <c r="K44" s="20">
        <f t="shared" si="11"/>
        <v>0</v>
      </c>
      <c r="L44" s="47"/>
      <c r="M44" s="42"/>
    </row>
    <row r="45" spans="1:13" ht="25.5" customHeight="1" x14ac:dyDescent="0.2">
      <c r="A45" s="38"/>
      <c r="B45" s="39"/>
      <c r="C45" s="44" t="s">
        <v>34</v>
      </c>
      <c r="D45" s="45"/>
      <c r="E45" s="15">
        <f t="shared" si="11"/>
        <v>0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0</v>
      </c>
      <c r="J45" s="15">
        <f t="shared" si="11"/>
        <v>0</v>
      </c>
      <c r="K45" s="15">
        <f t="shared" si="11"/>
        <v>0</v>
      </c>
      <c r="L45" s="47"/>
      <c r="M45" s="43"/>
    </row>
    <row r="46" spans="1:13" x14ac:dyDescent="0.2">
      <c r="A46" s="56" t="s">
        <v>38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9"/>
    </row>
    <row r="47" spans="1:13" ht="20.25" customHeight="1" x14ac:dyDescent="0.2">
      <c r="A47" s="67" t="s">
        <v>19</v>
      </c>
      <c r="B47" s="73" t="s">
        <v>26</v>
      </c>
      <c r="C47" s="74" t="s">
        <v>17</v>
      </c>
      <c r="D47" s="31" t="s">
        <v>7</v>
      </c>
      <c r="E47" s="11">
        <v>37529.699999999997</v>
      </c>
      <c r="F47" s="12">
        <f>SUM(G47:K47)</f>
        <v>108401.40000000001</v>
      </c>
      <c r="G47" s="12">
        <f>G48</f>
        <v>36133.800000000003</v>
      </c>
      <c r="H47" s="12">
        <f>H48</f>
        <v>36133.800000000003</v>
      </c>
      <c r="I47" s="12">
        <f>I48</f>
        <v>36133.800000000003</v>
      </c>
      <c r="J47" s="11">
        <v>0</v>
      </c>
      <c r="K47" s="11">
        <v>0</v>
      </c>
      <c r="L47" s="79" t="s">
        <v>20</v>
      </c>
      <c r="M47" s="78"/>
    </row>
    <row r="48" spans="1:13" ht="38.25" x14ac:dyDescent="0.2">
      <c r="A48" s="67"/>
      <c r="B48" s="73"/>
      <c r="C48" s="74"/>
      <c r="D48" s="10" t="s">
        <v>8</v>
      </c>
      <c r="E48" s="11">
        <v>37529.699999999997</v>
      </c>
      <c r="F48" s="12">
        <f>SUM(G48:K48)</f>
        <v>108401.40000000001</v>
      </c>
      <c r="G48" s="12">
        <f>G50</f>
        <v>36133.800000000003</v>
      </c>
      <c r="H48" s="12">
        <f t="shared" ref="H48:I48" si="12">H50</f>
        <v>36133.800000000003</v>
      </c>
      <c r="I48" s="12">
        <f t="shared" si="12"/>
        <v>36133.800000000003</v>
      </c>
      <c r="J48" s="11">
        <v>0</v>
      </c>
      <c r="K48" s="11">
        <v>0</v>
      </c>
      <c r="L48" s="47"/>
      <c r="M48" s="77"/>
    </row>
    <row r="49" spans="1:13" ht="24.75" customHeight="1" x14ac:dyDescent="0.2">
      <c r="A49" s="67" t="s">
        <v>16</v>
      </c>
      <c r="B49" s="75" t="s">
        <v>47</v>
      </c>
      <c r="C49" s="74" t="s">
        <v>17</v>
      </c>
      <c r="D49" s="10" t="s">
        <v>7</v>
      </c>
      <c r="E49" s="11">
        <v>37529.699999999997</v>
      </c>
      <c r="F49" s="12">
        <f>SUM(G49:K49)</f>
        <v>108401.40000000001</v>
      </c>
      <c r="G49" s="12">
        <f>G50</f>
        <v>36133.800000000003</v>
      </c>
      <c r="H49" s="12">
        <f>H50</f>
        <v>36133.800000000003</v>
      </c>
      <c r="I49" s="12">
        <f>I50</f>
        <v>36133.800000000003</v>
      </c>
      <c r="J49" s="11">
        <v>0</v>
      </c>
      <c r="K49" s="11">
        <v>0</v>
      </c>
      <c r="L49" s="47"/>
      <c r="M49" s="76"/>
    </row>
    <row r="50" spans="1:13" ht="38.25" x14ac:dyDescent="0.2">
      <c r="A50" s="67"/>
      <c r="B50" s="75"/>
      <c r="C50" s="74"/>
      <c r="D50" s="10" t="s">
        <v>8</v>
      </c>
      <c r="E50" s="11">
        <v>37529.699999999997</v>
      </c>
      <c r="F50" s="12">
        <f>SUM(G50:K50)</f>
        <v>108401.40000000001</v>
      </c>
      <c r="G50" s="12">
        <v>36133.800000000003</v>
      </c>
      <c r="H50" s="12">
        <v>36133.800000000003</v>
      </c>
      <c r="I50" s="12">
        <v>36133.800000000003</v>
      </c>
      <c r="J50" s="11">
        <v>0</v>
      </c>
      <c r="K50" s="11">
        <v>0</v>
      </c>
      <c r="L50" s="47"/>
      <c r="M50" s="77"/>
    </row>
    <row r="51" spans="1:13" ht="15" customHeight="1" x14ac:dyDescent="0.2">
      <c r="A51" s="36" t="s">
        <v>58</v>
      </c>
      <c r="B51" s="37"/>
      <c r="C51" s="40" t="s">
        <v>7</v>
      </c>
      <c r="D51" s="45"/>
      <c r="E51" s="14">
        <f>E47</f>
        <v>37529.699999999997</v>
      </c>
      <c r="F51" s="14">
        <f t="shared" ref="F51:K51" si="13">F47</f>
        <v>108401.40000000001</v>
      </c>
      <c r="G51" s="14">
        <f t="shared" si="13"/>
        <v>36133.800000000003</v>
      </c>
      <c r="H51" s="14">
        <f t="shared" si="13"/>
        <v>36133.800000000003</v>
      </c>
      <c r="I51" s="14">
        <f t="shared" si="13"/>
        <v>36133.800000000003</v>
      </c>
      <c r="J51" s="14">
        <f t="shared" si="13"/>
        <v>0</v>
      </c>
      <c r="K51" s="14">
        <f t="shared" si="13"/>
        <v>0</v>
      </c>
      <c r="L51" s="43"/>
      <c r="M51" s="42"/>
    </row>
    <row r="52" spans="1:13" ht="25.5" customHeight="1" x14ac:dyDescent="0.2">
      <c r="A52" s="71"/>
      <c r="B52" s="72"/>
      <c r="C52" s="68" t="s">
        <v>8</v>
      </c>
      <c r="D52" s="69"/>
      <c r="E52" s="15">
        <f>E48</f>
        <v>37529.699999999997</v>
      </c>
      <c r="F52" s="15">
        <f t="shared" ref="F52:K52" si="14">F48</f>
        <v>108401.40000000001</v>
      </c>
      <c r="G52" s="15">
        <f t="shared" si="14"/>
        <v>36133.800000000003</v>
      </c>
      <c r="H52" s="15">
        <f t="shared" si="14"/>
        <v>36133.800000000003</v>
      </c>
      <c r="I52" s="15">
        <f t="shared" si="14"/>
        <v>36133.800000000003</v>
      </c>
      <c r="J52" s="15">
        <f t="shared" si="14"/>
        <v>0</v>
      </c>
      <c r="K52" s="15">
        <f t="shared" si="14"/>
        <v>0</v>
      </c>
      <c r="L52" s="70"/>
      <c r="M52" s="70"/>
    </row>
    <row r="53" spans="1:13" x14ac:dyDescent="0.2">
      <c r="A53" s="36" t="s">
        <v>59</v>
      </c>
      <c r="B53" s="37"/>
      <c r="C53" s="40" t="s">
        <v>7</v>
      </c>
      <c r="D53" s="41"/>
      <c r="E53" s="21">
        <v>80269.796000000002</v>
      </c>
      <c r="F53" s="21">
        <f>SUM(F54:F56)</f>
        <v>3965618.33</v>
      </c>
      <c r="G53" s="21">
        <f t="shared" ref="G53:K53" si="15">SUM(G54:G56)</f>
        <v>525678.30000000005</v>
      </c>
      <c r="H53" s="21">
        <f t="shared" si="15"/>
        <v>953073.41</v>
      </c>
      <c r="I53" s="21">
        <f t="shared" si="15"/>
        <v>1827890.16</v>
      </c>
      <c r="J53" s="21">
        <f t="shared" si="15"/>
        <v>658976.46</v>
      </c>
      <c r="K53" s="21">
        <f t="shared" si="15"/>
        <v>0</v>
      </c>
      <c r="L53" s="118"/>
      <c r="M53" s="119"/>
    </row>
    <row r="54" spans="1:13" ht="27" customHeight="1" x14ac:dyDescent="0.2">
      <c r="A54" s="38"/>
      <c r="B54" s="39"/>
      <c r="C54" s="40" t="s">
        <v>18</v>
      </c>
      <c r="D54" s="120"/>
      <c r="E54" s="22">
        <v>60269.796000000002</v>
      </c>
      <c r="F54" s="22">
        <f>SUM(F36)</f>
        <v>1262849.77</v>
      </c>
      <c r="G54" s="22">
        <f t="shared" ref="G54:K54" si="16">SUM(G36)</f>
        <v>15822.48</v>
      </c>
      <c r="H54" s="22">
        <f t="shared" si="16"/>
        <v>221109.33000000002</v>
      </c>
      <c r="I54" s="22">
        <f t="shared" si="16"/>
        <v>880170.2</v>
      </c>
      <c r="J54" s="22">
        <f t="shared" si="16"/>
        <v>145747.76</v>
      </c>
      <c r="K54" s="22">
        <f t="shared" si="16"/>
        <v>0</v>
      </c>
      <c r="L54" s="118"/>
      <c r="M54" s="119"/>
    </row>
    <row r="55" spans="1:13" ht="29.25" customHeight="1" x14ac:dyDescent="0.2">
      <c r="A55" s="38"/>
      <c r="B55" s="39"/>
      <c r="C55" s="40" t="s">
        <v>8</v>
      </c>
      <c r="D55" s="120"/>
      <c r="E55" s="22">
        <v>20000</v>
      </c>
      <c r="F55" s="22">
        <f>SUM(F52+F37)</f>
        <v>1262768.56</v>
      </c>
      <c r="G55" s="22">
        <f t="shared" ref="G55:K55" si="17">SUM(G52+G37)</f>
        <v>384855.82</v>
      </c>
      <c r="H55" s="22">
        <f t="shared" si="17"/>
        <v>290364.08</v>
      </c>
      <c r="I55" s="22">
        <f t="shared" si="17"/>
        <v>511119.96</v>
      </c>
      <c r="J55" s="22">
        <f t="shared" si="17"/>
        <v>76428.7</v>
      </c>
      <c r="K55" s="22">
        <f t="shared" si="17"/>
        <v>0</v>
      </c>
      <c r="L55" s="118"/>
      <c r="M55" s="119"/>
    </row>
    <row r="56" spans="1:13" ht="22.5" customHeight="1" x14ac:dyDescent="0.2">
      <c r="A56" s="71"/>
      <c r="B56" s="72"/>
      <c r="C56" s="121" t="s">
        <v>34</v>
      </c>
      <c r="D56" s="122"/>
      <c r="E56" s="22">
        <v>0</v>
      </c>
      <c r="F56" s="22">
        <f>SUM(F38)</f>
        <v>1440000</v>
      </c>
      <c r="G56" s="22">
        <f t="shared" ref="G56:K56" si="18">SUM(G38)</f>
        <v>125000</v>
      </c>
      <c r="H56" s="22">
        <f t="shared" si="18"/>
        <v>441600</v>
      </c>
      <c r="I56" s="22">
        <f t="shared" si="18"/>
        <v>436600</v>
      </c>
      <c r="J56" s="22">
        <f t="shared" si="18"/>
        <v>436800</v>
      </c>
      <c r="K56" s="22">
        <f t="shared" si="18"/>
        <v>0</v>
      </c>
      <c r="L56" s="118"/>
      <c r="M56" s="119"/>
    </row>
  </sheetData>
  <mergeCells count="97">
    <mergeCell ref="A15:A16"/>
    <mergeCell ref="B15:B16"/>
    <mergeCell ref="C15:C16"/>
    <mergeCell ref="M15:M16"/>
    <mergeCell ref="A17:A18"/>
    <mergeCell ref="B17:B18"/>
    <mergeCell ref="C17:C18"/>
    <mergeCell ref="M17:M18"/>
    <mergeCell ref="L9:L28"/>
    <mergeCell ref="M23:M25"/>
    <mergeCell ref="C26:C28"/>
    <mergeCell ref="A19:A20"/>
    <mergeCell ref="C19:C20"/>
    <mergeCell ref="B21:B22"/>
    <mergeCell ref="C21:C22"/>
    <mergeCell ref="A21:A22"/>
    <mergeCell ref="L53:L56"/>
    <mergeCell ref="M53:M56"/>
    <mergeCell ref="A53:B56"/>
    <mergeCell ref="C53:D53"/>
    <mergeCell ref="C54:D54"/>
    <mergeCell ref="C55:D55"/>
    <mergeCell ref="C56:D56"/>
    <mergeCell ref="M29:M31"/>
    <mergeCell ref="M32:M34"/>
    <mergeCell ref="M35:M38"/>
    <mergeCell ref="L29:L38"/>
    <mergeCell ref="C38:D38"/>
    <mergeCell ref="A35:B38"/>
    <mergeCell ref="C35:D35"/>
    <mergeCell ref="C36:D36"/>
    <mergeCell ref="A23:A25"/>
    <mergeCell ref="B23:B25"/>
    <mergeCell ref="B29:B31"/>
    <mergeCell ref="A29:A31"/>
    <mergeCell ref="C29:C31"/>
    <mergeCell ref="B32:B34"/>
    <mergeCell ref="A32:A34"/>
    <mergeCell ref="C37:D37"/>
    <mergeCell ref="C32:C34"/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A8:M8"/>
    <mergeCell ref="A26:A28"/>
    <mergeCell ref="B26:B28"/>
    <mergeCell ref="M26:M28"/>
    <mergeCell ref="C23:C25"/>
    <mergeCell ref="B9:B11"/>
    <mergeCell ref="A9:A11"/>
    <mergeCell ref="C9:C11"/>
    <mergeCell ref="M9:M11"/>
    <mergeCell ref="C12:C14"/>
    <mergeCell ref="B12:B14"/>
    <mergeCell ref="A12:A14"/>
    <mergeCell ref="M21:M22"/>
    <mergeCell ref="M19:M20"/>
    <mergeCell ref="M12:M14"/>
    <mergeCell ref="B19:B20"/>
    <mergeCell ref="A46:M46"/>
    <mergeCell ref="A47:A48"/>
    <mergeCell ref="C52:D52"/>
    <mergeCell ref="M51:M52"/>
    <mergeCell ref="A51:B52"/>
    <mergeCell ref="C51:D51"/>
    <mergeCell ref="B47:B48"/>
    <mergeCell ref="C47:C48"/>
    <mergeCell ref="A49:A50"/>
    <mergeCell ref="B49:B50"/>
    <mergeCell ref="C49:C50"/>
    <mergeCell ref="M49:M50"/>
    <mergeCell ref="M47:M48"/>
    <mergeCell ref="L47:L52"/>
    <mergeCell ref="A39:M39"/>
    <mergeCell ref="A40:A41"/>
    <mergeCell ref="B40:B41"/>
    <mergeCell ref="C40:C41"/>
    <mergeCell ref="M40:M41"/>
    <mergeCell ref="A44:B45"/>
    <mergeCell ref="C44:D44"/>
    <mergeCell ref="M44:M45"/>
    <mergeCell ref="C45:D45"/>
    <mergeCell ref="L40:L45"/>
    <mergeCell ref="A42:A43"/>
    <mergeCell ref="B42:B43"/>
    <mergeCell ref="C42:C43"/>
    <mergeCell ref="M42:M43"/>
  </mergeCells>
  <pageMargins left="0.25" right="0.25" top="0.75" bottom="0.75" header="0.3" footer="0.3"/>
  <pageSetup paperSize="9" scale="67" fitToHeight="0" orientation="landscape" r:id="rId1"/>
  <headerFooter alignWithMargins="0"/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2019-12-23T14:50:58Z</cp:lastPrinted>
  <dcterms:created xsi:type="dcterms:W3CDTF">2015-11-19T06:52:46Z</dcterms:created>
  <dcterms:modified xsi:type="dcterms:W3CDTF">2020-01-14T09:20:39Z</dcterms:modified>
</cp:coreProperties>
</file>