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3'!$A$1:$J$236</definedName>
    <definedName name="_xlnm.Print_Area" localSheetId="2">'Приложение 4'!$A$1:$M$326</definedName>
  </definedNames>
  <calcPr calcId="145621"/>
</workbook>
</file>

<file path=xl/calcChain.xml><?xml version="1.0" encoding="utf-8"?>
<calcChain xmlns="http://schemas.openxmlformats.org/spreadsheetml/2006/main"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F265" i="2" s="1"/>
  <c r="E265" i="2"/>
  <c r="F264" i="2"/>
  <c r="F263" i="2"/>
  <c r="F262" i="2"/>
  <c r="F261" i="2"/>
  <c r="K260" i="2"/>
  <c r="J260" i="2"/>
  <c r="I260" i="2"/>
  <c r="F260" i="2" s="1"/>
  <c r="H260" i="2"/>
  <c r="G260" i="2"/>
  <c r="E260" i="2"/>
  <c r="D202" i="18" l="1"/>
  <c r="F35" i="2"/>
  <c r="K32" i="2"/>
  <c r="J32" i="2"/>
  <c r="I32" i="2"/>
  <c r="G32" i="2"/>
  <c r="F32" i="2"/>
  <c r="G76" i="2" l="1"/>
  <c r="I139" i="2"/>
  <c r="H194" i="2"/>
  <c r="F107" i="2"/>
  <c r="F106" i="2"/>
  <c r="F105" i="2"/>
  <c r="F104" i="2"/>
  <c r="K103" i="2"/>
  <c r="J103" i="2"/>
  <c r="I103" i="2"/>
  <c r="H103" i="2"/>
  <c r="G103" i="2"/>
  <c r="F103" i="2" l="1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235" i="18"/>
  <c r="H320" i="2"/>
  <c r="H317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F316" i="2" l="1"/>
  <c r="F311" i="2" s="1"/>
  <c r="F315" i="2"/>
  <c r="F310" i="2" s="1"/>
  <c r="F314" i="2"/>
  <c r="F309" i="2" s="1"/>
  <c r="F313" i="2"/>
  <c r="E313" i="2" s="1"/>
  <c r="H286" i="2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69" i="2"/>
  <c r="F181" i="2"/>
  <c r="F193" i="2"/>
  <c r="F192" i="2"/>
  <c r="F191" i="2"/>
  <c r="F190" i="2"/>
  <c r="F188" i="2"/>
  <c r="F187" i="2"/>
  <c r="F186" i="2"/>
  <c r="F185" i="2"/>
  <c r="F175" i="2"/>
  <c r="F176" i="2"/>
  <c r="F177" i="2"/>
  <c r="F178" i="2"/>
  <c r="F183" i="2"/>
  <c r="F182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H312" i="2"/>
  <c r="I312" i="2"/>
  <c r="J312" i="2"/>
  <c r="K31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J174" i="2"/>
  <c r="K174" i="2"/>
  <c r="G179" i="2"/>
  <c r="H179" i="2"/>
  <c r="I179" i="2"/>
  <c r="J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I25" i="2" s="1"/>
  <c r="J27" i="2"/>
  <c r="K27" i="2"/>
  <c r="I22" i="2" l="1"/>
  <c r="F22" i="2" s="1"/>
  <c r="F25" i="2"/>
  <c r="F145" i="2"/>
  <c r="F164" i="2"/>
  <c r="F63" i="2"/>
  <c r="F68" i="2"/>
  <c r="F77" i="2"/>
  <c r="F171" i="2"/>
  <c r="F184" i="2"/>
  <c r="F250" i="2"/>
  <c r="F312" i="2"/>
  <c r="K47" i="2"/>
  <c r="G47" i="2"/>
  <c r="F113" i="2"/>
  <c r="F129" i="2"/>
  <c r="F174" i="2"/>
  <c r="F296" i="2"/>
  <c r="F98" i="2"/>
  <c r="F159" i="2"/>
  <c r="F172" i="2"/>
  <c r="F170" i="2"/>
  <c r="F287" i="2"/>
  <c r="F289" i="2"/>
  <c r="H47" i="2"/>
  <c r="F93" i="2"/>
  <c r="F179" i="2"/>
  <c r="F189" i="2"/>
  <c r="F291" i="2"/>
  <c r="F173" i="2"/>
  <c r="F288" i="2"/>
  <c r="F290" i="2"/>
  <c r="F75" i="2"/>
  <c r="F114" i="2"/>
  <c r="F308" i="2"/>
  <c r="F74" i="2"/>
  <c r="F78" i="2"/>
  <c r="G288" i="2"/>
  <c r="G289" i="2"/>
  <c r="G290" i="2"/>
  <c r="G287" i="2"/>
  <c r="I311" i="2"/>
  <c r="I310" i="2"/>
  <c r="I309" i="2"/>
  <c r="I308" i="2"/>
  <c r="J311" i="2"/>
  <c r="J310" i="2"/>
  <c r="J309" i="2"/>
  <c r="J308" i="2"/>
  <c r="K309" i="2"/>
  <c r="K310" i="2"/>
  <c r="K311" i="2"/>
  <c r="K308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120" i="2" s="1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56" i="2"/>
  <c r="K55" i="2"/>
  <c r="K54" i="2"/>
  <c r="I57" i="2"/>
  <c r="I122" i="2" s="1"/>
  <c r="I56" i="2"/>
  <c r="I121" i="2" s="1"/>
  <c r="I55" i="2"/>
  <c r="I120" i="2" s="1"/>
  <c r="I54" i="2"/>
  <c r="I119" i="2" s="1"/>
  <c r="H55" i="2"/>
  <c r="H120" i="2" s="1"/>
  <c r="H56" i="2"/>
  <c r="H57" i="2"/>
  <c r="H54" i="2"/>
  <c r="K122" i="2" l="1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22" i="2" s="1"/>
  <c r="F147" i="2"/>
  <c r="F56" i="2"/>
  <c r="H119" i="2"/>
  <c r="H118" i="2" s="1"/>
  <c r="F127" i="2"/>
  <c r="F148" i="2"/>
  <c r="G194" i="2"/>
  <c r="G286" i="2"/>
  <c r="F286" i="2" s="1"/>
  <c r="H53" i="2"/>
  <c r="F57" i="2"/>
  <c r="I73" i="2"/>
  <c r="J121" i="2"/>
  <c r="F198" i="2"/>
  <c r="H144" i="2"/>
  <c r="G53" i="2"/>
  <c r="K120" i="2"/>
  <c r="F55" i="2"/>
  <c r="G301" i="2"/>
  <c r="F197" i="2"/>
  <c r="F54" i="2"/>
  <c r="G73" i="2"/>
  <c r="J120" i="2"/>
  <c r="J144" i="2"/>
  <c r="I53" i="2"/>
  <c r="K118" i="2" l="1"/>
  <c r="G118" i="2"/>
  <c r="F120" i="2"/>
  <c r="F121" i="2"/>
  <c r="F73" i="2"/>
  <c r="F119" i="2"/>
  <c r="F144" i="2"/>
  <c r="J118" i="2"/>
  <c r="F196" i="2"/>
  <c r="F195" i="2"/>
  <c r="F53" i="2"/>
  <c r="F118" i="2" l="1"/>
  <c r="F194" i="2"/>
  <c r="I232" i="18"/>
  <c r="D236" i="18" l="1"/>
  <c r="D234" i="18"/>
  <c r="D232" i="18" s="1"/>
  <c r="E232" i="18"/>
  <c r="D229" i="18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K320" i="2"/>
  <c r="J320" i="2"/>
  <c r="I320" i="2"/>
  <c r="G320" i="2"/>
  <c r="E320" i="2"/>
  <c r="K319" i="2"/>
  <c r="J319" i="2"/>
  <c r="I319" i="2"/>
  <c r="H319" i="2"/>
  <c r="G319" i="2"/>
  <c r="G324" i="2" s="1"/>
  <c r="E319" i="2"/>
  <c r="K318" i="2"/>
  <c r="J318" i="2"/>
  <c r="I318" i="2"/>
  <c r="H318" i="2"/>
  <c r="G318" i="2"/>
  <c r="E318" i="2"/>
  <c r="J317" i="2"/>
  <c r="K307" i="2"/>
  <c r="K317" i="2" s="1"/>
  <c r="I317" i="2"/>
  <c r="G307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I303" i="2"/>
  <c r="H303" i="2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302" i="2"/>
  <c r="F270" i="2"/>
  <c r="E283" i="2"/>
  <c r="J283" i="2"/>
  <c r="J325" i="2" s="1"/>
  <c r="F213" i="2"/>
  <c r="F223" i="2"/>
  <c r="F214" i="2"/>
  <c r="F224" i="2"/>
  <c r="K236" i="2"/>
  <c r="K235" i="2" s="1"/>
  <c r="G245" i="2"/>
  <c r="G241" i="2" s="1"/>
  <c r="F246" i="2"/>
  <c r="F255" i="2"/>
  <c r="G317" i="2"/>
  <c r="F317" i="2" s="1"/>
  <c r="F307" i="2"/>
  <c r="D166" i="18"/>
  <c r="D186" i="18"/>
  <c r="F301" i="2"/>
  <c r="D176" i="18"/>
  <c r="D196" i="18"/>
  <c r="G284" i="2"/>
  <c r="K324" i="2"/>
  <c r="E220" i="2"/>
  <c r="E216" i="2" s="1"/>
  <c r="E212" i="2" s="1"/>
  <c r="I324" i="2"/>
  <c r="K284" i="2"/>
  <c r="K326" i="2" s="1"/>
  <c r="H324" i="2"/>
  <c r="J324" i="2"/>
  <c r="D156" i="18"/>
  <c r="D151" i="18"/>
  <c r="D171" i="18"/>
  <c r="D191" i="18"/>
  <c r="D220" i="18"/>
  <c r="D213" i="18"/>
  <c r="H283" i="2"/>
  <c r="H325" i="2" s="1"/>
  <c r="E211" i="2"/>
  <c r="F304" i="2"/>
  <c r="I283" i="2"/>
  <c r="I325" i="2" s="1"/>
  <c r="J284" i="2"/>
  <c r="J326" i="2" s="1"/>
  <c r="J221" i="2"/>
  <c r="J220" i="2" s="1"/>
  <c r="J216" i="2" s="1"/>
  <c r="F318" i="2"/>
  <c r="G283" i="2"/>
  <c r="G325" i="2" s="1"/>
  <c r="K283" i="2"/>
  <c r="K325" i="2" s="1"/>
  <c r="H284" i="2"/>
  <c r="H326" i="2" s="1"/>
  <c r="F303" i="2"/>
  <c r="F320" i="2"/>
  <c r="F319" i="2"/>
  <c r="E284" i="2"/>
  <c r="E281" i="2" s="1"/>
  <c r="I284" i="2"/>
  <c r="I326" i="2" s="1"/>
  <c r="F245" i="2" l="1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F324" i="2"/>
  <c r="G281" i="2"/>
  <c r="G326" i="2"/>
  <c r="K281" i="2"/>
  <c r="K323" i="2" s="1"/>
  <c r="K322" i="2" s="1"/>
  <c r="J281" i="2"/>
  <c r="J323" i="2" s="1"/>
  <c r="J322" i="2" s="1"/>
  <c r="F325" i="2"/>
  <c r="I281" i="2"/>
  <c r="I323" i="2" s="1"/>
  <c r="I322" i="2" s="1"/>
  <c r="H281" i="2"/>
  <c r="E276" i="2" l="1"/>
  <c r="I212" i="2"/>
  <c r="I210" i="2" s="1"/>
  <c r="G236" i="2"/>
  <c r="F240" i="2"/>
  <c r="K226" i="2"/>
  <c r="K225" i="2" s="1"/>
  <c r="H212" i="2"/>
  <c r="J212" i="2"/>
  <c r="J210" i="2" s="1"/>
  <c r="H323" i="2"/>
  <c r="H322" i="2" s="1"/>
  <c r="G322" i="2"/>
  <c r="F326" i="2"/>
  <c r="I206" i="2" l="1"/>
  <c r="I207" i="2"/>
  <c r="H210" i="2"/>
  <c r="H206" i="2" s="1"/>
  <c r="J207" i="2"/>
  <c r="J206" i="2"/>
  <c r="K221" i="2"/>
  <c r="K220" i="2" s="1"/>
  <c r="G235" i="2"/>
  <c r="F236" i="2"/>
  <c r="F322" i="2"/>
  <c r="J205" i="2" l="1"/>
  <c r="J200" i="2" s="1"/>
  <c r="J280" i="2" s="1"/>
  <c r="I205" i="2"/>
  <c r="I200" i="2" s="1"/>
  <c r="I280" i="2" s="1"/>
  <c r="K216" i="2"/>
  <c r="J277" i="2"/>
  <c r="J276" i="2"/>
  <c r="G231" i="2"/>
  <c r="F235" i="2"/>
  <c r="H207" i="2"/>
  <c r="H205" i="2" s="1"/>
  <c r="H200" i="2" s="1"/>
  <c r="I277" i="2" l="1"/>
  <c r="I276" i="2"/>
  <c r="J275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G216" i="2"/>
  <c r="F220" i="2"/>
  <c r="K275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<sst xmlns="http://schemas.openxmlformats.org/spreadsheetml/2006/main" count="998" uniqueCount="286">
  <si>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</si>
  <si>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</si>
  <si>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</si>
  <si>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</si>
  <si>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</si>
  <si>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</si>
  <si>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</si>
  <si>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</si>
  <si>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</si>
  <si>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</si>
  <si>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</si>
  <si>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</si>
  <si>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</si>
  <si>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</si>
  <si>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</si>
  <si>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</si>
  <si>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</si>
  <si>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</si>
  <si>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</si>
  <si>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</si>
  <si>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</si>
  <si>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</si>
  <si>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</si>
  <si>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</si>
  <si>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</si>
  <si>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</si>
  <si>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</si>
  <si>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</si>
  <si>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</si>
  <si>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</si>
  <si>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</si>
  <si>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</si>
  <si>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</si>
  <si>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</si>
  <si>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</si>
  <si>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</si>
  <si>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</si>
  <si>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</si>
  <si>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</si>
  <si>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</si>
  <si>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</si>
  <si>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</si>
  <si>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</si>
  <si>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</si>
  <si>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</si>
  <si>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</si>
  <si>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</si>
  <si>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</si>
  <si>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</si>
  <si>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</si>
  <si>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</si>
  <si>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</si>
  <si>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</si>
  <si>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</si>
  <si>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</si>
  <si>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</si>
  <si>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</si>
  <si>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</si>
  <si>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</si>
  <si>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</si>
  <si>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</si>
  <si>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</si>
  <si>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</si>
  <si>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</si>
  <si>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</si>
  <si>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</si>
  <si>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</si>
  <si>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</si>
  <si>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</si>
  <si>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</si>
  <si>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</si>
  <si>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</si>
  <si>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</si>
  <si>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</si>
  <si>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</si>
  <si>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</si>
  <si>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</si>
  <si>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</si>
  <si>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</si>
  <si>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</si>
  <si>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</si>
  <si>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</si>
  <si>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</si>
  <si>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</si>
  <si>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</si>
  <si>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</si>
  <si>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</si>
  <si>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</si>
  <si>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</si>
  <si>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</si>
  <si>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</si>
  <si>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</si>
  <si>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</si>
  <si>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</si>
  <si>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</si>
  <si>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</si>
  <si>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</si>
  <si>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</si>
  <si>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</si>
  <si>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</si>
  <si>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</si>
  <si>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</si>
  <si>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</si>
  <si>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</si>
  <si>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</si>
  <si>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</si>
  <si>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</si>
  <si>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</si>
  <si>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</si>
  <si>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</si>
  <si>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</si>
  <si>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</si>
  <si>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</si>
  <si>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</si>
  <si>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ед./тыс. куб. м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</si>
  <si>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</si>
  <si>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</si>
  <si>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</si>
  <si>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</si>
  <si>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</si>
  <si>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</si>
  <si>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</si>
  <si>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</si>
  <si>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</si>
  <si>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</si>
  <si>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</si>
  <si>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</si>
  <si>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</si>
  <si>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</si>
  <si>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</si>
  <si>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</si>
  <si>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</si>
  <si>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</si>
  <si>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</si>
  <si>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</si>
  <si>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</si>
  <si>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</si>
  <si>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</si>
  <si>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</si>
  <si>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</si>
  <si>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</si>
  <si>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</si>
  <si>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</si>
  <si>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</si>
  <si>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</si>
  <si>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</si>
  <si>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</si>
  <si>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</si>
  <si>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</si>
  <si>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</si>
  <si>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</si>
  <si>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</si>
  <si>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</si>
  <si>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</si>
  <si>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</si>
  <si>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</si>
  <si>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</si>
  <si>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</si>
  <si>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</si>
  <si>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</si>
  <si>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</si>
  <si>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</si>
  <si>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</si>
  <si>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</si>
  <si>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</si>
  <si>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</si>
  <si>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</si>
  <si>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</si>
  <si>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</si>
  <si>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</si>
  <si>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</si>
  <si>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</si>
  <si>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</si>
  <si>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</si>
  <si>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</si>
  <si>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</si>
  <si>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</si>
  <si>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</si>
  <si>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</si>
  <si>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</si>
  <si>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</si>
  <si>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</si>
  <si>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</si>
  <si>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</si>
  <si>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</si>
  <si>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</si>
  <si>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</si>
  <si>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</si>
  <si>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</si>
  <si>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</si>
  <si>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</si>
  <si>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</si>
  <si>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</si>
  <si>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</si>
  <si>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</si>
  <si>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</si>
  <si>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</si>
  <si>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</si>
  <si>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</si>
  <si>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</si>
  <si>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</si>
  <si>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</si>
  <si>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</si>
  <si>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</si>
  <si>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</si>
  <si>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</si>
  <si>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</si>
  <si>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</si>
  <si>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</si>
  <si>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</si>
  <si>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</si>
  <si>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</si>
  <si>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</si>
  <si>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</si>
  <si>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</si>
  <si>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</si>
  <si>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</si>
  <si>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</si>
  <si>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</si>
  <si>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</si>
  <si>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</si>
  <si>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</si>
  <si>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</si>
  <si>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</si>
  <si>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</si>
  <si>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</si>
  <si>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</si>
  <si>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</si>
  <si>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</si>
  <si>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</si>
  <si>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</si>
  <si>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</si>
  <si>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</si>
  <si>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</si>
  <si>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</si>
  <si>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</si>
  <si>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</si>
  <si>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</si>
  <si>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</si>
  <si>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</si>
  <si>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</si>
  <si>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</si>
  <si>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</si>
  <si>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</si>
  <si>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</si>
  <si>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</si>
  <si>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</si>
  <si>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</si>
  <si>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</si>
  <si>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</si>
  <si>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</si>
  <si>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</si>
  <si>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</si>
  <si>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</si>
  <si>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</si>
  <si>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</si>
  <si>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</si>
  <si>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</si>
  <si>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</si>
  <si>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</si>
  <si>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</si>
  <si>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</si>
  <si>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</si>
  <si>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</si>
  <si>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</si>
  <si>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</si>
  <si>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</si>
  <si>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</si>
  <si>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</si>
  <si>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</si>
  <si>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</si>
  <si>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</si>
  <si>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</si>
  <si>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</si>
  <si>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</si>
  <si>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</si>
  <si>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</si>
  <si>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Мероприятие 02.03.  Возмещение специализированным организациям недополученных доходов, возникающих при выполнении работ по установке автоматизированных систем контроля за газовой безопасностью в жилых помещениях (квартирах) многоквартирных домов отдельным категориям граждан</t>
  </si>
  <si>
    <t>10.1</t>
  </si>
  <si>
    <t xml:space="preserve">                                    Приложение №2</t>
  </si>
  <si>
    <t xml:space="preserve">                                            Приложение №3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</si>
  <si>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</si>
  <si>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</si>
  <si>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</si>
  <si>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</si>
  <si>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>от 08.12.2021   №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</si>
</sst>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94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14" fillId="4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4" fillId="2" borderId="0" xfId="0" applyFont="1" applyFill="1"/>
    <xf numFmtId="0" fontId="37" fillId="0" borderId="0" xfId="0" applyFont="1" applyFill="1"/>
    <xf numFmtId="0" fontId="28" fillId="0" borderId="0" xfId="0" applyFont="1" applyFill="1"/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4" fontId="26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6" xfId="0" applyNumberFormat="1" applyFont="1" applyFill="1" applyBorder="1" applyAlignment="1">
      <alignment horizontal="center" vertical="top" wrapText="1"/>
    </xf>
    <xf numFmtId="49" fontId="28" fillId="0" borderId="4" xfId="0" applyNumberFormat="1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top" wrapText="1"/>
    </xf>
    <xf numFmtId="0" fontId="38" fillId="0" borderId="1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10" sqref="G10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41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284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135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133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134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285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263</v>
      </c>
      <c r="F7" s="5"/>
      <c r="G7" s="133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18</v>
      </c>
      <c r="F8" s="22"/>
      <c r="G8" s="134"/>
      <c r="H8" s="7"/>
      <c r="I8" s="50"/>
      <c r="J8" s="5"/>
    </row>
    <row r="9" spans="1:12" x14ac:dyDescent="0.25">
      <c r="A9" s="21"/>
      <c r="B9" s="4"/>
      <c r="C9" s="4"/>
      <c r="D9" s="5"/>
      <c r="E9" s="37" t="s">
        <v>61</v>
      </c>
      <c r="F9" s="37"/>
      <c r="G9" s="135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62</v>
      </c>
      <c r="F10" s="37"/>
      <c r="G10" s="135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35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76" t="s">
        <v>139</v>
      </c>
      <c r="F12" s="176"/>
      <c r="G12" s="176"/>
      <c r="H12" s="176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33"/>
      <c r="H13" s="23"/>
      <c r="I13" s="23"/>
      <c r="J13" s="5"/>
      <c r="K13" s="30"/>
    </row>
    <row r="14" spans="1:12" s="32" customFormat="1" x14ac:dyDescent="0.2">
      <c r="A14" s="180" t="s">
        <v>19</v>
      </c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2" s="32" customFormat="1" x14ac:dyDescent="0.2">
      <c r="A15" s="180" t="s">
        <v>60</v>
      </c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2" x14ac:dyDescent="0.25">
      <c r="A16" s="33"/>
      <c r="B16" s="34"/>
      <c r="C16" s="34"/>
      <c r="D16" s="35"/>
      <c r="E16" s="35"/>
      <c r="F16" s="35"/>
      <c r="G16" s="136"/>
      <c r="H16" s="35"/>
      <c r="I16" s="35"/>
      <c r="J16" s="35"/>
    </row>
    <row r="17" spans="1:11" ht="24.75" customHeight="1" x14ac:dyDescent="0.25">
      <c r="A17" s="175" t="s">
        <v>4</v>
      </c>
      <c r="B17" s="175" t="s">
        <v>25</v>
      </c>
      <c r="C17" s="175" t="s">
        <v>26</v>
      </c>
      <c r="D17" s="175" t="s">
        <v>27</v>
      </c>
      <c r="E17" s="175" t="s">
        <v>28</v>
      </c>
      <c r="F17" s="175" t="s">
        <v>5</v>
      </c>
      <c r="G17" s="175"/>
      <c r="H17" s="175"/>
      <c r="I17" s="175"/>
      <c r="J17" s="175"/>
      <c r="K17" s="175"/>
    </row>
    <row r="18" spans="1:11" ht="115.5" customHeight="1" x14ac:dyDescent="0.25">
      <c r="A18" s="175"/>
      <c r="B18" s="175"/>
      <c r="C18" s="175"/>
      <c r="D18" s="175"/>
      <c r="E18" s="175"/>
      <c r="F18" s="24" t="s">
        <v>16</v>
      </c>
      <c r="G18" s="137" t="s">
        <v>47</v>
      </c>
      <c r="H18" s="24" t="s">
        <v>23</v>
      </c>
      <c r="I18" s="24" t="s">
        <v>46</v>
      </c>
      <c r="J18" s="24" t="s">
        <v>45</v>
      </c>
      <c r="K18" s="49" t="s">
        <v>29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38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81" t="s">
        <v>63</v>
      </c>
      <c r="C20" s="181"/>
      <c r="D20" s="181"/>
      <c r="E20" s="181"/>
      <c r="F20" s="181"/>
      <c r="G20" s="181"/>
      <c r="H20" s="181"/>
      <c r="I20" s="181"/>
      <c r="J20" s="181"/>
      <c r="K20" s="48" t="s">
        <v>30</v>
      </c>
    </row>
    <row r="21" spans="1:11" ht="65.25" customHeight="1" x14ac:dyDescent="0.25">
      <c r="A21" s="48" t="s">
        <v>50</v>
      </c>
      <c r="B21" s="40" t="s">
        <v>52</v>
      </c>
      <c r="C21" s="25" t="s">
        <v>140</v>
      </c>
      <c r="D21" s="46" t="s">
        <v>11</v>
      </c>
      <c r="E21" s="48">
        <v>96.8</v>
      </c>
      <c r="F21" s="48">
        <v>96.8</v>
      </c>
      <c r="G21" s="81">
        <v>96.9</v>
      </c>
      <c r="H21" s="48">
        <v>97</v>
      </c>
      <c r="I21" s="48">
        <v>97.1</v>
      </c>
      <c r="J21" s="48">
        <v>97.2</v>
      </c>
      <c r="K21" s="2" t="s">
        <v>152</v>
      </c>
    </row>
    <row r="22" spans="1:11" ht="49.5" customHeight="1" x14ac:dyDescent="0.25">
      <c r="A22" s="2" t="s">
        <v>51</v>
      </c>
      <c r="B22" s="25" t="s">
        <v>53</v>
      </c>
      <c r="C22" s="25" t="s">
        <v>111</v>
      </c>
      <c r="D22" s="48" t="s">
        <v>110</v>
      </c>
      <c r="E22" s="48">
        <v>0</v>
      </c>
      <c r="F22" s="48">
        <v>0</v>
      </c>
      <c r="G22" s="81">
        <v>1</v>
      </c>
      <c r="H22" s="48">
        <v>0</v>
      </c>
      <c r="I22" s="48">
        <v>1</v>
      </c>
      <c r="J22" s="48">
        <v>0</v>
      </c>
      <c r="K22" s="48" t="s">
        <v>281</v>
      </c>
    </row>
    <row r="23" spans="1:11" ht="23.25" customHeight="1" x14ac:dyDescent="0.25">
      <c r="A23" s="3">
        <v>2</v>
      </c>
      <c r="B23" s="177" t="s">
        <v>65</v>
      </c>
      <c r="C23" s="178"/>
      <c r="D23" s="178"/>
      <c r="E23" s="178"/>
      <c r="F23" s="178"/>
      <c r="G23" s="178"/>
      <c r="H23" s="178"/>
      <c r="I23" s="178"/>
      <c r="J23" s="178"/>
      <c r="K23" s="179"/>
    </row>
    <row r="24" spans="1:11" ht="66" customHeight="1" x14ac:dyDescent="0.25">
      <c r="A24" s="3" t="s">
        <v>54</v>
      </c>
      <c r="B24" s="51" t="s">
        <v>113</v>
      </c>
      <c r="C24" s="25" t="s">
        <v>68</v>
      </c>
      <c r="D24" s="1" t="s">
        <v>114</v>
      </c>
      <c r="E24" s="48">
        <v>0</v>
      </c>
      <c r="F24" s="48">
        <v>1</v>
      </c>
      <c r="G24" s="81">
        <v>0</v>
      </c>
      <c r="H24" s="48">
        <v>1</v>
      </c>
      <c r="I24" s="48">
        <v>0</v>
      </c>
      <c r="J24" s="48">
        <v>0</v>
      </c>
      <c r="K24" s="48" t="s">
        <v>153</v>
      </c>
    </row>
    <row r="25" spans="1:11" ht="66" customHeight="1" x14ac:dyDescent="0.25">
      <c r="A25" s="3" t="s">
        <v>86</v>
      </c>
      <c r="B25" s="42" t="s">
        <v>112</v>
      </c>
      <c r="C25" s="25" t="s">
        <v>111</v>
      </c>
      <c r="D25" s="3" t="s">
        <v>110</v>
      </c>
      <c r="E25" s="48">
        <v>0</v>
      </c>
      <c r="F25" s="48">
        <v>0</v>
      </c>
      <c r="G25" s="81">
        <v>0</v>
      </c>
      <c r="H25" s="48">
        <v>0</v>
      </c>
      <c r="I25" s="48">
        <v>2</v>
      </c>
      <c r="J25" s="48">
        <v>0</v>
      </c>
      <c r="K25" s="48" t="s">
        <v>152</v>
      </c>
    </row>
    <row r="26" spans="1:11" ht="61.5" customHeight="1" x14ac:dyDescent="0.25">
      <c r="A26" s="2" t="s">
        <v>43</v>
      </c>
      <c r="B26" s="42" t="s">
        <v>141</v>
      </c>
      <c r="C26" s="25" t="s">
        <v>142</v>
      </c>
      <c r="D26" s="3" t="s">
        <v>120</v>
      </c>
      <c r="E26" s="48" t="s">
        <v>234</v>
      </c>
      <c r="F26" s="48" t="s">
        <v>234</v>
      </c>
      <c r="G26" s="81" t="s">
        <v>234</v>
      </c>
      <c r="H26" s="48" t="s">
        <v>234</v>
      </c>
      <c r="I26" s="48" t="s">
        <v>234</v>
      </c>
      <c r="J26" s="48" t="s">
        <v>234</v>
      </c>
      <c r="K26" s="48" t="s">
        <v>121</v>
      </c>
    </row>
    <row r="27" spans="1:11" ht="33.75" customHeight="1" x14ac:dyDescent="0.25">
      <c r="A27" s="3">
        <v>3</v>
      </c>
      <c r="B27" s="177" t="s">
        <v>84</v>
      </c>
      <c r="C27" s="178"/>
      <c r="D27" s="178"/>
      <c r="E27" s="178"/>
      <c r="F27" s="178"/>
      <c r="G27" s="178"/>
      <c r="H27" s="178"/>
      <c r="I27" s="178"/>
      <c r="J27" s="178"/>
      <c r="K27" s="179"/>
    </row>
    <row r="28" spans="1:11" ht="52.5" customHeight="1" x14ac:dyDescent="0.25">
      <c r="A28" s="2" t="s">
        <v>55</v>
      </c>
      <c r="B28" s="6" t="s">
        <v>48</v>
      </c>
      <c r="C28" s="25" t="s">
        <v>111</v>
      </c>
      <c r="D28" s="1" t="s">
        <v>110</v>
      </c>
      <c r="E28" s="41">
        <v>0</v>
      </c>
      <c r="F28" s="41">
        <v>0</v>
      </c>
      <c r="G28" s="139">
        <v>0</v>
      </c>
      <c r="H28" s="41">
        <v>0</v>
      </c>
      <c r="I28" s="41">
        <v>1</v>
      </c>
      <c r="J28" s="41">
        <v>0</v>
      </c>
      <c r="K28" s="48" t="s">
        <v>152</v>
      </c>
    </row>
    <row r="29" spans="1:11" ht="65.25" customHeight="1" x14ac:dyDescent="0.25">
      <c r="A29" s="2" t="s">
        <v>56</v>
      </c>
      <c r="B29" s="6" t="s">
        <v>147</v>
      </c>
      <c r="C29" s="25" t="s">
        <v>111</v>
      </c>
      <c r="D29" s="1" t="s">
        <v>110</v>
      </c>
      <c r="E29" s="41">
        <v>0</v>
      </c>
      <c r="F29" s="41">
        <v>0</v>
      </c>
      <c r="G29" s="139">
        <v>0</v>
      </c>
      <c r="H29" s="41">
        <v>0</v>
      </c>
      <c r="I29" s="41">
        <v>1</v>
      </c>
      <c r="J29" s="41">
        <v>0</v>
      </c>
      <c r="K29" s="2" t="s">
        <v>154</v>
      </c>
    </row>
    <row r="30" spans="1:11" ht="69" customHeight="1" x14ac:dyDescent="0.25">
      <c r="A30" s="2" t="s">
        <v>57</v>
      </c>
      <c r="B30" s="6" t="s">
        <v>49</v>
      </c>
      <c r="C30" s="25" t="s">
        <v>64</v>
      </c>
      <c r="D30" s="1" t="s">
        <v>11</v>
      </c>
      <c r="E30" s="41">
        <v>100</v>
      </c>
      <c r="F30" s="41">
        <v>100</v>
      </c>
      <c r="G30" s="139">
        <v>100</v>
      </c>
      <c r="H30" s="41">
        <v>100</v>
      </c>
      <c r="I30" s="41">
        <v>100</v>
      </c>
      <c r="J30" s="41">
        <v>100</v>
      </c>
      <c r="K30" s="2" t="s">
        <v>155</v>
      </c>
    </row>
    <row r="31" spans="1:11" ht="33.75" customHeight="1" x14ac:dyDescent="0.25">
      <c r="A31" s="3">
        <v>4</v>
      </c>
      <c r="B31" s="177" t="s">
        <v>66</v>
      </c>
      <c r="C31" s="178"/>
      <c r="D31" s="178"/>
      <c r="E31" s="178"/>
      <c r="F31" s="178"/>
      <c r="G31" s="178"/>
      <c r="H31" s="178"/>
      <c r="I31" s="178"/>
      <c r="J31" s="178"/>
      <c r="K31" s="179"/>
    </row>
    <row r="32" spans="1:11" ht="63" x14ac:dyDescent="0.25">
      <c r="A32" s="2" t="s">
        <v>31</v>
      </c>
      <c r="B32" s="6" t="s">
        <v>67</v>
      </c>
      <c r="C32" s="48" t="s">
        <v>68</v>
      </c>
      <c r="D32" s="1" t="s">
        <v>11</v>
      </c>
      <c r="E32" s="48">
        <v>29</v>
      </c>
      <c r="F32" s="48">
        <v>31</v>
      </c>
      <c r="G32" s="81">
        <v>35</v>
      </c>
      <c r="H32" s="48">
        <v>35</v>
      </c>
      <c r="I32" s="48">
        <v>37</v>
      </c>
      <c r="J32" s="48">
        <v>39</v>
      </c>
      <c r="K32" s="48" t="s">
        <v>153</v>
      </c>
    </row>
    <row r="33" spans="1:12" ht="78.75" x14ac:dyDescent="0.25">
      <c r="A33" s="2" t="s">
        <v>32</v>
      </c>
      <c r="B33" s="25" t="s">
        <v>69</v>
      </c>
      <c r="C33" s="48" t="s">
        <v>68</v>
      </c>
      <c r="D33" s="1" t="s">
        <v>11</v>
      </c>
      <c r="E33" s="48">
        <v>50.87</v>
      </c>
      <c r="F33" s="48">
        <v>100</v>
      </c>
      <c r="G33" s="81">
        <v>100</v>
      </c>
      <c r="H33" s="48">
        <v>100</v>
      </c>
      <c r="I33" s="48">
        <v>100</v>
      </c>
      <c r="J33" s="48">
        <v>100</v>
      </c>
      <c r="K33" s="48" t="s">
        <v>153</v>
      </c>
    </row>
    <row r="34" spans="1:12" ht="47.25" x14ac:dyDescent="0.25">
      <c r="A34" s="2" t="s">
        <v>33</v>
      </c>
      <c r="B34" s="26" t="s">
        <v>70</v>
      </c>
      <c r="C34" s="48" t="s">
        <v>58</v>
      </c>
      <c r="D34" s="48" t="s">
        <v>11</v>
      </c>
      <c r="E34" s="48">
        <v>81.28</v>
      </c>
      <c r="F34" s="48">
        <v>88.9</v>
      </c>
      <c r="G34" s="81">
        <v>87.85</v>
      </c>
      <c r="H34" s="48">
        <v>100</v>
      </c>
      <c r="I34" s="48">
        <v>100</v>
      </c>
      <c r="J34" s="48">
        <v>100</v>
      </c>
      <c r="K34" s="48" t="s">
        <v>152</v>
      </c>
    </row>
    <row r="35" spans="1:12" ht="47.25" x14ac:dyDescent="0.25">
      <c r="A35" s="2" t="s">
        <v>44</v>
      </c>
      <c r="B35" s="26" t="s">
        <v>71</v>
      </c>
      <c r="C35" s="48" t="s">
        <v>58</v>
      </c>
      <c r="D35" s="48" t="s">
        <v>11</v>
      </c>
      <c r="E35" s="48">
        <v>40.909999999999997</v>
      </c>
      <c r="F35" s="48">
        <v>45.1</v>
      </c>
      <c r="G35" s="81">
        <v>59.6</v>
      </c>
      <c r="H35" s="48">
        <v>54.1</v>
      </c>
      <c r="I35" s="48">
        <v>59.3</v>
      </c>
      <c r="J35" s="48">
        <v>63.39</v>
      </c>
      <c r="K35" s="48" t="s">
        <v>154</v>
      </c>
    </row>
    <row r="36" spans="1:12" ht="33.75" customHeight="1" x14ac:dyDescent="0.25">
      <c r="A36" s="3">
        <v>5</v>
      </c>
      <c r="B36" s="177" t="s">
        <v>72</v>
      </c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2" ht="47.25" x14ac:dyDescent="0.25">
      <c r="A37" s="43" t="s">
        <v>75</v>
      </c>
      <c r="B37" s="47" t="s">
        <v>77</v>
      </c>
      <c r="C37" s="44" t="s">
        <v>148</v>
      </c>
      <c r="D37" s="45" t="s">
        <v>74</v>
      </c>
      <c r="E37" s="45">
        <v>0</v>
      </c>
      <c r="F37" s="45">
        <v>2</v>
      </c>
      <c r="G37" s="140">
        <v>0</v>
      </c>
      <c r="H37" s="45">
        <v>0</v>
      </c>
      <c r="I37" s="45">
        <v>0</v>
      </c>
      <c r="J37" s="45">
        <v>0</v>
      </c>
      <c r="K37" s="2" t="s">
        <v>153</v>
      </c>
    </row>
    <row r="38" spans="1:12" ht="31.5" x14ac:dyDescent="0.25">
      <c r="A38" s="43" t="s">
        <v>76</v>
      </c>
      <c r="B38" s="47" t="s">
        <v>240</v>
      </c>
      <c r="C38" s="44" t="s">
        <v>115</v>
      </c>
      <c r="D38" s="45" t="s">
        <v>74</v>
      </c>
      <c r="E38" s="45">
        <v>0</v>
      </c>
      <c r="F38" s="45">
        <v>0</v>
      </c>
      <c r="G38" s="140">
        <v>0</v>
      </c>
      <c r="H38" s="45">
        <v>0</v>
      </c>
      <c r="I38" s="45">
        <v>0</v>
      </c>
      <c r="J38" s="45">
        <v>0</v>
      </c>
      <c r="K38" s="2" t="s">
        <v>153</v>
      </c>
    </row>
    <row r="39" spans="1:12" ht="33.75" customHeight="1" x14ac:dyDescent="0.25">
      <c r="A39" s="3">
        <v>6</v>
      </c>
      <c r="B39" s="177" t="s">
        <v>73</v>
      </c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2" ht="47.25" x14ac:dyDescent="0.25">
      <c r="A40" s="2" t="s">
        <v>93</v>
      </c>
      <c r="B40" s="6" t="s">
        <v>109</v>
      </c>
      <c r="C40" s="48" t="s">
        <v>115</v>
      </c>
      <c r="D40" s="1" t="s">
        <v>12</v>
      </c>
      <c r="E40" s="48">
        <v>0</v>
      </c>
      <c r="F40" s="48">
        <v>208</v>
      </c>
      <c r="G40" s="81">
        <v>208</v>
      </c>
      <c r="H40" s="48">
        <v>208</v>
      </c>
      <c r="I40" s="48">
        <v>208</v>
      </c>
      <c r="J40" s="48">
        <v>208</v>
      </c>
      <c r="K40" s="2" t="s">
        <v>153</v>
      </c>
    </row>
    <row r="41" spans="1:12" x14ac:dyDescent="0.25">
      <c r="L41" s="143" t="s">
        <v>264</v>
      </c>
    </row>
    <row r="44" spans="1:12" x14ac:dyDescent="0.25">
      <c r="D44" s="31"/>
    </row>
  </sheetData>
  <mergeCells count="15"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  <mergeCell ref="B23:K23"/>
    <mergeCell ref="B27:K27"/>
    <mergeCell ref="B31:K31"/>
    <mergeCell ref="B36:K36"/>
    <mergeCell ref="B39:K39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zoomScale="90" zoomScaleNormal="90" workbookViewId="0">
      <selection activeCell="C9" sqref="C9"/>
    </sheetView>
  </sheetViews>
  <sheetFormatPr defaultRowHeight="14.25" x14ac:dyDescent="0.2"/>
  <cols>
    <col min="1" max="1" width="33.5703125" style="75" customWidth="1"/>
    <col min="2" max="2" width="32.5703125" style="75" customWidth="1"/>
    <col min="3" max="3" width="15.7109375" style="75" customWidth="1"/>
    <col min="4" max="4" width="16" style="99" customWidth="1"/>
    <col min="5" max="5" width="13.28515625" style="99" customWidth="1"/>
    <col min="6" max="9" width="13.28515625" style="100" customWidth="1"/>
    <col min="10" max="10" width="24.5703125" style="100" customWidth="1"/>
    <col min="11" max="16384" width="9.140625" style="75"/>
  </cols>
  <sheetData>
    <row r="1" spans="1:10" ht="15" x14ac:dyDescent="0.25">
      <c r="D1" s="132" t="s">
        <v>279</v>
      </c>
      <c r="E1" s="128"/>
      <c r="F1" s="129"/>
      <c r="G1" s="129"/>
      <c r="H1" s="130"/>
      <c r="I1" s="130"/>
    </row>
    <row r="2" spans="1:10" ht="15" x14ac:dyDescent="0.25">
      <c r="D2" s="131" t="s">
        <v>241</v>
      </c>
      <c r="E2" s="131"/>
      <c r="F2" s="131"/>
      <c r="G2" s="131"/>
      <c r="H2" s="131"/>
      <c r="I2" s="131"/>
    </row>
    <row r="3" spans="1:10" ht="15" x14ac:dyDescent="0.25">
      <c r="D3" s="131" t="s">
        <v>243</v>
      </c>
      <c r="E3" s="131"/>
      <c r="F3" s="131"/>
      <c r="G3" s="131"/>
      <c r="H3" s="131"/>
      <c r="I3" s="130"/>
    </row>
    <row r="4" spans="1:10" ht="15" x14ac:dyDescent="0.25">
      <c r="D4" s="131" t="s">
        <v>242</v>
      </c>
      <c r="E4" s="131"/>
      <c r="F4" s="131"/>
      <c r="G4" s="131"/>
      <c r="H4" s="131"/>
      <c r="I4" s="131"/>
    </row>
    <row r="5" spans="1:10" x14ac:dyDescent="0.2">
      <c r="D5" s="126"/>
      <c r="E5" s="126"/>
      <c r="F5" s="126"/>
      <c r="G5" s="126"/>
      <c r="H5" s="126"/>
      <c r="I5" s="126"/>
    </row>
    <row r="6" spans="1:10" x14ac:dyDescent="0.2">
      <c r="D6" s="127" t="s">
        <v>285</v>
      </c>
      <c r="E6" s="112"/>
      <c r="F6" s="112"/>
      <c r="G6" s="112"/>
      <c r="H6" s="53"/>
      <c r="I6" s="104"/>
    </row>
    <row r="7" spans="1:10" ht="24" customHeight="1" x14ac:dyDescent="0.25">
      <c r="A7" s="62"/>
      <c r="B7" s="62"/>
      <c r="C7" s="62"/>
      <c r="D7" s="74"/>
      <c r="E7" s="54" t="s">
        <v>265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4"/>
      <c r="E8" s="56" t="s">
        <v>18</v>
      </c>
      <c r="F8" s="158"/>
      <c r="G8" s="57"/>
      <c r="H8" s="58"/>
      <c r="I8" s="59"/>
      <c r="J8" s="55"/>
    </row>
    <row r="9" spans="1:10" ht="15" x14ac:dyDescent="0.25">
      <c r="A9" s="62"/>
      <c r="B9" s="62"/>
      <c r="C9" s="62"/>
      <c r="D9" s="74"/>
      <c r="E9" s="60" t="s">
        <v>61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4"/>
      <c r="E10" s="60" t="s">
        <v>78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4"/>
      <c r="E11" s="60" t="s">
        <v>15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4"/>
      <c r="E12" s="205" t="s">
        <v>137</v>
      </c>
      <c r="F12" s="205"/>
      <c r="G12" s="205"/>
      <c r="H12" s="205"/>
      <c r="I12" s="54"/>
      <c r="J12" s="64"/>
    </row>
    <row r="13" spans="1:10" s="76" customFormat="1" ht="41.25" customHeight="1" x14ac:dyDescent="0.2">
      <c r="A13" s="207" t="s">
        <v>79</v>
      </c>
      <c r="B13" s="207"/>
      <c r="C13" s="207"/>
      <c r="D13" s="207"/>
      <c r="E13" s="207"/>
      <c r="F13" s="207"/>
      <c r="G13" s="207"/>
      <c r="H13" s="207"/>
      <c r="I13" s="207"/>
      <c r="J13" s="207"/>
    </row>
    <row r="14" spans="1:10" s="76" customFormat="1" ht="15.75" x14ac:dyDescent="0.2">
      <c r="A14" s="77"/>
      <c r="B14" s="77"/>
      <c r="C14" s="77"/>
      <c r="D14" s="78"/>
      <c r="E14" s="78"/>
      <c r="F14" s="78"/>
      <c r="G14" s="78"/>
      <c r="H14" s="78"/>
      <c r="I14" s="78"/>
      <c r="J14" s="78"/>
    </row>
    <row r="15" spans="1:10" ht="28.5" customHeight="1" x14ac:dyDescent="0.2">
      <c r="A15" s="189" t="s">
        <v>34</v>
      </c>
      <c r="B15" s="189" t="s">
        <v>3</v>
      </c>
      <c r="C15" s="189" t="s">
        <v>35</v>
      </c>
      <c r="D15" s="188" t="s">
        <v>36</v>
      </c>
      <c r="E15" s="188"/>
      <c r="F15" s="188"/>
      <c r="G15" s="188"/>
      <c r="H15" s="188"/>
      <c r="I15" s="188"/>
      <c r="J15" s="189" t="s">
        <v>13</v>
      </c>
    </row>
    <row r="16" spans="1:10" ht="65.25" customHeight="1" x14ac:dyDescent="0.2">
      <c r="A16" s="191"/>
      <c r="B16" s="191"/>
      <c r="C16" s="191"/>
      <c r="D16" s="79" t="s">
        <v>0</v>
      </c>
      <c r="E16" s="80" t="s">
        <v>16</v>
      </c>
      <c r="F16" s="80" t="s">
        <v>17</v>
      </c>
      <c r="G16" s="80" t="s">
        <v>23</v>
      </c>
      <c r="H16" s="80" t="s">
        <v>46</v>
      </c>
      <c r="I16" s="80" t="s">
        <v>45</v>
      </c>
      <c r="J16" s="191"/>
    </row>
    <row r="17" spans="1:10" ht="15.75" x14ac:dyDescent="0.2">
      <c r="A17" s="81">
        <v>1</v>
      </c>
      <c r="B17" s="81">
        <v>2</v>
      </c>
      <c r="C17" s="81">
        <v>3</v>
      </c>
      <c r="D17" s="81">
        <v>4</v>
      </c>
      <c r="E17" s="81">
        <v>5</v>
      </c>
      <c r="F17" s="81">
        <v>6</v>
      </c>
      <c r="G17" s="81">
        <v>7</v>
      </c>
      <c r="H17" s="81">
        <v>8</v>
      </c>
      <c r="I17" s="81">
        <v>9</v>
      </c>
      <c r="J17" s="81">
        <v>10</v>
      </c>
    </row>
    <row r="18" spans="1:10" ht="18.75" customHeight="1" x14ac:dyDescent="0.2">
      <c r="A18" s="206" t="s">
        <v>80</v>
      </c>
      <c r="B18" s="206"/>
      <c r="C18" s="206"/>
      <c r="D18" s="206"/>
      <c r="E18" s="206"/>
      <c r="F18" s="206"/>
      <c r="G18" s="206"/>
      <c r="H18" s="206"/>
      <c r="I18" s="206"/>
      <c r="J18" s="206"/>
    </row>
    <row r="19" spans="1:10" ht="148.5" customHeight="1" x14ac:dyDescent="0.2">
      <c r="A19" s="107" t="s">
        <v>158</v>
      </c>
      <c r="B19" s="72"/>
      <c r="C19" s="82"/>
      <c r="D19" s="70"/>
      <c r="E19" s="66"/>
      <c r="F19" s="66"/>
      <c r="G19" s="66"/>
      <c r="H19" s="66"/>
      <c r="I19" s="66"/>
      <c r="J19" s="83" t="s">
        <v>138</v>
      </c>
    </row>
    <row r="20" spans="1:10" ht="15" customHeight="1" x14ac:dyDescent="0.2">
      <c r="A20" s="196" t="s">
        <v>233</v>
      </c>
      <c r="B20" s="72" t="s">
        <v>2</v>
      </c>
      <c r="C20" s="188" t="s">
        <v>14</v>
      </c>
      <c r="D20" s="66">
        <v>15000</v>
      </c>
      <c r="E20" s="66">
        <v>0</v>
      </c>
      <c r="F20" s="66">
        <v>15000</v>
      </c>
      <c r="G20" s="66">
        <v>0</v>
      </c>
      <c r="H20" s="66">
        <v>0</v>
      </c>
      <c r="I20" s="84">
        <v>0</v>
      </c>
      <c r="J20" s="182"/>
    </row>
    <row r="21" spans="1:10" ht="30.75" customHeight="1" x14ac:dyDescent="0.2">
      <c r="A21" s="208"/>
      <c r="B21" s="72" t="s">
        <v>1</v>
      </c>
      <c r="C21" s="188"/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84">
        <v>0</v>
      </c>
      <c r="J21" s="183"/>
    </row>
    <row r="22" spans="1:10" ht="30" customHeight="1" x14ac:dyDescent="0.2">
      <c r="A22" s="208"/>
      <c r="B22" s="72" t="s">
        <v>6</v>
      </c>
      <c r="C22" s="188"/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84">
        <v>0</v>
      </c>
      <c r="J22" s="183"/>
    </row>
    <row r="23" spans="1:10" ht="30" x14ac:dyDescent="0.2">
      <c r="A23" s="208"/>
      <c r="B23" s="72" t="s">
        <v>10</v>
      </c>
      <c r="C23" s="188"/>
      <c r="D23" s="66">
        <v>15000</v>
      </c>
      <c r="E23" s="66">
        <v>0</v>
      </c>
      <c r="F23" s="66">
        <v>15000</v>
      </c>
      <c r="G23" s="66">
        <v>0</v>
      </c>
      <c r="H23" s="66">
        <v>0</v>
      </c>
      <c r="I23" s="84">
        <v>0</v>
      </c>
      <c r="J23" s="183"/>
    </row>
    <row r="24" spans="1:10" ht="15" x14ac:dyDescent="0.2">
      <c r="A24" s="209"/>
      <c r="B24" s="72" t="s">
        <v>24</v>
      </c>
      <c r="C24" s="188"/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84">
        <v>0</v>
      </c>
      <c r="J24" s="184"/>
    </row>
    <row r="25" spans="1:10" ht="15" customHeight="1" x14ac:dyDescent="0.2">
      <c r="A25" s="196" t="s">
        <v>232</v>
      </c>
      <c r="B25" s="159" t="s">
        <v>2</v>
      </c>
      <c r="C25" s="188" t="s">
        <v>14</v>
      </c>
      <c r="D25" s="70">
        <f>SUM(E25:I25)</f>
        <v>1000</v>
      </c>
      <c r="E25" s="70">
        <v>1000</v>
      </c>
      <c r="F25" s="66">
        <v>0</v>
      </c>
      <c r="G25" s="66">
        <v>0</v>
      </c>
      <c r="H25" s="66">
        <v>0</v>
      </c>
      <c r="I25" s="66">
        <v>0</v>
      </c>
      <c r="J25" s="182"/>
    </row>
    <row r="26" spans="1:10" ht="15" x14ac:dyDescent="0.2">
      <c r="A26" s="208"/>
      <c r="B26" s="159" t="s">
        <v>1</v>
      </c>
      <c r="C26" s="188"/>
      <c r="D26" s="70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183"/>
    </row>
    <row r="27" spans="1:10" ht="30" x14ac:dyDescent="0.2">
      <c r="A27" s="208"/>
      <c r="B27" s="159" t="s">
        <v>6</v>
      </c>
      <c r="C27" s="188"/>
      <c r="D27" s="70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183"/>
    </row>
    <row r="28" spans="1:10" ht="30" x14ac:dyDescent="0.2">
      <c r="A28" s="208"/>
      <c r="B28" s="159" t="s">
        <v>10</v>
      </c>
      <c r="C28" s="188"/>
      <c r="D28" s="70">
        <f>SUM(E28:I28)</f>
        <v>1000</v>
      </c>
      <c r="E28" s="66">
        <v>1000</v>
      </c>
      <c r="F28" s="66">
        <v>0</v>
      </c>
      <c r="G28" s="66">
        <v>0</v>
      </c>
      <c r="H28" s="66">
        <v>0</v>
      </c>
      <c r="I28" s="66">
        <v>0</v>
      </c>
      <c r="J28" s="183"/>
    </row>
    <row r="29" spans="1:10" ht="15" x14ac:dyDescent="0.2">
      <c r="A29" s="209"/>
      <c r="B29" s="159" t="s">
        <v>24</v>
      </c>
      <c r="C29" s="188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184"/>
    </row>
    <row r="30" spans="1:10" ht="15" customHeight="1" x14ac:dyDescent="0.2">
      <c r="A30" s="185" t="s">
        <v>272</v>
      </c>
      <c r="B30" s="159" t="s">
        <v>2</v>
      </c>
      <c r="C30" s="189"/>
      <c r="D30" s="192"/>
      <c r="E30" s="192"/>
      <c r="F30" s="192"/>
      <c r="G30" s="192"/>
      <c r="H30" s="192"/>
      <c r="I30" s="192"/>
      <c r="J30" s="182"/>
    </row>
    <row r="31" spans="1:10" ht="15" x14ac:dyDescent="0.2">
      <c r="A31" s="186"/>
      <c r="B31" s="159" t="s">
        <v>1</v>
      </c>
      <c r="C31" s="190"/>
      <c r="D31" s="193"/>
      <c r="E31" s="193"/>
      <c r="F31" s="193"/>
      <c r="G31" s="193"/>
      <c r="H31" s="193"/>
      <c r="I31" s="193"/>
      <c r="J31" s="183"/>
    </row>
    <row r="32" spans="1:10" ht="30" x14ac:dyDescent="0.2">
      <c r="A32" s="186"/>
      <c r="B32" s="159" t="s">
        <v>6</v>
      </c>
      <c r="C32" s="190"/>
      <c r="D32" s="193"/>
      <c r="E32" s="193"/>
      <c r="F32" s="193"/>
      <c r="G32" s="193"/>
      <c r="H32" s="193"/>
      <c r="I32" s="193"/>
      <c r="J32" s="183"/>
    </row>
    <row r="33" spans="1:10" ht="30" x14ac:dyDescent="0.2">
      <c r="A33" s="186"/>
      <c r="B33" s="159" t="s">
        <v>10</v>
      </c>
      <c r="C33" s="190"/>
      <c r="D33" s="193"/>
      <c r="E33" s="193"/>
      <c r="F33" s="193"/>
      <c r="G33" s="193"/>
      <c r="H33" s="193"/>
      <c r="I33" s="193"/>
      <c r="J33" s="183"/>
    </row>
    <row r="34" spans="1:10" ht="15" x14ac:dyDescent="0.2">
      <c r="A34" s="187"/>
      <c r="B34" s="159" t="s">
        <v>24</v>
      </c>
      <c r="C34" s="191"/>
      <c r="D34" s="194"/>
      <c r="E34" s="194"/>
      <c r="F34" s="194"/>
      <c r="G34" s="194"/>
      <c r="H34" s="194"/>
      <c r="I34" s="194"/>
      <c r="J34" s="184"/>
    </row>
    <row r="35" spans="1:10" ht="15" x14ac:dyDescent="0.2">
      <c r="A35" s="185" t="s">
        <v>274</v>
      </c>
      <c r="B35" s="159" t="s">
        <v>2</v>
      </c>
      <c r="C35" s="188"/>
      <c r="D35" s="173">
        <v>151935.97</v>
      </c>
      <c r="E35" s="173">
        <v>0</v>
      </c>
      <c r="F35" s="173">
        <v>0</v>
      </c>
      <c r="G35" s="173">
        <v>74569.83</v>
      </c>
      <c r="H35" s="173">
        <v>77366.14</v>
      </c>
      <c r="I35" s="173">
        <v>0</v>
      </c>
      <c r="J35" s="182"/>
    </row>
    <row r="36" spans="1:10" ht="15" x14ac:dyDescent="0.2">
      <c r="A36" s="186"/>
      <c r="B36" s="159" t="s">
        <v>1</v>
      </c>
      <c r="C36" s="188"/>
      <c r="D36" s="173">
        <v>73043.100000000006</v>
      </c>
      <c r="E36" s="173">
        <v>0</v>
      </c>
      <c r="F36" s="173">
        <v>0</v>
      </c>
      <c r="G36" s="173">
        <v>35849.4</v>
      </c>
      <c r="H36" s="173">
        <v>37193.699999999997</v>
      </c>
      <c r="I36" s="173">
        <v>0</v>
      </c>
      <c r="J36" s="183"/>
    </row>
    <row r="37" spans="1:10" ht="30" x14ac:dyDescent="0.2">
      <c r="A37" s="186"/>
      <c r="B37" s="159" t="s">
        <v>6</v>
      </c>
      <c r="C37" s="188"/>
      <c r="D37" s="173">
        <v>24347.7</v>
      </c>
      <c r="E37" s="173">
        <v>0</v>
      </c>
      <c r="F37" s="173">
        <v>0</v>
      </c>
      <c r="G37" s="173">
        <v>11949.8</v>
      </c>
      <c r="H37" s="173">
        <v>12397.9</v>
      </c>
      <c r="I37" s="173">
        <v>0</v>
      </c>
      <c r="J37" s="183"/>
    </row>
    <row r="38" spans="1:10" ht="30" x14ac:dyDescent="0.2">
      <c r="A38" s="186"/>
      <c r="B38" s="159" t="s">
        <v>10</v>
      </c>
      <c r="C38" s="188"/>
      <c r="D38" s="173">
        <v>54545.17</v>
      </c>
      <c r="E38" s="173">
        <v>0</v>
      </c>
      <c r="F38" s="173">
        <v>0</v>
      </c>
      <c r="G38" s="173">
        <v>26770.63</v>
      </c>
      <c r="H38" s="173">
        <v>27774.54</v>
      </c>
      <c r="I38" s="173">
        <v>0</v>
      </c>
      <c r="J38" s="183"/>
    </row>
    <row r="39" spans="1:10" ht="15" x14ac:dyDescent="0.2">
      <c r="A39" s="187"/>
      <c r="B39" s="159" t="s">
        <v>24</v>
      </c>
      <c r="C39" s="188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84"/>
    </row>
    <row r="40" spans="1:10" ht="15" customHeight="1" x14ac:dyDescent="0.2">
      <c r="A40" s="210" t="s">
        <v>81</v>
      </c>
      <c r="B40" s="211"/>
      <c r="C40" s="211"/>
      <c r="D40" s="211"/>
      <c r="E40" s="211"/>
      <c r="F40" s="211"/>
      <c r="G40" s="211"/>
      <c r="H40" s="211"/>
      <c r="I40" s="211"/>
      <c r="J40" s="212"/>
    </row>
    <row r="41" spans="1:10" s="62" customFormat="1" ht="164.25" customHeight="1" x14ac:dyDescent="0.2">
      <c r="A41" s="108" t="s">
        <v>159</v>
      </c>
      <c r="B41" s="106"/>
      <c r="C41" s="106"/>
      <c r="D41" s="68"/>
      <c r="E41" s="85"/>
      <c r="F41" s="85"/>
      <c r="G41" s="85"/>
      <c r="H41" s="86"/>
      <c r="I41" s="86"/>
      <c r="J41" s="87"/>
    </row>
    <row r="42" spans="1:10" ht="18" customHeight="1" x14ac:dyDescent="0.2">
      <c r="A42" s="195" t="s">
        <v>235</v>
      </c>
      <c r="B42" s="155" t="s">
        <v>2</v>
      </c>
      <c r="C42" s="189" t="s">
        <v>14</v>
      </c>
      <c r="D42" s="70">
        <f>SUM(E42:I42)</f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83"/>
    </row>
    <row r="43" spans="1:10" ht="32.25" customHeight="1" x14ac:dyDescent="0.2">
      <c r="A43" s="195"/>
      <c r="B43" s="155" t="s">
        <v>1</v>
      </c>
      <c r="C43" s="190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3"/>
    </row>
    <row r="44" spans="1:10" ht="32.25" customHeight="1" x14ac:dyDescent="0.2">
      <c r="A44" s="195"/>
      <c r="B44" s="155" t="s">
        <v>6</v>
      </c>
      <c r="C44" s="190"/>
      <c r="D44" s="70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88"/>
    </row>
    <row r="45" spans="1:10" ht="46.5" customHeight="1" x14ac:dyDescent="0.2">
      <c r="A45" s="195"/>
      <c r="B45" s="155" t="s">
        <v>10</v>
      </c>
      <c r="C45" s="190"/>
      <c r="D45" s="70">
        <f>SUM(E45:I45)</f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88"/>
    </row>
    <row r="46" spans="1:10" ht="18" customHeight="1" x14ac:dyDescent="0.2">
      <c r="A46" s="195"/>
      <c r="B46" s="155" t="s">
        <v>24</v>
      </c>
      <c r="C46" s="191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8"/>
    </row>
    <row r="47" spans="1:10" ht="18" customHeight="1" x14ac:dyDescent="0.2">
      <c r="A47" s="195" t="s">
        <v>231</v>
      </c>
      <c r="B47" s="155" t="s">
        <v>2</v>
      </c>
      <c r="C47" s="189" t="s">
        <v>14</v>
      </c>
      <c r="D47" s="70">
        <v>90228.2</v>
      </c>
      <c r="E47" s="70">
        <v>0</v>
      </c>
      <c r="F47" s="66">
        <v>328.2</v>
      </c>
      <c r="G47" s="66">
        <v>89900</v>
      </c>
      <c r="H47" s="70">
        <v>0</v>
      </c>
      <c r="I47" s="70">
        <v>0</v>
      </c>
      <c r="J47" s="83"/>
    </row>
    <row r="48" spans="1:10" ht="32.25" customHeight="1" x14ac:dyDescent="0.2">
      <c r="A48" s="195"/>
      <c r="B48" s="155" t="s">
        <v>1</v>
      </c>
      <c r="C48" s="190"/>
      <c r="D48" s="70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83"/>
    </row>
    <row r="49" spans="1:10" ht="32.25" customHeight="1" x14ac:dyDescent="0.2">
      <c r="A49" s="195"/>
      <c r="B49" s="155" t="s">
        <v>6</v>
      </c>
      <c r="C49" s="190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8"/>
    </row>
    <row r="50" spans="1:10" ht="46.5" customHeight="1" x14ac:dyDescent="0.2">
      <c r="A50" s="195"/>
      <c r="B50" s="155" t="s">
        <v>10</v>
      </c>
      <c r="C50" s="190"/>
      <c r="D50" s="70">
        <v>90228.2</v>
      </c>
      <c r="E50" s="66">
        <v>0</v>
      </c>
      <c r="F50" s="66">
        <v>328.2</v>
      </c>
      <c r="G50" s="66">
        <v>89900</v>
      </c>
      <c r="H50" s="66">
        <v>0</v>
      </c>
      <c r="I50" s="66">
        <v>0</v>
      </c>
      <c r="J50" s="88"/>
    </row>
    <row r="51" spans="1:10" ht="18" customHeight="1" x14ac:dyDescent="0.2">
      <c r="A51" s="195"/>
      <c r="B51" s="155" t="s">
        <v>24</v>
      </c>
      <c r="C51" s="191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8"/>
    </row>
    <row r="52" spans="1:10" ht="18" customHeight="1" x14ac:dyDescent="0.2">
      <c r="A52" s="195" t="s">
        <v>174</v>
      </c>
      <c r="B52" s="155" t="s">
        <v>2</v>
      </c>
      <c r="C52" s="189" t="s">
        <v>14</v>
      </c>
      <c r="D52" s="70">
        <f>SUM(E52:I52)</f>
        <v>90900</v>
      </c>
      <c r="E52" s="70">
        <f>SUM(E53:E55)</f>
        <v>90900</v>
      </c>
      <c r="F52" s="70">
        <v>0</v>
      </c>
      <c r="G52" s="70">
        <v>0</v>
      </c>
      <c r="H52" s="70">
        <v>0</v>
      </c>
      <c r="I52" s="70">
        <v>0</v>
      </c>
      <c r="J52" s="83"/>
    </row>
    <row r="53" spans="1:10" ht="32.25" customHeight="1" x14ac:dyDescent="0.2">
      <c r="A53" s="195"/>
      <c r="B53" s="155" t="s">
        <v>1</v>
      </c>
      <c r="C53" s="190"/>
      <c r="D53" s="70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83"/>
    </row>
    <row r="54" spans="1:10" ht="32.25" customHeight="1" x14ac:dyDescent="0.2">
      <c r="A54" s="195"/>
      <c r="B54" s="155" t="s">
        <v>6</v>
      </c>
      <c r="C54" s="190"/>
      <c r="D54" s="70">
        <f>SUM(E54:I54)</f>
        <v>89900</v>
      </c>
      <c r="E54" s="66">
        <v>89900</v>
      </c>
      <c r="F54" s="66">
        <v>0</v>
      </c>
      <c r="G54" s="66">
        <v>0</v>
      </c>
      <c r="H54" s="66">
        <v>0</v>
      </c>
      <c r="I54" s="66">
        <v>0</v>
      </c>
      <c r="J54" s="88"/>
    </row>
    <row r="55" spans="1:10" ht="46.5" customHeight="1" x14ac:dyDescent="0.2">
      <c r="A55" s="195"/>
      <c r="B55" s="155" t="s">
        <v>10</v>
      </c>
      <c r="C55" s="190"/>
      <c r="D55" s="70">
        <f>SUM(E55:I55)</f>
        <v>1000</v>
      </c>
      <c r="E55" s="66">
        <v>1000</v>
      </c>
      <c r="F55" s="66">
        <v>0</v>
      </c>
      <c r="G55" s="66">
        <v>0</v>
      </c>
      <c r="H55" s="66">
        <v>0</v>
      </c>
      <c r="I55" s="66">
        <v>0</v>
      </c>
      <c r="J55" s="88"/>
    </row>
    <row r="56" spans="1:10" ht="18" customHeight="1" x14ac:dyDescent="0.2">
      <c r="A56" s="195"/>
      <c r="B56" s="155" t="s">
        <v>24</v>
      </c>
      <c r="C56" s="191"/>
      <c r="D56" s="70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88"/>
    </row>
    <row r="57" spans="1:10" s="62" customFormat="1" ht="164.25" customHeight="1" x14ac:dyDescent="0.2">
      <c r="A57" s="108" t="s">
        <v>160</v>
      </c>
      <c r="B57" s="156"/>
      <c r="C57" s="156"/>
      <c r="D57" s="68"/>
      <c r="E57" s="85"/>
      <c r="F57" s="85"/>
      <c r="G57" s="85"/>
      <c r="H57" s="86"/>
      <c r="I57" s="86"/>
      <c r="J57" s="87"/>
    </row>
    <row r="58" spans="1:10" ht="18" customHeight="1" x14ac:dyDescent="0.2">
      <c r="A58" s="195" t="s">
        <v>230</v>
      </c>
      <c r="B58" s="155" t="s">
        <v>2</v>
      </c>
      <c r="C58" s="189" t="s">
        <v>14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83"/>
    </row>
    <row r="59" spans="1:10" ht="32.25" customHeight="1" x14ac:dyDescent="0.2">
      <c r="A59" s="195"/>
      <c r="B59" s="155" t="s">
        <v>1</v>
      </c>
      <c r="C59" s="190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3"/>
    </row>
    <row r="60" spans="1:10" ht="32.25" customHeight="1" x14ac:dyDescent="0.2">
      <c r="A60" s="195"/>
      <c r="B60" s="155" t="s">
        <v>6</v>
      </c>
      <c r="C60" s="190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8"/>
    </row>
    <row r="61" spans="1:10" ht="46.5" customHeight="1" x14ac:dyDescent="0.2">
      <c r="A61" s="195"/>
      <c r="B61" s="155" t="s">
        <v>10</v>
      </c>
      <c r="C61" s="190"/>
      <c r="D61" s="70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88"/>
    </row>
    <row r="62" spans="1:10" ht="18" customHeight="1" x14ac:dyDescent="0.2">
      <c r="A62" s="195"/>
      <c r="B62" s="155" t="s">
        <v>24</v>
      </c>
      <c r="C62" s="191"/>
      <c r="D62" s="70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88"/>
    </row>
    <row r="63" spans="1:10" ht="18" customHeight="1" x14ac:dyDescent="0.2">
      <c r="A63" s="195" t="s">
        <v>229</v>
      </c>
      <c r="B63" s="155" t="s">
        <v>2</v>
      </c>
      <c r="C63" s="189" t="s">
        <v>14</v>
      </c>
      <c r="D63" s="70">
        <v>3550</v>
      </c>
      <c r="E63" s="70">
        <v>3550</v>
      </c>
      <c r="F63" s="70">
        <v>0</v>
      </c>
      <c r="G63" s="70">
        <v>0</v>
      </c>
      <c r="H63" s="70">
        <v>0</v>
      </c>
      <c r="I63" s="70">
        <v>0</v>
      </c>
      <c r="J63" s="83"/>
    </row>
    <row r="64" spans="1:10" ht="32.25" customHeight="1" x14ac:dyDescent="0.2">
      <c r="A64" s="195"/>
      <c r="B64" s="155" t="s">
        <v>1</v>
      </c>
      <c r="C64" s="190"/>
      <c r="D64" s="70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3"/>
    </row>
    <row r="65" spans="1:10" ht="32.25" customHeight="1" x14ac:dyDescent="0.2">
      <c r="A65" s="195"/>
      <c r="B65" s="155" t="s">
        <v>6</v>
      </c>
      <c r="C65" s="190"/>
      <c r="D65" s="70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88"/>
    </row>
    <row r="66" spans="1:10" ht="46.5" customHeight="1" x14ac:dyDescent="0.2">
      <c r="A66" s="195"/>
      <c r="B66" s="155" t="s">
        <v>10</v>
      </c>
      <c r="C66" s="190"/>
      <c r="D66" s="70">
        <v>3550</v>
      </c>
      <c r="E66" s="66">
        <v>3550</v>
      </c>
      <c r="F66" s="66">
        <v>0</v>
      </c>
      <c r="G66" s="66">
        <v>0</v>
      </c>
      <c r="H66" s="66">
        <v>0</v>
      </c>
      <c r="I66" s="66">
        <v>0</v>
      </c>
      <c r="J66" s="88"/>
    </row>
    <row r="67" spans="1:10" ht="18" customHeight="1" x14ac:dyDescent="0.2">
      <c r="A67" s="195"/>
      <c r="B67" s="155" t="s">
        <v>24</v>
      </c>
      <c r="C67" s="191"/>
      <c r="D67" s="70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88"/>
    </row>
    <row r="68" spans="1:10" ht="18" customHeight="1" x14ac:dyDescent="0.2">
      <c r="A68" s="195" t="s">
        <v>161</v>
      </c>
      <c r="B68" s="155" t="s">
        <v>2</v>
      </c>
      <c r="C68" s="189" t="s">
        <v>14</v>
      </c>
      <c r="D68" s="70">
        <f>SUM(E68:I68)</f>
        <v>32000</v>
      </c>
      <c r="E68" s="70">
        <f>SUM(E69:E72)</f>
        <v>1000</v>
      </c>
      <c r="F68" s="70">
        <v>21000</v>
      </c>
      <c r="G68" s="70">
        <v>10000</v>
      </c>
      <c r="H68" s="66">
        <f t="shared" ref="H68:I68" si="0">SUM(H69:H72)</f>
        <v>0</v>
      </c>
      <c r="I68" s="70">
        <f t="shared" si="0"/>
        <v>0</v>
      </c>
      <c r="J68" s="83"/>
    </row>
    <row r="69" spans="1:10" ht="29.25" customHeight="1" x14ac:dyDescent="0.2">
      <c r="A69" s="195"/>
      <c r="B69" s="155" t="s">
        <v>1</v>
      </c>
      <c r="C69" s="190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3"/>
    </row>
    <row r="70" spans="1:10" ht="30.75" customHeight="1" x14ac:dyDescent="0.2">
      <c r="A70" s="195"/>
      <c r="B70" s="155" t="s">
        <v>6</v>
      </c>
      <c r="C70" s="190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8"/>
    </row>
    <row r="71" spans="1:10" ht="46.5" customHeight="1" x14ac:dyDescent="0.2">
      <c r="A71" s="195"/>
      <c r="B71" s="155" t="s">
        <v>10</v>
      </c>
      <c r="C71" s="190"/>
      <c r="D71" s="70">
        <v>16000</v>
      </c>
      <c r="E71" s="66">
        <v>500</v>
      </c>
      <c r="F71" s="66">
        <v>10500</v>
      </c>
      <c r="G71" s="66">
        <v>5000</v>
      </c>
      <c r="H71" s="66">
        <v>0</v>
      </c>
      <c r="I71" s="66">
        <v>0</v>
      </c>
      <c r="J71" s="88"/>
    </row>
    <row r="72" spans="1:10" ht="18" customHeight="1" x14ac:dyDescent="0.2">
      <c r="A72" s="195"/>
      <c r="B72" s="155" t="s">
        <v>24</v>
      </c>
      <c r="C72" s="191"/>
      <c r="D72" s="70">
        <v>16000</v>
      </c>
      <c r="E72" s="66">
        <v>500</v>
      </c>
      <c r="F72" s="66">
        <v>10500</v>
      </c>
      <c r="G72" s="66">
        <v>5000</v>
      </c>
      <c r="H72" s="66">
        <v>0</v>
      </c>
      <c r="I72" s="66">
        <v>0</v>
      </c>
      <c r="J72" s="88"/>
    </row>
    <row r="73" spans="1:10" ht="22.5" customHeight="1" x14ac:dyDescent="0.2">
      <c r="A73" s="196" t="s">
        <v>228</v>
      </c>
      <c r="B73" s="157" t="s">
        <v>2</v>
      </c>
      <c r="C73" s="189" t="s">
        <v>14</v>
      </c>
      <c r="D73" s="70">
        <f>SUM(E73:I73)</f>
        <v>20000</v>
      </c>
      <c r="E73" s="66">
        <v>0</v>
      </c>
      <c r="F73" s="66">
        <v>0</v>
      </c>
      <c r="G73" s="66">
        <v>20000</v>
      </c>
      <c r="H73" s="66">
        <v>0</v>
      </c>
      <c r="I73" s="66">
        <v>0</v>
      </c>
      <c r="J73" s="89"/>
    </row>
    <row r="74" spans="1:10" ht="30" customHeight="1" x14ac:dyDescent="0.2">
      <c r="A74" s="197"/>
      <c r="B74" s="157" t="s">
        <v>1</v>
      </c>
      <c r="C74" s="190"/>
      <c r="D74" s="70"/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89"/>
    </row>
    <row r="75" spans="1:10" ht="28.5" customHeight="1" x14ac:dyDescent="0.2">
      <c r="A75" s="197"/>
      <c r="B75" s="157" t="s">
        <v>6</v>
      </c>
      <c r="C75" s="190"/>
      <c r="D75" s="70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9"/>
    </row>
    <row r="76" spans="1:10" ht="45" customHeight="1" x14ac:dyDescent="0.2">
      <c r="A76" s="197"/>
      <c r="B76" s="157" t="s">
        <v>10</v>
      </c>
      <c r="C76" s="190"/>
      <c r="D76" s="70">
        <f>SUM(E76:I76)</f>
        <v>10000</v>
      </c>
      <c r="E76" s="66">
        <v>0</v>
      </c>
      <c r="F76" s="66">
        <v>0</v>
      </c>
      <c r="G76" s="66">
        <v>10000</v>
      </c>
      <c r="H76" s="66">
        <v>0</v>
      </c>
      <c r="I76" s="66">
        <v>0</v>
      </c>
      <c r="J76" s="89"/>
    </row>
    <row r="77" spans="1:10" ht="18" customHeight="1" x14ac:dyDescent="0.2">
      <c r="A77" s="198"/>
      <c r="B77" s="157" t="s">
        <v>24</v>
      </c>
      <c r="C77" s="191"/>
      <c r="D77" s="70">
        <v>20000</v>
      </c>
      <c r="E77" s="66">
        <v>0</v>
      </c>
      <c r="F77" s="66">
        <v>0</v>
      </c>
      <c r="G77" s="66">
        <v>10000</v>
      </c>
      <c r="H77" s="66">
        <v>0</v>
      </c>
      <c r="I77" s="66">
        <v>0</v>
      </c>
      <c r="J77" s="89"/>
    </row>
    <row r="78" spans="1:10" ht="22.5" customHeight="1" x14ac:dyDescent="0.2">
      <c r="A78" s="196" t="s">
        <v>227</v>
      </c>
      <c r="B78" s="155" t="s">
        <v>2</v>
      </c>
      <c r="C78" s="189" t="s">
        <v>14</v>
      </c>
      <c r="D78" s="70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89"/>
    </row>
    <row r="79" spans="1:10" ht="30" customHeight="1" x14ac:dyDescent="0.2">
      <c r="A79" s="197"/>
      <c r="B79" s="155" t="s">
        <v>1</v>
      </c>
      <c r="C79" s="190"/>
      <c r="D79" s="70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89"/>
    </row>
    <row r="80" spans="1:10" ht="28.5" customHeight="1" x14ac:dyDescent="0.2">
      <c r="A80" s="197"/>
      <c r="B80" s="155" t="s">
        <v>6</v>
      </c>
      <c r="C80" s="190"/>
      <c r="D80" s="70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89"/>
    </row>
    <row r="81" spans="1:10" ht="45" customHeight="1" x14ac:dyDescent="0.2">
      <c r="A81" s="197"/>
      <c r="B81" s="155" t="s">
        <v>10</v>
      </c>
      <c r="C81" s="190"/>
      <c r="D81" s="70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89"/>
    </row>
    <row r="82" spans="1:10" ht="18" customHeight="1" x14ac:dyDescent="0.2">
      <c r="A82" s="198"/>
      <c r="B82" s="155" t="s">
        <v>24</v>
      </c>
      <c r="C82" s="191"/>
      <c r="D82" s="70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89"/>
    </row>
    <row r="83" spans="1:10" ht="20.25" customHeight="1" x14ac:dyDescent="0.2">
      <c r="A83" s="195" t="s">
        <v>268</v>
      </c>
      <c r="B83" s="155" t="s">
        <v>2</v>
      </c>
      <c r="C83" s="189" t="s">
        <v>14</v>
      </c>
      <c r="D83" s="70">
        <v>89000</v>
      </c>
      <c r="E83" s="66">
        <v>0</v>
      </c>
      <c r="F83" s="66">
        <v>0</v>
      </c>
      <c r="G83" s="66">
        <v>10000</v>
      </c>
      <c r="H83" s="66">
        <v>79000</v>
      </c>
      <c r="I83" s="66">
        <v>0</v>
      </c>
      <c r="J83" s="89"/>
    </row>
    <row r="84" spans="1:10" ht="30.75" customHeight="1" x14ac:dyDescent="0.2">
      <c r="A84" s="195"/>
      <c r="B84" s="155" t="s">
        <v>1</v>
      </c>
      <c r="C84" s="190"/>
      <c r="D84" s="70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89"/>
    </row>
    <row r="85" spans="1:10" ht="32.25" customHeight="1" x14ac:dyDescent="0.2">
      <c r="A85" s="195"/>
      <c r="B85" s="155" t="s">
        <v>6</v>
      </c>
      <c r="C85" s="190"/>
      <c r="D85" s="70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89"/>
    </row>
    <row r="86" spans="1:10" ht="30" x14ac:dyDescent="0.2">
      <c r="A86" s="195"/>
      <c r="B86" s="155" t="s">
        <v>10</v>
      </c>
      <c r="C86" s="190"/>
      <c r="D86" s="70">
        <v>89000</v>
      </c>
      <c r="E86" s="66">
        <v>0</v>
      </c>
      <c r="F86" s="66">
        <v>0</v>
      </c>
      <c r="G86" s="66">
        <v>10000</v>
      </c>
      <c r="H86" s="66">
        <v>79000</v>
      </c>
      <c r="I86" s="66">
        <v>0</v>
      </c>
      <c r="J86" s="89"/>
    </row>
    <row r="87" spans="1:10" ht="18" customHeight="1" x14ac:dyDescent="0.2">
      <c r="A87" s="195"/>
      <c r="B87" s="155" t="s">
        <v>24</v>
      </c>
      <c r="C87" s="191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9"/>
    </row>
    <row r="88" spans="1:10" s="62" customFormat="1" ht="93.75" customHeight="1" x14ac:dyDescent="0.2">
      <c r="A88" s="108" t="s">
        <v>145</v>
      </c>
      <c r="B88" s="82"/>
      <c r="C88" s="82"/>
      <c r="D88" s="68"/>
      <c r="E88" s="85"/>
      <c r="F88" s="85"/>
      <c r="G88" s="85"/>
      <c r="H88" s="86"/>
      <c r="I88" s="86"/>
      <c r="J88" s="87"/>
    </row>
    <row r="89" spans="1:10" ht="18" customHeight="1" x14ac:dyDescent="0.2">
      <c r="A89" s="195" t="s">
        <v>226</v>
      </c>
      <c r="B89" s="72" t="s">
        <v>2</v>
      </c>
      <c r="C89" s="189" t="s">
        <v>14</v>
      </c>
      <c r="D89" s="70">
        <f t="shared" ref="D89:D92" si="1">SUM(E89:I89)</f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87"/>
    </row>
    <row r="90" spans="1:10" ht="29.25" customHeight="1" x14ac:dyDescent="0.2">
      <c r="A90" s="195"/>
      <c r="B90" s="72" t="s">
        <v>1</v>
      </c>
      <c r="C90" s="190"/>
      <c r="D90" s="70">
        <f t="shared" si="1"/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7"/>
    </row>
    <row r="91" spans="1:10" ht="30.75" customHeight="1" x14ac:dyDescent="0.2">
      <c r="A91" s="195"/>
      <c r="B91" s="72" t="s">
        <v>6</v>
      </c>
      <c r="C91" s="190"/>
      <c r="D91" s="70">
        <f t="shared" si="1"/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8"/>
    </row>
    <row r="92" spans="1:10" ht="46.5" customHeight="1" x14ac:dyDescent="0.2">
      <c r="A92" s="195"/>
      <c r="B92" s="72" t="s">
        <v>10</v>
      </c>
      <c r="C92" s="190"/>
      <c r="D92" s="70">
        <f t="shared" si="1"/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8"/>
    </row>
    <row r="93" spans="1:10" ht="18" customHeight="1" x14ac:dyDescent="0.2">
      <c r="A93" s="195"/>
      <c r="B93" s="72" t="s">
        <v>24</v>
      </c>
      <c r="C93" s="191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8"/>
    </row>
    <row r="94" spans="1:10" ht="15.75" customHeight="1" x14ac:dyDescent="0.2">
      <c r="A94" s="206" t="s">
        <v>84</v>
      </c>
      <c r="B94" s="206"/>
      <c r="C94" s="206"/>
      <c r="D94" s="206"/>
      <c r="E94" s="206"/>
      <c r="F94" s="206"/>
      <c r="G94" s="206"/>
      <c r="H94" s="206"/>
      <c r="I94" s="206"/>
      <c r="J94" s="206"/>
    </row>
    <row r="95" spans="1:10" ht="150.75" customHeight="1" x14ac:dyDescent="0.2">
      <c r="A95" s="109" t="s">
        <v>151</v>
      </c>
      <c r="B95" s="90"/>
      <c r="C95" s="91"/>
      <c r="D95" s="89"/>
      <c r="E95" s="89"/>
      <c r="F95" s="89"/>
      <c r="G95" s="89"/>
      <c r="H95" s="89"/>
      <c r="I95" s="89"/>
      <c r="J95" s="89"/>
    </row>
    <row r="96" spans="1:10" s="62" customFormat="1" ht="15" customHeight="1" x14ac:dyDescent="0.2">
      <c r="A96" s="195" t="s">
        <v>225</v>
      </c>
      <c r="B96" s="72" t="s">
        <v>2</v>
      </c>
      <c r="C96" s="189" t="s">
        <v>14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89"/>
    </row>
    <row r="97" spans="1:10" s="62" customFormat="1" ht="30" customHeight="1" x14ac:dyDescent="0.2">
      <c r="A97" s="195"/>
      <c r="B97" s="72" t="s">
        <v>1</v>
      </c>
      <c r="C97" s="190"/>
      <c r="D97" s="70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89"/>
    </row>
    <row r="98" spans="1:10" s="62" customFormat="1" ht="30" customHeight="1" x14ac:dyDescent="0.2">
      <c r="A98" s="195"/>
      <c r="B98" s="72" t="s">
        <v>6</v>
      </c>
      <c r="C98" s="190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89"/>
    </row>
    <row r="99" spans="1:10" s="62" customFormat="1" ht="48" customHeight="1" x14ac:dyDescent="0.2">
      <c r="A99" s="195"/>
      <c r="B99" s="72" t="s">
        <v>10</v>
      </c>
      <c r="C99" s="190"/>
      <c r="D99" s="70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89"/>
    </row>
    <row r="100" spans="1:10" s="62" customFormat="1" ht="17.25" customHeight="1" x14ac:dyDescent="0.2">
      <c r="A100" s="195"/>
      <c r="B100" s="72" t="s">
        <v>24</v>
      </c>
      <c r="C100" s="191"/>
      <c r="D100" s="70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89"/>
    </row>
    <row r="101" spans="1:10" s="62" customFormat="1" ht="17.25" customHeight="1" x14ac:dyDescent="0.2">
      <c r="A101" s="195" t="s">
        <v>178</v>
      </c>
      <c r="B101" s="142" t="s">
        <v>2</v>
      </c>
      <c r="C101" s="189" t="s">
        <v>14</v>
      </c>
      <c r="D101" s="70">
        <v>356688</v>
      </c>
      <c r="E101" s="66">
        <v>0</v>
      </c>
      <c r="F101" s="66">
        <v>356688</v>
      </c>
      <c r="G101" s="66">
        <v>0</v>
      </c>
      <c r="H101" s="66">
        <v>0</v>
      </c>
      <c r="I101" s="70">
        <v>0</v>
      </c>
      <c r="J101" s="89"/>
    </row>
    <row r="102" spans="1:10" s="62" customFormat="1" ht="38.25" customHeight="1" x14ac:dyDescent="0.2">
      <c r="A102" s="195"/>
      <c r="B102" s="142" t="s">
        <v>1</v>
      </c>
      <c r="C102" s="190"/>
      <c r="D102" s="70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89"/>
    </row>
    <row r="103" spans="1:10" s="62" customFormat="1" ht="30.75" customHeight="1" x14ac:dyDescent="0.2">
      <c r="A103" s="195"/>
      <c r="B103" s="142" t="s">
        <v>6</v>
      </c>
      <c r="C103" s="190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9"/>
    </row>
    <row r="104" spans="1:10" s="62" customFormat="1" ht="47.25" customHeight="1" x14ac:dyDescent="0.2">
      <c r="A104" s="195"/>
      <c r="B104" s="142" t="s">
        <v>10</v>
      </c>
      <c r="C104" s="190"/>
      <c r="D104" s="70">
        <v>356688</v>
      </c>
      <c r="E104" s="66">
        <v>0</v>
      </c>
      <c r="F104" s="66">
        <v>356688</v>
      </c>
      <c r="G104" s="66">
        <v>0</v>
      </c>
      <c r="H104" s="66">
        <v>0</v>
      </c>
      <c r="I104" s="66">
        <v>0</v>
      </c>
      <c r="J104" s="89"/>
    </row>
    <row r="105" spans="1:10" s="62" customFormat="1" ht="17.25" customHeight="1" x14ac:dyDescent="0.2">
      <c r="A105" s="195"/>
      <c r="B105" s="142" t="s">
        <v>24</v>
      </c>
      <c r="C105" s="191"/>
      <c r="D105" s="70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89"/>
    </row>
    <row r="106" spans="1:10" s="62" customFormat="1" ht="15" customHeight="1" x14ac:dyDescent="0.2">
      <c r="A106" s="202" t="s">
        <v>262</v>
      </c>
      <c r="B106" s="142" t="s">
        <v>2</v>
      </c>
      <c r="C106" s="189" t="s">
        <v>14</v>
      </c>
      <c r="D106" s="70">
        <v>134017</v>
      </c>
      <c r="E106" s="66">
        <v>0</v>
      </c>
      <c r="F106" s="66">
        <v>0</v>
      </c>
      <c r="G106" s="66">
        <v>30000</v>
      </c>
      <c r="H106" s="66">
        <v>104017</v>
      </c>
      <c r="I106" s="70">
        <v>0</v>
      </c>
      <c r="J106" s="92"/>
    </row>
    <row r="107" spans="1:10" s="62" customFormat="1" ht="30" customHeight="1" x14ac:dyDescent="0.2">
      <c r="A107" s="203"/>
      <c r="B107" s="142" t="s">
        <v>1</v>
      </c>
      <c r="C107" s="190"/>
      <c r="D107" s="70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92"/>
    </row>
    <row r="108" spans="1:10" s="62" customFormat="1" ht="30" customHeight="1" x14ac:dyDescent="0.2">
      <c r="A108" s="203"/>
      <c r="B108" s="142" t="s">
        <v>6</v>
      </c>
      <c r="C108" s="190"/>
      <c r="D108" s="70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92"/>
    </row>
    <row r="109" spans="1:10" s="62" customFormat="1" ht="48" customHeight="1" x14ac:dyDescent="0.2">
      <c r="A109" s="203"/>
      <c r="B109" s="142" t="s">
        <v>10</v>
      </c>
      <c r="C109" s="190"/>
      <c r="D109" s="70">
        <v>134017</v>
      </c>
      <c r="E109" s="66">
        <v>0</v>
      </c>
      <c r="F109" s="66">
        <v>0</v>
      </c>
      <c r="G109" s="66">
        <v>30000</v>
      </c>
      <c r="H109" s="66">
        <v>104017</v>
      </c>
      <c r="I109" s="66">
        <v>0</v>
      </c>
      <c r="J109" s="92"/>
    </row>
    <row r="110" spans="1:10" s="62" customFormat="1" ht="17.25" customHeight="1" x14ac:dyDescent="0.2">
      <c r="A110" s="204"/>
      <c r="B110" s="142" t="s">
        <v>24</v>
      </c>
      <c r="C110" s="191"/>
      <c r="D110" s="70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92"/>
    </row>
    <row r="111" spans="1:10" ht="150" customHeight="1" x14ac:dyDescent="0.2">
      <c r="A111" s="110" t="s">
        <v>164</v>
      </c>
      <c r="B111" s="90"/>
      <c r="C111" s="91"/>
      <c r="D111" s="89"/>
      <c r="E111" s="89"/>
      <c r="F111" s="89"/>
      <c r="G111" s="89"/>
      <c r="H111" s="89"/>
      <c r="I111" s="89"/>
      <c r="J111" s="89"/>
    </row>
    <row r="112" spans="1:10" ht="15" customHeight="1" x14ac:dyDescent="0.2">
      <c r="A112" s="195" t="s">
        <v>224</v>
      </c>
      <c r="B112" s="72" t="s">
        <v>2</v>
      </c>
      <c r="C112" s="189" t="s">
        <v>14</v>
      </c>
      <c r="D112" s="70">
        <f>E112+F112+G112+H112+I112</f>
        <v>103288.9</v>
      </c>
      <c r="E112" s="70">
        <v>0</v>
      </c>
      <c r="F112" s="70">
        <v>0</v>
      </c>
      <c r="G112" s="66">
        <f>SUM(G113:G116)</f>
        <v>31000</v>
      </c>
      <c r="H112" s="66">
        <f>SUM(H113:H116)</f>
        <v>72288.899999999994</v>
      </c>
      <c r="I112" s="70">
        <v>0</v>
      </c>
      <c r="J112" s="89"/>
    </row>
    <row r="113" spans="1:10" ht="15" x14ac:dyDescent="0.2">
      <c r="A113" s="195"/>
      <c r="B113" s="72" t="s">
        <v>1</v>
      </c>
      <c r="C113" s="190"/>
      <c r="D113" s="70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89"/>
    </row>
    <row r="114" spans="1:10" ht="30" x14ac:dyDescent="0.2">
      <c r="A114" s="195"/>
      <c r="B114" s="72" t="s">
        <v>6</v>
      </c>
      <c r="C114" s="190"/>
      <c r="D114" s="70">
        <f>E114+F114+G114+H114+I114</f>
        <v>98124.5</v>
      </c>
      <c r="E114" s="66">
        <v>0</v>
      </c>
      <c r="F114" s="66">
        <v>0</v>
      </c>
      <c r="G114" s="66">
        <v>29450</v>
      </c>
      <c r="H114" s="66">
        <v>68674.5</v>
      </c>
      <c r="I114" s="66">
        <v>0</v>
      </c>
      <c r="J114" s="89"/>
    </row>
    <row r="115" spans="1:10" ht="30" x14ac:dyDescent="0.2">
      <c r="A115" s="195"/>
      <c r="B115" s="72" t="s">
        <v>10</v>
      </c>
      <c r="C115" s="190"/>
      <c r="D115" s="70">
        <f>E115+F115+G115+H115+I115</f>
        <v>5164.3999999999996</v>
      </c>
      <c r="E115" s="66">
        <v>0</v>
      </c>
      <c r="F115" s="66">
        <v>0</v>
      </c>
      <c r="G115" s="66">
        <v>1550</v>
      </c>
      <c r="H115" s="66">
        <v>3614.4</v>
      </c>
      <c r="I115" s="66">
        <v>0</v>
      </c>
      <c r="J115" s="89"/>
    </row>
    <row r="116" spans="1:10" ht="15" x14ac:dyDescent="0.2">
      <c r="A116" s="195"/>
      <c r="B116" s="72" t="s">
        <v>24</v>
      </c>
      <c r="C116" s="191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9"/>
    </row>
    <row r="117" spans="1:10" ht="24" customHeight="1" x14ac:dyDescent="0.2">
      <c r="A117" s="195" t="s">
        <v>223</v>
      </c>
      <c r="B117" s="72" t="s">
        <v>2</v>
      </c>
      <c r="C117" s="189" t="s">
        <v>14</v>
      </c>
      <c r="D117" s="70">
        <v>0</v>
      </c>
      <c r="E117" s="70">
        <v>0</v>
      </c>
      <c r="F117" s="70">
        <v>0</v>
      </c>
      <c r="G117" s="66">
        <v>0</v>
      </c>
      <c r="H117" s="66">
        <v>0</v>
      </c>
      <c r="I117" s="70">
        <v>0</v>
      </c>
      <c r="J117" s="89"/>
    </row>
    <row r="118" spans="1:10" ht="15" x14ac:dyDescent="0.2">
      <c r="A118" s="195"/>
      <c r="B118" s="72" t="s">
        <v>1</v>
      </c>
      <c r="C118" s="190"/>
      <c r="D118" s="70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89"/>
    </row>
    <row r="119" spans="1:10" ht="30" x14ac:dyDescent="0.2">
      <c r="A119" s="195"/>
      <c r="B119" s="72" t="s">
        <v>6</v>
      </c>
      <c r="C119" s="190"/>
      <c r="D119" s="70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89"/>
    </row>
    <row r="120" spans="1:10" ht="30" x14ac:dyDescent="0.2">
      <c r="A120" s="195"/>
      <c r="B120" s="72" t="s">
        <v>10</v>
      </c>
      <c r="C120" s="190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9"/>
    </row>
    <row r="121" spans="1:10" ht="23.25" customHeight="1" x14ac:dyDescent="0.2">
      <c r="A121" s="195"/>
      <c r="B121" s="72" t="s">
        <v>24</v>
      </c>
      <c r="C121" s="191"/>
      <c r="D121" s="70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89"/>
    </row>
    <row r="122" spans="1:10" ht="150" customHeight="1" x14ac:dyDescent="0.2">
      <c r="A122" s="111" t="s">
        <v>222</v>
      </c>
      <c r="B122" s="72"/>
      <c r="C122" s="93"/>
      <c r="D122" s="70"/>
      <c r="E122" s="66"/>
      <c r="F122" s="66"/>
      <c r="G122" s="66"/>
      <c r="H122" s="66"/>
      <c r="I122" s="66"/>
      <c r="J122" s="89"/>
    </row>
    <row r="123" spans="1:10" ht="21.75" customHeight="1" x14ac:dyDescent="0.2">
      <c r="A123" s="196" t="s">
        <v>221</v>
      </c>
      <c r="B123" s="72" t="s">
        <v>2</v>
      </c>
      <c r="C123" s="189"/>
      <c r="D123" s="70">
        <v>10000</v>
      </c>
      <c r="E123" s="66">
        <v>10000</v>
      </c>
      <c r="F123" s="66">
        <v>0</v>
      </c>
      <c r="G123" s="66">
        <v>0</v>
      </c>
      <c r="H123" s="66">
        <v>0</v>
      </c>
      <c r="I123" s="66">
        <v>0</v>
      </c>
      <c r="J123" s="89"/>
    </row>
    <row r="124" spans="1:10" ht="33.75" customHeight="1" x14ac:dyDescent="0.2">
      <c r="A124" s="197"/>
      <c r="B124" s="72" t="s">
        <v>1</v>
      </c>
      <c r="C124" s="199"/>
      <c r="D124" s="70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89"/>
    </row>
    <row r="125" spans="1:10" ht="30.75" customHeight="1" x14ac:dyDescent="0.2">
      <c r="A125" s="197"/>
      <c r="B125" s="72" t="s">
        <v>6</v>
      </c>
      <c r="C125" s="199"/>
      <c r="D125" s="70">
        <v>10000</v>
      </c>
      <c r="E125" s="66">
        <v>10000</v>
      </c>
      <c r="F125" s="66">
        <v>0</v>
      </c>
      <c r="G125" s="66">
        <v>0</v>
      </c>
      <c r="H125" s="66">
        <v>0</v>
      </c>
      <c r="I125" s="66">
        <v>0</v>
      </c>
      <c r="J125" s="89"/>
    </row>
    <row r="126" spans="1:10" ht="45" customHeight="1" x14ac:dyDescent="0.2">
      <c r="A126" s="197"/>
      <c r="B126" s="72" t="s">
        <v>10</v>
      </c>
      <c r="C126" s="199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9"/>
    </row>
    <row r="127" spans="1:10" ht="273" customHeight="1" x14ac:dyDescent="0.2">
      <c r="A127" s="198"/>
      <c r="B127" s="72" t="s">
        <v>24</v>
      </c>
      <c r="C127" s="200"/>
      <c r="D127" s="70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89"/>
    </row>
    <row r="128" spans="1:10" ht="143.25" customHeight="1" x14ac:dyDescent="0.2">
      <c r="A128" s="111" t="s">
        <v>166</v>
      </c>
      <c r="B128" s="94"/>
      <c r="C128" s="95"/>
      <c r="D128" s="96"/>
      <c r="E128" s="97"/>
      <c r="F128" s="97"/>
      <c r="G128" s="97"/>
      <c r="H128" s="97"/>
      <c r="I128" s="97"/>
      <c r="J128" s="89"/>
    </row>
    <row r="129" spans="1:10" ht="20.25" customHeight="1" x14ac:dyDescent="0.2">
      <c r="A129" s="196" t="s">
        <v>220</v>
      </c>
      <c r="B129" s="72" t="s">
        <v>2</v>
      </c>
      <c r="C129" s="189" t="s">
        <v>14</v>
      </c>
      <c r="D129" s="70">
        <v>3000</v>
      </c>
      <c r="E129" s="66">
        <v>0</v>
      </c>
      <c r="F129" s="66">
        <v>1000</v>
      </c>
      <c r="G129" s="66">
        <v>1000</v>
      </c>
      <c r="H129" s="66">
        <v>1000</v>
      </c>
      <c r="I129" s="66">
        <v>0</v>
      </c>
      <c r="J129" s="89"/>
    </row>
    <row r="130" spans="1:10" ht="32.25" customHeight="1" x14ac:dyDescent="0.2">
      <c r="A130" s="197"/>
      <c r="B130" s="72" t="s">
        <v>1</v>
      </c>
      <c r="C130" s="190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9"/>
    </row>
    <row r="131" spans="1:10" ht="28.5" customHeight="1" x14ac:dyDescent="0.2">
      <c r="A131" s="197"/>
      <c r="B131" s="72" t="s">
        <v>6</v>
      </c>
      <c r="C131" s="190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9"/>
    </row>
    <row r="132" spans="1:10" ht="45.75" customHeight="1" x14ac:dyDescent="0.2">
      <c r="A132" s="197"/>
      <c r="B132" s="72" t="s">
        <v>10</v>
      </c>
      <c r="C132" s="190"/>
      <c r="D132" s="70">
        <v>3000</v>
      </c>
      <c r="E132" s="66">
        <v>0</v>
      </c>
      <c r="F132" s="66">
        <v>1000</v>
      </c>
      <c r="G132" s="66">
        <v>1000</v>
      </c>
      <c r="H132" s="66">
        <v>1000</v>
      </c>
      <c r="I132" s="66">
        <v>0</v>
      </c>
      <c r="J132" s="89"/>
    </row>
    <row r="133" spans="1:10" ht="15.75" customHeight="1" x14ac:dyDescent="0.2">
      <c r="A133" s="198"/>
      <c r="B133" s="72" t="s">
        <v>24</v>
      </c>
      <c r="C133" s="191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9"/>
    </row>
    <row r="134" spans="1:10" ht="18" customHeight="1" x14ac:dyDescent="0.2">
      <c r="A134" s="196" t="s">
        <v>219</v>
      </c>
      <c r="B134" s="72" t="s">
        <v>2</v>
      </c>
      <c r="C134" s="189" t="s">
        <v>14</v>
      </c>
      <c r="D134" s="70">
        <v>3000</v>
      </c>
      <c r="E134" s="66">
        <v>0</v>
      </c>
      <c r="F134" s="66">
        <v>1000</v>
      </c>
      <c r="G134" s="66">
        <v>1000</v>
      </c>
      <c r="H134" s="66">
        <v>1000</v>
      </c>
      <c r="I134" s="66">
        <v>0</v>
      </c>
      <c r="J134" s="89"/>
    </row>
    <row r="135" spans="1:10" ht="30.75" customHeight="1" x14ac:dyDescent="0.2">
      <c r="A135" s="197"/>
      <c r="B135" s="72" t="s">
        <v>1</v>
      </c>
      <c r="C135" s="190"/>
      <c r="D135" s="70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89"/>
    </row>
    <row r="136" spans="1:10" ht="32.25" customHeight="1" x14ac:dyDescent="0.2">
      <c r="A136" s="197"/>
      <c r="B136" s="72" t="s">
        <v>6</v>
      </c>
      <c r="C136" s="190"/>
      <c r="D136" s="70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89"/>
    </row>
    <row r="137" spans="1:10" ht="45.75" customHeight="1" x14ac:dyDescent="0.2">
      <c r="A137" s="197"/>
      <c r="B137" s="72" t="s">
        <v>10</v>
      </c>
      <c r="C137" s="190"/>
      <c r="D137" s="70">
        <v>3000</v>
      </c>
      <c r="E137" s="66">
        <v>0</v>
      </c>
      <c r="F137" s="66">
        <v>1000</v>
      </c>
      <c r="G137" s="66">
        <v>1000</v>
      </c>
      <c r="H137" s="66">
        <v>1000</v>
      </c>
      <c r="I137" s="66">
        <v>0</v>
      </c>
      <c r="J137" s="89"/>
    </row>
    <row r="138" spans="1:10" ht="17.25" customHeight="1" x14ac:dyDescent="0.2">
      <c r="A138" s="198"/>
      <c r="B138" s="72" t="s">
        <v>24</v>
      </c>
      <c r="C138" s="191"/>
      <c r="D138" s="70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89"/>
    </row>
    <row r="139" spans="1:10" ht="22.5" customHeight="1" x14ac:dyDescent="0.2">
      <c r="A139" s="196" t="s">
        <v>218</v>
      </c>
      <c r="B139" s="72" t="s">
        <v>2</v>
      </c>
      <c r="C139" s="189" t="s">
        <v>14</v>
      </c>
      <c r="D139" s="70">
        <v>3720</v>
      </c>
      <c r="E139" s="66">
        <v>0</v>
      </c>
      <c r="F139" s="66">
        <v>0</v>
      </c>
      <c r="G139" s="66">
        <v>1860</v>
      </c>
      <c r="H139" s="66">
        <v>1860</v>
      </c>
      <c r="I139" s="66">
        <v>0</v>
      </c>
      <c r="J139" s="89"/>
    </row>
    <row r="140" spans="1:10" ht="30" customHeight="1" x14ac:dyDescent="0.2">
      <c r="A140" s="197"/>
      <c r="B140" s="72" t="s">
        <v>1</v>
      </c>
      <c r="C140" s="190"/>
      <c r="D140" s="70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89"/>
    </row>
    <row r="141" spans="1:10" ht="28.5" customHeight="1" x14ac:dyDescent="0.2">
      <c r="A141" s="197"/>
      <c r="B141" s="72" t="s">
        <v>6</v>
      </c>
      <c r="C141" s="190"/>
      <c r="D141" s="70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89"/>
    </row>
    <row r="142" spans="1:10" ht="45" customHeight="1" x14ac:dyDescent="0.2">
      <c r="A142" s="197"/>
      <c r="B142" s="72" t="s">
        <v>10</v>
      </c>
      <c r="C142" s="190"/>
      <c r="D142" s="70">
        <v>3720</v>
      </c>
      <c r="E142" s="66">
        <v>0</v>
      </c>
      <c r="F142" s="66">
        <v>0</v>
      </c>
      <c r="G142" s="66">
        <v>1860</v>
      </c>
      <c r="H142" s="66">
        <v>1860</v>
      </c>
      <c r="I142" s="66">
        <v>0</v>
      </c>
      <c r="J142" s="89"/>
    </row>
    <row r="143" spans="1:10" ht="18" customHeight="1" x14ac:dyDescent="0.2">
      <c r="A143" s="198"/>
      <c r="B143" s="72" t="s">
        <v>24</v>
      </c>
      <c r="C143" s="191"/>
      <c r="D143" s="70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89"/>
    </row>
    <row r="144" spans="1:10" ht="22.5" customHeight="1" x14ac:dyDescent="0.2">
      <c r="A144" s="196" t="s">
        <v>269</v>
      </c>
      <c r="B144" s="72" t="s">
        <v>2</v>
      </c>
      <c r="C144" s="189" t="s">
        <v>14</v>
      </c>
      <c r="D144" s="70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9"/>
    </row>
    <row r="145" spans="1:10" ht="30" customHeight="1" x14ac:dyDescent="0.2">
      <c r="A145" s="197"/>
      <c r="B145" s="72" t="s">
        <v>1</v>
      </c>
      <c r="C145" s="190"/>
      <c r="D145" s="70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9"/>
    </row>
    <row r="146" spans="1:10" ht="28.5" customHeight="1" x14ac:dyDescent="0.2">
      <c r="A146" s="197"/>
      <c r="B146" s="72" t="s">
        <v>6</v>
      </c>
      <c r="C146" s="190"/>
      <c r="D146" s="70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89"/>
    </row>
    <row r="147" spans="1:10" ht="45" customHeight="1" x14ac:dyDescent="0.2">
      <c r="A147" s="197"/>
      <c r="B147" s="72" t="s">
        <v>10</v>
      </c>
      <c r="C147" s="190"/>
      <c r="D147" s="70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89"/>
    </row>
    <row r="148" spans="1:10" ht="18" customHeight="1" x14ac:dyDescent="0.2">
      <c r="A148" s="198"/>
      <c r="B148" s="72" t="s">
        <v>24</v>
      </c>
      <c r="C148" s="191"/>
      <c r="D148" s="70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89"/>
    </row>
    <row r="149" spans="1:10" ht="33" customHeight="1" x14ac:dyDescent="0.2">
      <c r="A149" s="206" t="s">
        <v>66</v>
      </c>
      <c r="B149" s="206"/>
      <c r="C149" s="206"/>
      <c r="D149" s="206"/>
      <c r="E149" s="206"/>
      <c r="F149" s="206"/>
      <c r="G149" s="206"/>
      <c r="H149" s="206"/>
      <c r="I149" s="206"/>
      <c r="J149" s="206"/>
    </row>
    <row r="150" spans="1:10" ht="90" customHeight="1" x14ac:dyDescent="0.2">
      <c r="A150" s="110" t="s">
        <v>184</v>
      </c>
      <c r="B150" s="90"/>
      <c r="C150" s="90"/>
      <c r="D150" s="89"/>
      <c r="E150" s="89"/>
      <c r="F150" s="89"/>
      <c r="G150" s="89"/>
      <c r="H150" s="89"/>
      <c r="I150" s="89"/>
      <c r="J150" s="89"/>
    </row>
    <row r="151" spans="1:10" s="52" customFormat="1" ht="19.5" customHeight="1" x14ac:dyDescent="0.2">
      <c r="A151" s="195" t="s">
        <v>217</v>
      </c>
      <c r="B151" s="72" t="s">
        <v>2</v>
      </c>
      <c r="C151" s="189" t="s">
        <v>14</v>
      </c>
      <c r="D151" s="70">
        <f t="shared" ref="D151:D160" si="2">SUM(E151:I151)</f>
        <v>0</v>
      </c>
      <c r="E151" s="70">
        <f>SUM(E154:E155)</f>
        <v>0</v>
      </c>
      <c r="F151" s="70">
        <f>SUM(F154:F155)</f>
        <v>0</v>
      </c>
      <c r="G151" s="70">
        <f>SUM(G154:G155)</f>
        <v>0</v>
      </c>
      <c r="H151" s="70">
        <f>SUM(H154:H155)</f>
        <v>0</v>
      </c>
      <c r="I151" s="70">
        <f>SUM(I154:I155)</f>
        <v>0</v>
      </c>
      <c r="J151" s="89"/>
    </row>
    <row r="152" spans="1:10" s="52" customFormat="1" ht="32.25" customHeight="1" x14ac:dyDescent="0.2">
      <c r="A152" s="195"/>
      <c r="B152" s="72" t="s">
        <v>1</v>
      </c>
      <c r="C152" s="190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9"/>
    </row>
    <row r="153" spans="1:10" s="52" customFormat="1" ht="31.5" customHeight="1" x14ac:dyDescent="0.2">
      <c r="A153" s="195"/>
      <c r="B153" s="72" t="s">
        <v>6</v>
      </c>
      <c r="C153" s="190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9"/>
    </row>
    <row r="154" spans="1:10" s="52" customFormat="1" ht="45.75" customHeight="1" x14ac:dyDescent="0.2">
      <c r="A154" s="201"/>
      <c r="B154" s="72" t="s">
        <v>10</v>
      </c>
      <c r="C154" s="190"/>
      <c r="D154" s="70">
        <f t="shared" si="2"/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9"/>
    </row>
    <row r="155" spans="1:10" s="52" customFormat="1" ht="18.75" customHeight="1" x14ac:dyDescent="0.2">
      <c r="A155" s="201"/>
      <c r="B155" s="72" t="s">
        <v>24</v>
      </c>
      <c r="C155" s="191"/>
      <c r="D155" s="70">
        <f t="shared" si="2"/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9"/>
    </row>
    <row r="156" spans="1:10" s="52" customFormat="1" ht="19.5" customHeight="1" x14ac:dyDescent="0.2">
      <c r="A156" s="195" t="s">
        <v>216</v>
      </c>
      <c r="B156" s="72" t="s">
        <v>2</v>
      </c>
      <c r="C156" s="189" t="s">
        <v>14</v>
      </c>
      <c r="D156" s="70">
        <f t="shared" si="2"/>
        <v>0</v>
      </c>
      <c r="E156" s="70">
        <f>SUM(E159:E160)</f>
        <v>0</v>
      </c>
      <c r="F156" s="70">
        <f>SUM(F159:F160)</f>
        <v>0</v>
      </c>
      <c r="G156" s="70">
        <f>SUM(G159:G160)</f>
        <v>0</v>
      </c>
      <c r="H156" s="70">
        <f>SUM(H159:H160)</f>
        <v>0</v>
      </c>
      <c r="I156" s="70">
        <f>SUM(I159:I160)</f>
        <v>0</v>
      </c>
      <c r="J156" s="89"/>
    </row>
    <row r="157" spans="1:10" s="52" customFormat="1" ht="30.75" customHeight="1" x14ac:dyDescent="0.2">
      <c r="A157" s="195"/>
      <c r="B157" s="72" t="s">
        <v>1</v>
      </c>
      <c r="C157" s="190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9"/>
    </row>
    <row r="158" spans="1:10" s="52" customFormat="1" ht="31.5" customHeight="1" x14ac:dyDescent="0.2">
      <c r="A158" s="195"/>
      <c r="B158" s="72" t="s">
        <v>6</v>
      </c>
      <c r="C158" s="190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9"/>
    </row>
    <row r="159" spans="1:10" s="52" customFormat="1" ht="45.75" customHeight="1" x14ac:dyDescent="0.2">
      <c r="A159" s="201"/>
      <c r="B159" s="72" t="s">
        <v>10</v>
      </c>
      <c r="C159" s="190"/>
      <c r="D159" s="70">
        <f t="shared" si="2"/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9"/>
    </row>
    <row r="160" spans="1:10" s="52" customFormat="1" ht="18.75" customHeight="1" x14ac:dyDescent="0.2">
      <c r="A160" s="201"/>
      <c r="B160" s="72" t="s">
        <v>24</v>
      </c>
      <c r="C160" s="191"/>
      <c r="D160" s="70">
        <f t="shared" si="2"/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9"/>
    </row>
    <row r="161" spans="1:10" s="52" customFormat="1" ht="19.5" customHeight="1" x14ac:dyDescent="0.2">
      <c r="A161" s="195" t="s">
        <v>215</v>
      </c>
      <c r="B161" s="72" t="s">
        <v>2</v>
      </c>
      <c r="C161" s="189" t="s">
        <v>14</v>
      </c>
      <c r="D161" s="70">
        <f t="shared" ref="D161:I161" si="3">SUM(D164:D165)</f>
        <v>0</v>
      </c>
      <c r="E161" s="70">
        <f t="shared" si="3"/>
        <v>0</v>
      </c>
      <c r="F161" s="70">
        <f t="shared" si="3"/>
        <v>0</v>
      </c>
      <c r="G161" s="70">
        <f t="shared" si="3"/>
        <v>0</v>
      </c>
      <c r="H161" s="70">
        <f t="shared" si="3"/>
        <v>0</v>
      </c>
      <c r="I161" s="70">
        <f t="shared" si="3"/>
        <v>0</v>
      </c>
      <c r="J161" s="89"/>
    </row>
    <row r="162" spans="1:10" s="52" customFormat="1" ht="33.75" customHeight="1" x14ac:dyDescent="0.2">
      <c r="A162" s="195"/>
      <c r="B162" s="72" t="s">
        <v>1</v>
      </c>
      <c r="C162" s="190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9"/>
    </row>
    <row r="163" spans="1:10" s="52" customFormat="1" ht="33" customHeight="1" x14ac:dyDescent="0.2">
      <c r="A163" s="195"/>
      <c r="B163" s="72" t="s">
        <v>6</v>
      </c>
      <c r="C163" s="190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9"/>
    </row>
    <row r="164" spans="1:10" s="52" customFormat="1" ht="45.75" customHeight="1" x14ac:dyDescent="0.2">
      <c r="A164" s="195"/>
      <c r="B164" s="72" t="s">
        <v>10</v>
      </c>
      <c r="C164" s="190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9"/>
    </row>
    <row r="165" spans="1:10" s="52" customFormat="1" ht="18.75" customHeight="1" x14ac:dyDescent="0.2">
      <c r="A165" s="195"/>
      <c r="B165" s="72" t="s">
        <v>24</v>
      </c>
      <c r="C165" s="191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9"/>
    </row>
    <row r="166" spans="1:10" s="52" customFormat="1" ht="19.5" customHeight="1" x14ac:dyDescent="0.2">
      <c r="A166" s="195" t="s">
        <v>214</v>
      </c>
      <c r="B166" s="72" t="s">
        <v>2</v>
      </c>
      <c r="C166" s="189" t="s">
        <v>14</v>
      </c>
      <c r="D166" s="70">
        <f t="shared" ref="D166:I166" si="4">SUM(D169:D170)</f>
        <v>0</v>
      </c>
      <c r="E166" s="70">
        <f t="shared" si="4"/>
        <v>0</v>
      </c>
      <c r="F166" s="70">
        <f t="shared" si="4"/>
        <v>0</v>
      </c>
      <c r="G166" s="70">
        <f t="shared" si="4"/>
        <v>0</v>
      </c>
      <c r="H166" s="70">
        <f t="shared" si="4"/>
        <v>0</v>
      </c>
      <c r="I166" s="70">
        <f t="shared" si="4"/>
        <v>0</v>
      </c>
      <c r="J166" s="89"/>
    </row>
    <row r="167" spans="1:10" s="52" customFormat="1" ht="30" customHeight="1" x14ac:dyDescent="0.2">
      <c r="A167" s="195"/>
      <c r="B167" s="72" t="s">
        <v>1</v>
      </c>
      <c r="C167" s="190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9"/>
    </row>
    <row r="168" spans="1:10" s="52" customFormat="1" ht="28.5" customHeight="1" x14ac:dyDescent="0.2">
      <c r="A168" s="195"/>
      <c r="B168" s="72" t="s">
        <v>6</v>
      </c>
      <c r="C168" s="190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9"/>
    </row>
    <row r="169" spans="1:10" s="52" customFormat="1" ht="45.75" customHeight="1" x14ac:dyDescent="0.2">
      <c r="A169" s="201"/>
      <c r="B169" s="72" t="s">
        <v>10</v>
      </c>
      <c r="C169" s="190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9"/>
    </row>
    <row r="170" spans="1:10" s="52" customFormat="1" ht="18.75" customHeight="1" x14ac:dyDescent="0.2">
      <c r="A170" s="201"/>
      <c r="B170" s="72" t="s">
        <v>24</v>
      </c>
      <c r="C170" s="191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9"/>
    </row>
    <row r="171" spans="1:10" s="52" customFormat="1" ht="19.5" customHeight="1" x14ac:dyDescent="0.2">
      <c r="A171" s="195" t="s">
        <v>213</v>
      </c>
      <c r="B171" s="72" t="s">
        <v>2</v>
      </c>
      <c r="C171" s="189" t="s">
        <v>14</v>
      </c>
      <c r="D171" s="70">
        <f t="shared" ref="D171:I171" si="5">SUM(D174:D175)</f>
        <v>0</v>
      </c>
      <c r="E171" s="70">
        <f t="shared" si="5"/>
        <v>0</v>
      </c>
      <c r="F171" s="70">
        <f t="shared" si="5"/>
        <v>0</v>
      </c>
      <c r="G171" s="70">
        <f t="shared" si="5"/>
        <v>0</v>
      </c>
      <c r="H171" s="70">
        <f t="shared" si="5"/>
        <v>0</v>
      </c>
      <c r="I171" s="70">
        <f t="shared" si="5"/>
        <v>0</v>
      </c>
      <c r="J171" s="89"/>
    </row>
    <row r="172" spans="1:10" s="52" customFormat="1" ht="30.75" customHeight="1" x14ac:dyDescent="0.2">
      <c r="A172" s="195"/>
      <c r="B172" s="72" t="s">
        <v>1</v>
      </c>
      <c r="C172" s="190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9"/>
    </row>
    <row r="173" spans="1:10" s="52" customFormat="1" ht="30" customHeight="1" x14ac:dyDescent="0.2">
      <c r="A173" s="195"/>
      <c r="B173" s="72" t="s">
        <v>6</v>
      </c>
      <c r="C173" s="190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9"/>
    </row>
    <row r="174" spans="1:10" s="52" customFormat="1" ht="45.75" customHeight="1" x14ac:dyDescent="0.2">
      <c r="A174" s="201"/>
      <c r="B174" s="72" t="s">
        <v>10</v>
      </c>
      <c r="C174" s="190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9"/>
    </row>
    <row r="175" spans="1:10" s="52" customFormat="1" ht="18.75" customHeight="1" x14ac:dyDescent="0.2">
      <c r="A175" s="201"/>
      <c r="B175" s="72" t="s">
        <v>24</v>
      </c>
      <c r="C175" s="191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9"/>
    </row>
    <row r="176" spans="1:10" s="52" customFormat="1" ht="19.5" customHeight="1" x14ac:dyDescent="0.2">
      <c r="A176" s="195" t="s">
        <v>212</v>
      </c>
      <c r="B176" s="72" t="s">
        <v>2</v>
      </c>
      <c r="C176" s="189" t="s">
        <v>14</v>
      </c>
      <c r="D176" s="70">
        <f t="shared" ref="D176:I176" si="6">SUM(D179:D180)</f>
        <v>0</v>
      </c>
      <c r="E176" s="70">
        <f t="shared" si="6"/>
        <v>0</v>
      </c>
      <c r="F176" s="70">
        <f t="shared" si="6"/>
        <v>0</v>
      </c>
      <c r="G176" s="70">
        <f t="shared" si="6"/>
        <v>0</v>
      </c>
      <c r="H176" s="70">
        <f t="shared" si="6"/>
        <v>0</v>
      </c>
      <c r="I176" s="70">
        <f t="shared" si="6"/>
        <v>0</v>
      </c>
      <c r="J176" s="89"/>
    </row>
    <row r="177" spans="1:10" s="52" customFormat="1" ht="33" customHeight="1" x14ac:dyDescent="0.2">
      <c r="A177" s="195"/>
      <c r="B177" s="72" t="s">
        <v>1</v>
      </c>
      <c r="C177" s="190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9"/>
    </row>
    <row r="178" spans="1:10" s="52" customFormat="1" ht="30" customHeight="1" x14ac:dyDescent="0.2">
      <c r="A178" s="195"/>
      <c r="B178" s="72" t="s">
        <v>6</v>
      </c>
      <c r="C178" s="190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9"/>
    </row>
    <row r="179" spans="1:10" s="52" customFormat="1" ht="45.75" customHeight="1" x14ac:dyDescent="0.2">
      <c r="A179" s="201"/>
      <c r="B179" s="72" t="s">
        <v>10</v>
      </c>
      <c r="C179" s="190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9"/>
    </row>
    <row r="180" spans="1:10" s="52" customFormat="1" ht="18.75" customHeight="1" x14ac:dyDescent="0.2">
      <c r="A180" s="201"/>
      <c r="B180" s="72" t="s">
        <v>24</v>
      </c>
      <c r="C180" s="191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9"/>
    </row>
    <row r="181" spans="1:10" s="52" customFormat="1" ht="15" customHeight="1" x14ac:dyDescent="0.2">
      <c r="A181" s="195" t="s">
        <v>211</v>
      </c>
      <c r="B181" s="72" t="s">
        <v>2</v>
      </c>
      <c r="C181" s="189" t="s">
        <v>14</v>
      </c>
      <c r="D181" s="70">
        <f t="shared" ref="D181:I181" si="7">SUM(D184:D185)</f>
        <v>0</v>
      </c>
      <c r="E181" s="70">
        <f t="shared" si="7"/>
        <v>0</v>
      </c>
      <c r="F181" s="70">
        <f t="shared" si="7"/>
        <v>0</v>
      </c>
      <c r="G181" s="70">
        <f t="shared" si="7"/>
        <v>0</v>
      </c>
      <c r="H181" s="70">
        <f t="shared" si="7"/>
        <v>0</v>
      </c>
      <c r="I181" s="70">
        <f t="shared" si="7"/>
        <v>0</v>
      </c>
      <c r="J181" s="89"/>
    </row>
    <row r="182" spans="1:10" s="52" customFormat="1" ht="33" customHeight="1" x14ac:dyDescent="0.2">
      <c r="A182" s="195"/>
      <c r="B182" s="72" t="s">
        <v>1</v>
      </c>
      <c r="C182" s="190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9"/>
    </row>
    <row r="183" spans="1:10" s="52" customFormat="1" ht="29.25" customHeight="1" x14ac:dyDescent="0.2">
      <c r="A183" s="195"/>
      <c r="B183" s="72" t="s">
        <v>6</v>
      </c>
      <c r="C183" s="190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9"/>
    </row>
    <row r="184" spans="1:10" s="52" customFormat="1" ht="45.75" customHeight="1" x14ac:dyDescent="0.2">
      <c r="A184" s="201"/>
      <c r="B184" s="72" t="s">
        <v>10</v>
      </c>
      <c r="C184" s="190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9"/>
    </row>
    <row r="185" spans="1:10" s="52" customFormat="1" ht="18.75" customHeight="1" x14ac:dyDescent="0.2">
      <c r="A185" s="201"/>
      <c r="B185" s="72" t="s">
        <v>24</v>
      </c>
      <c r="C185" s="191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9"/>
    </row>
    <row r="186" spans="1:10" s="52" customFormat="1" ht="14.25" customHeight="1" x14ac:dyDescent="0.2">
      <c r="A186" s="195" t="s">
        <v>210</v>
      </c>
      <c r="B186" s="72" t="s">
        <v>2</v>
      </c>
      <c r="C186" s="189" t="s">
        <v>14</v>
      </c>
      <c r="D186" s="70">
        <f t="shared" ref="D186:I186" si="8">SUM(D189:D190)</f>
        <v>0</v>
      </c>
      <c r="E186" s="70">
        <f t="shared" si="8"/>
        <v>0</v>
      </c>
      <c r="F186" s="70">
        <f t="shared" si="8"/>
        <v>0</v>
      </c>
      <c r="G186" s="70">
        <f t="shared" si="8"/>
        <v>0</v>
      </c>
      <c r="H186" s="70">
        <f t="shared" si="8"/>
        <v>0</v>
      </c>
      <c r="I186" s="70">
        <f t="shared" si="8"/>
        <v>0</v>
      </c>
      <c r="J186" s="89"/>
    </row>
    <row r="187" spans="1:10" s="52" customFormat="1" ht="29.25" customHeight="1" x14ac:dyDescent="0.2">
      <c r="A187" s="195"/>
      <c r="B187" s="72" t="s">
        <v>1</v>
      </c>
      <c r="C187" s="190"/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89"/>
    </row>
    <row r="188" spans="1:10" s="52" customFormat="1" ht="36" customHeight="1" x14ac:dyDescent="0.2">
      <c r="A188" s="195"/>
      <c r="B188" s="72" t="s">
        <v>6</v>
      </c>
      <c r="C188" s="190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9"/>
    </row>
    <row r="189" spans="1:10" s="52" customFormat="1" ht="45.75" customHeight="1" x14ac:dyDescent="0.2">
      <c r="A189" s="201"/>
      <c r="B189" s="72" t="s">
        <v>10</v>
      </c>
      <c r="C189" s="190"/>
      <c r="D189" s="70">
        <f>SUM(E189:I189)</f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89"/>
    </row>
    <row r="190" spans="1:10" s="52" customFormat="1" ht="18.75" customHeight="1" x14ac:dyDescent="0.2">
      <c r="A190" s="201"/>
      <c r="B190" s="72" t="s">
        <v>24</v>
      </c>
      <c r="C190" s="191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9"/>
    </row>
    <row r="191" spans="1:10" s="52" customFormat="1" ht="19.5" customHeight="1" x14ac:dyDescent="0.2">
      <c r="A191" s="195" t="s">
        <v>209</v>
      </c>
      <c r="B191" s="72" t="s">
        <v>2</v>
      </c>
      <c r="C191" s="189" t="s">
        <v>14</v>
      </c>
      <c r="D191" s="70">
        <f t="shared" ref="D191:I191" si="9">SUM(D194:D195)</f>
        <v>0</v>
      </c>
      <c r="E191" s="70">
        <f t="shared" si="9"/>
        <v>0</v>
      </c>
      <c r="F191" s="70">
        <f t="shared" si="9"/>
        <v>0</v>
      </c>
      <c r="G191" s="70">
        <f t="shared" si="9"/>
        <v>0</v>
      </c>
      <c r="H191" s="70">
        <f t="shared" si="9"/>
        <v>0</v>
      </c>
      <c r="I191" s="70">
        <f t="shared" si="9"/>
        <v>0</v>
      </c>
      <c r="J191" s="89"/>
    </row>
    <row r="192" spans="1:10" s="52" customFormat="1" ht="32.25" customHeight="1" x14ac:dyDescent="0.2">
      <c r="A192" s="195"/>
      <c r="B192" s="72" t="s">
        <v>1</v>
      </c>
      <c r="C192" s="190"/>
      <c r="D192" s="70">
        <v>0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89"/>
    </row>
    <row r="193" spans="1:10" s="52" customFormat="1" ht="30.75" customHeight="1" x14ac:dyDescent="0.2">
      <c r="A193" s="195"/>
      <c r="B193" s="72" t="s">
        <v>6</v>
      </c>
      <c r="C193" s="190"/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89"/>
    </row>
    <row r="194" spans="1:10" s="52" customFormat="1" ht="45.75" customHeight="1" x14ac:dyDescent="0.2">
      <c r="A194" s="201"/>
      <c r="B194" s="72" t="s">
        <v>10</v>
      </c>
      <c r="C194" s="190"/>
      <c r="D194" s="70">
        <f>SUM(E194:I194)</f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89"/>
    </row>
    <row r="195" spans="1:10" s="52" customFormat="1" ht="18.75" customHeight="1" x14ac:dyDescent="0.2">
      <c r="A195" s="201"/>
      <c r="B195" s="72" t="s">
        <v>24</v>
      </c>
      <c r="C195" s="191"/>
      <c r="D195" s="70">
        <f>SUM(E195:I195)</f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89"/>
    </row>
    <row r="196" spans="1:10" ht="15" customHeight="1" x14ac:dyDescent="0.2">
      <c r="A196" s="195" t="s">
        <v>208</v>
      </c>
      <c r="B196" s="72" t="s">
        <v>2</v>
      </c>
      <c r="C196" s="189" t="s">
        <v>14</v>
      </c>
      <c r="D196" s="70">
        <f t="shared" ref="D196:I196" si="10">SUM(D199:D200)</f>
        <v>0</v>
      </c>
      <c r="E196" s="70">
        <f t="shared" si="10"/>
        <v>0</v>
      </c>
      <c r="F196" s="70">
        <f t="shared" si="10"/>
        <v>0</v>
      </c>
      <c r="G196" s="70">
        <f t="shared" si="10"/>
        <v>0</v>
      </c>
      <c r="H196" s="70">
        <f t="shared" si="10"/>
        <v>0</v>
      </c>
      <c r="I196" s="70">
        <f t="shared" si="10"/>
        <v>0</v>
      </c>
      <c r="J196" s="89"/>
    </row>
    <row r="197" spans="1:10" ht="15" x14ac:dyDescent="0.2">
      <c r="A197" s="195"/>
      <c r="B197" s="72" t="s">
        <v>1</v>
      </c>
      <c r="C197" s="190"/>
      <c r="D197" s="70">
        <v>0</v>
      </c>
      <c r="E197" s="70">
        <v>0</v>
      </c>
      <c r="F197" s="70">
        <v>0</v>
      </c>
      <c r="G197" s="70">
        <v>0</v>
      </c>
      <c r="H197" s="70">
        <v>0</v>
      </c>
      <c r="I197" s="70">
        <v>0</v>
      </c>
      <c r="J197" s="89"/>
    </row>
    <row r="198" spans="1:10" ht="30" x14ac:dyDescent="0.2">
      <c r="A198" s="195"/>
      <c r="B198" s="72" t="s">
        <v>6</v>
      </c>
      <c r="C198" s="190"/>
      <c r="D198" s="70">
        <v>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89"/>
    </row>
    <row r="199" spans="1:10" ht="30" x14ac:dyDescent="0.2">
      <c r="A199" s="201"/>
      <c r="B199" s="72" t="s">
        <v>10</v>
      </c>
      <c r="C199" s="190"/>
      <c r="D199" s="70">
        <f>SUM(E199:I199)</f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89"/>
    </row>
    <row r="200" spans="1:10" ht="15" x14ac:dyDescent="0.2">
      <c r="A200" s="201"/>
      <c r="B200" s="72" t="s">
        <v>24</v>
      </c>
      <c r="C200" s="191"/>
      <c r="D200" s="70">
        <f>SUM(E200:I200)</f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89"/>
    </row>
    <row r="201" spans="1:10" ht="63" x14ac:dyDescent="0.2">
      <c r="A201" s="111" t="s">
        <v>194</v>
      </c>
      <c r="B201" s="72"/>
      <c r="C201" s="98"/>
      <c r="D201" s="70"/>
      <c r="E201" s="66"/>
      <c r="F201" s="66"/>
      <c r="G201" s="66"/>
      <c r="H201" s="66"/>
      <c r="I201" s="66"/>
      <c r="J201" s="89"/>
    </row>
    <row r="202" spans="1:10" ht="15.75" customHeight="1" x14ac:dyDescent="0.2">
      <c r="A202" s="195" t="s">
        <v>207</v>
      </c>
      <c r="B202" s="159" t="s">
        <v>2</v>
      </c>
      <c r="C202" s="189" t="s">
        <v>14</v>
      </c>
      <c r="D202" s="70">
        <f t="shared" ref="D202:I202" si="11">SUM(D205:D206)</f>
        <v>0</v>
      </c>
      <c r="E202" s="70">
        <f t="shared" si="11"/>
        <v>0</v>
      </c>
      <c r="F202" s="70">
        <f t="shared" si="11"/>
        <v>0</v>
      </c>
      <c r="G202" s="70">
        <f t="shared" si="11"/>
        <v>0</v>
      </c>
      <c r="H202" s="70">
        <f t="shared" si="11"/>
        <v>0</v>
      </c>
      <c r="I202" s="70">
        <f t="shared" si="11"/>
        <v>0</v>
      </c>
      <c r="J202" s="89"/>
    </row>
    <row r="203" spans="1:10" ht="30.75" customHeight="1" x14ac:dyDescent="0.2">
      <c r="A203" s="195"/>
      <c r="B203" s="159" t="s">
        <v>1</v>
      </c>
      <c r="C203" s="190"/>
      <c r="D203" s="70">
        <v>0</v>
      </c>
      <c r="E203" s="70">
        <v>0</v>
      </c>
      <c r="F203" s="70">
        <v>0</v>
      </c>
      <c r="G203" s="70">
        <v>0</v>
      </c>
      <c r="H203" s="70">
        <v>0</v>
      </c>
      <c r="I203" s="70">
        <v>0</v>
      </c>
      <c r="J203" s="89"/>
    </row>
    <row r="204" spans="1:10" ht="32.25" customHeight="1" x14ac:dyDescent="0.2">
      <c r="A204" s="195"/>
      <c r="B204" s="159" t="s">
        <v>6</v>
      </c>
      <c r="C204" s="190"/>
      <c r="D204" s="70">
        <v>0</v>
      </c>
      <c r="E204" s="70">
        <v>0</v>
      </c>
      <c r="F204" s="70">
        <v>0</v>
      </c>
      <c r="G204" s="70">
        <v>0</v>
      </c>
      <c r="H204" s="70">
        <v>0</v>
      </c>
      <c r="I204" s="70">
        <v>0</v>
      </c>
      <c r="J204" s="89"/>
    </row>
    <row r="205" spans="1:10" ht="49.5" customHeight="1" x14ac:dyDescent="0.2">
      <c r="A205" s="201"/>
      <c r="B205" s="159" t="s">
        <v>10</v>
      </c>
      <c r="C205" s="190"/>
      <c r="D205" s="70">
        <f>SUM(E205:I205)</f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89"/>
    </row>
    <row r="206" spans="1:10" ht="15.75" customHeight="1" x14ac:dyDescent="0.2">
      <c r="A206" s="201"/>
      <c r="B206" s="159" t="s">
        <v>24</v>
      </c>
      <c r="C206" s="191"/>
      <c r="D206" s="70">
        <f>SUM(E206:I206)</f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89"/>
    </row>
    <row r="207" spans="1:10" ht="15" customHeight="1" x14ac:dyDescent="0.2">
      <c r="A207" s="213" t="s">
        <v>277</v>
      </c>
      <c r="B207" s="72" t="s">
        <v>2</v>
      </c>
      <c r="C207" s="189" t="s">
        <v>14</v>
      </c>
      <c r="D207" s="174">
        <v>4813.25</v>
      </c>
      <c r="E207" s="70">
        <f t="shared" ref="E207:I207" si="12">SUM(E210:E211)</f>
        <v>0</v>
      </c>
      <c r="F207" s="174">
        <v>4813.25</v>
      </c>
      <c r="G207" s="70">
        <f t="shared" si="12"/>
        <v>0</v>
      </c>
      <c r="H207" s="70">
        <f t="shared" si="12"/>
        <v>0</v>
      </c>
      <c r="I207" s="70">
        <f t="shared" si="12"/>
        <v>0</v>
      </c>
      <c r="J207" s="89"/>
    </row>
    <row r="208" spans="1:10" ht="15" x14ac:dyDescent="0.2">
      <c r="A208" s="214"/>
      <c r="B208" s="72" t="s">
        <v>1</v>
      </c>
      <c r="C208" s="190"/>
      <c r="D208" s="174">
        <v>0</v>
      </c>
      <c r="E208" s="70">
        <v>0</v>
      </c>
      <c r="F208" s="174">
        <v>0</v>
      </c>
      <c r="G208" s="70">
        <v>0</v>
      </c>
      <c r="H208" s="70">
        <v>0</v>
      </c>
      <c r="I208" s="70">
        <v>0</v>
      </c>
      <c r="J208" s="89"/>
    </row>
    <row r="209" spans="1:10" ht="30" x14ac:dyDescent="0.2">
      <c r="A209" s="214"/>
      <c r="B209" s="72" t="s">
        <v>6</v>
      </c>
      <c r="C209" s="190"/>
      <c r="D209" s="174">
        <v>4813.25</v>
      </c>
      <c r="E209" s="70">
        <v>0</v>
      </c>
      <c r="F209" s="174">
        <v>4813.25</v>
      </c>
      <c r="G209" s="70">
        <v>0</v>
      </c>
      <c r="H209" s="70">
        <v>0</v>
      </c>
      <c r="I209" s="70">
        <v>0</v>
      </c>
      <c r="J209" s="89"/>
    </row>
    <row r="210" spans="1:10" ht="30" x14ac:dyDescent="0.2">
      <c r="A210" s="214"/>
      <c r="B210" s="72" t="s">
        <v>10</v>
      </c>
      <c r="C210" s="190"/>
      <c r="D210" s="70">
        <f>SUM(E210:I210)</f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89"/>
    </row>
    <row r="211" spans="1:10" ht="27.75" customHeight="1" x14ac:dyDescent="0.2">
      <c r="A211" s="215"/>
      <c r="B211" s="72" t="s">
        <v>24</v>
      </c>
      <c r="C211" s="191"/>
      <c r="D211" s="70">
        <f>SUM(E211:I211)</f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89"/>
    </row>
    <row r="212" spans="1:10" ht="63" x14ac:dyDescent="0.2">
      <c r="A212" s="111" t="s">
        <v>169</v>
      </c>
      <c r="B212" s="72"/>
      <c r="C212" s="98"/>
      <c r="D212" s="70"/>
      <c r="E212" s="66"/>
      <c r="F212" s="66"/>
      <c r="G212" s="66"/>
      <c r="H212" s="66"/>
      <c r="I212" s="66"/>
      <c r="J212" s="89"/>
    </row>
    <row r="213" spans="1:10" ht="15" customHeight="1" x14ac:dyDescent="0.2">
      <c r="A213" s="195" t="s">
        <v>206</v>
      </c>
      <c r="B213" s="72" t="s">
        <v>2</v>
      </c>
      <c r="C213" s="189" t="s">
        <v>14</v>
      </c>
      <c r="D213" s="70">
        <f t="shared" ref="D213:I213" si="13">SUM(D216:D217)</f>
        <v>0</v>
      </c>
      <c r="E213" s="70">
        <f t="shared" si="13"/>
        <v>0</v>
      </c>
      <c r="F213" s="70">
        <f t="shared" si="13"/>
        <v>0</v>
      </c>
      <c r="G213" s="70">
        <f t="shared" si="13"/>
        <v>0</v>
      </c>
      <c r="H213" s="70">
        <f t="shared" si="13"/>
        <v>0</v>
      </c>
      <c r="I213" s="70">
        <f t="shared" si="13"/>
        <v>0</v>
      </c>
      <c r="J213" s="89"/>
    </row>
    <row r="214" spans="1:10" ht="15" x14ac:dyDescent="0.2">
      <c r="A214" s="195"/>
      <c r="B214" s="72" t="s">
        <v>1</v>
      </c>
      <c r="C214" s="190"/>
      <c r="D214" s="70">
        <v>0</v>
      </c>
      <c r="E214" s="70">
        <v>0</v>
      </c>
      <c r="F214" s="70">
        <v>0</v>
      </c>
      <c r="G214" s="70">
        <v>0</v>
      </c>
      <c r="H214" s="70">
        <v>0</v>
      </c>
      <c r="I214" s="70">
        <v>0</v>
      </c>
      <c r="J214" s="89"/>
    </row>
    <row r="215" spans="1:10" ht="30" x14ac:dyDescent="0.2">
      <c r="A215" s="195"/>
      <c r="B215" s="72" t="s">
        <v>6</v>
      </c>
      <c r="C215" s="190"/>
      <c r="D215" s="70">
        <v>0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89"/>
    </row>
    <row r="216" spans="1:10" ht="30" x14ac:dyDescent="0.2">
      <c r="A216" s="201"/>
      <c r="B216" s="72" t="s">
        <v>10</v>
      </c>
      <c r="C216" s="190"/>
      <c r="D216" s="70">
        <f>SUM(E216:I216)</f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89"/>
    </row>
    <row r="217" spans="1:10" ht="15" x14ac:dyDescent="0.2">
      <c r="A217" s="201"/>
      <c r="B217" s="72" t="s">
        <v>24</v>
      </c>
      <c r="C217" s="191"/>
      <c r="D217" s="70">
        <f>SUM(E217:I217)</f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89"/>
    </row>
    <row r="218" spans="1:10" ht="15.75" customHeight="1" x14ac:dyDescent="0.2">
      <c r="A218" s="206" t="s">
        <v>72</v>
      </c>
      <c r="B218" s="206"/>
      <c r="C218" s="206"/>
      <c r="D218" s="206"/>
      <c r="E218" s="206"/>
      <c r="F218" s="206"/>
      <c r="G218" s="206"/>
      <c r="H218" s="206"/>
      <c r="I218" s="206"/>
      <c r="J218" s="206"/>
    </row>
    <row r="219" spans="1:10" ht="63" x14ac:dyDescent="0.2">
      <c r="A219" s="110" t="s">
        <v>245</v>
      </c>
      <c r="B219" s="90"/>
      <c r="C219" s="90"/>
      <c r="D219" s="89"/>
      <c r="E219" s="89"/>
      <c r="F219" s="89"/>
      <c r="G219" s="89"/>
      <c r="H219" s="89"/>
      <c r="I219" s="89"/>
      <c r="J219" s="89"/>
    </row>
    <row r="220" spans="1:10" ht="15" customHeight="1" x14ac:dyDescent="0.2">
      <c r="A220" s="195" t="s">
        <v>205</v>
      </c>
      <c r="B220" s="72" t="s">
        <v>2</v>
      </c>
      <c r="C220" s="189" t="s">
        <v>14</v>
      </c>
      <c r="D220" s="70">
        <f>SUM(E220:I220)</f>
        <v>0</v>
      </c>
      <c r="E220" s="70">
        <f>SUM(E223:E224)</f>
        <v>0</v>
      </c>
      <c r="F220" s="70">
        <f>SUM(F223:F224)</f>
        <v>0</v>
      </c>
      <c r="G220" s="70">
        <f>SUM(G223:G224)</f>
        <v>0</v>
      </c>
      <c r="H220" s="70">
        <f>SUM(H223:H224)</f>
        <v>0</v>
      </c>
      <c r="I220" s="70">
        <f>SUM(I223:I224)</f>
        <v>0</v>
      </c>
      <c r="J220" s="89"/>
    </row>
    <row r="221" spans="1:10" ht="15" x14ac:dyDescent="0.2">
      <c r="A221" s="195"/>
      <c r="B221" s="72" t="s">
        <v>1</v>
      </c>
      <c r="C221" s="190"/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89"/>
    </row>
    <row r="222" spans="1:10" ht="30" x14ac:dyDescent="0.2">
      <c r="A222" s="195"/>
      <c r="B222" s="72" t="s">
        <v>6</v>
      </c>
      <c r="C222" s="190"/>
      <c r="D222" s="70">
        <v>0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89"/>
    </row>
    <row r="223" spans="1:10" ht="30" x14ac:dyDescent="0.2">
      <c r="A223" s="201"/>
      <c r="B223" s="72" t="s">
        <v>10</v>
      </c>
      <c r="C223" s="190"/>
      <c r="D223" s="70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89"/>
    </row>
    <row r="224" spans="1:10" ht="15" x14ac:dyDescent="0.2">
      <c r="A224" s="201"/>
      <c r="B224" s="72" t="s">
        <v>24</v>
      </c>
      <c r="C224" s="191"/>
      <c r="D224" s="70">
        <f>SUM(E224:I224)</f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89"/>
    </row>
    <row r="225" spans="1:11" ht="15" customHeight="1" x14ac:dyDescent="0.2">
      <c r="A225" s="195" t="s">
        <v>204</v>
      </c>
      <c r="B225" s="72" t="s">
        <v>2</v>
      </c>
      <c r="C225" s="189" t="s">
        <v>14</v>
      </c>
      <c r="D225" s="70">
        <v>2657.7</v>
      </c>
      <c r="E225" s="70">
        <v>2657.7</v>
      </c>
      <c r="F225" s="70">
        <f>SUM(F228:F229)</f>
        <v>0</v>
      </c>
      <c r="G225" s="70">
        <f>SUM(G228:G229)</f>
        <v>0</v>
      </c>
      <c r="H225" s="70">
        <f>SUM(H228:H229)</f>
        <v>0</v>
      </c>
      <c r="I225" s="70">
        <f>SUM(I228:I229)</f>
        <v>0</v>
      </c>
      <c r="J225" s="89"/>
    </row>
    <row r="226" spans="1:11" ht="15" x14ac:dyDescent="0.2">
      <c r="A226" s="195"/>
      <c r="B226" s="72" t="s">
        <v>1</v>
      </c>
      <c r="C226" s="190"/>
      <c r="D226" s="70">
        <v>0</v>
      </c>
      <c r="E226" s="70">
        <v>0</v>
      </c>
      <c r="F226" s="70">
        <v>0</v>
      </c>
      <c r="G226" s="70">
        <v>0</v>
      </c>
      <c r="H226" s="70">
        <v>0</v>
      </c>
      <c r="I226" s="70">
        <v>0</v>
      </c>
      <c r="J226" s="89"/>
    </row>
    <row r="227" spans="1:11" ht="30" x14ac:dyDescent="0.2">
      <c r="A227" s="195"/>
      <c r="B227" s="72" t="s">
        <v>6</v>
      </c>
      <c r="C227" s="190"/>
      <c r="D227" s="70">
        <v>0</v>
      </c>
      <c r="E227" s="70">
        <v>0</v>
      </c>
      <c r="F227" s="70">
        <v>0</v>
      </c>
      <c r="G227" s="70">
        <v>0</v>
      </c>
      <c r="H227" s="70">
        <v>0</v>
      </c>
      <c r="I227" s="70">
        <v>0</v>
      </c>
      <c r="J227" s="89"/>
    </row>
    <row r="228" spans="1:11" ht="30" x14ac:dyDescent="0.2">
      <c r="A228" s="201"/>
      <c r="B228" s="72" t="s">
        <v>10</v>
      </c>
      <c r="C228" s="190"/>
      <c r="D228" s="70">
        <v>2657.7</v>
      </c>
      <c r="E228" s="66">
        <v>2657.7</v>
      </c>
      <c r="F228" s="66">
        <v>0</v>
      </c>
      <c r="G228" s="66">
        <v>0</v>
      </c>
      <c r="H228" s="66">
        <v>0</v>
      </c>
      <c r="I228" s="66">
        <v>0</v>
      </c>
      <c r="J228" s="89"/>
    </row>
    <row r="229" spans="1:11" ht="15" x14ac:dyDescent="0.2">
      <c r="A229" s="201"/>
      <c r="B229" s="72" t="s">
        <v>24</v>
      </c>
      <c r="C229" s="191"/>
      <c r="D229" s="70">
        <f>SUM(E229:I229)</f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89"/>
    </row>
    <row r="230" spans="1:11" ht="15.75" customHeight="1" x14ac:dyDescent="0.2">
      <c r="A230" s="206" t="s">
        <v>73</v>
      </c>
      <c r="B230" s="206"/>
      <c r="C230" s="206"/>
      <c r="D230" s="206"/>
      <c r="E230" s="206"/>
      <c r="F230" s="206"/>
      <c r="G230" s="206"/>
      <c r="H230" s="206"/>
      <c r="I230" s="206"/>
      <c r="J230" s="206"/>
    </row>
    <row r="231" spans="1:11" ht="66" customHeight="1" x14ac:dyDescent="0.2">
      <c r="A231" s="110" t="s">
        <v>199</v>
      </c>
      <c r="B231" s="90"/>
      <c r="C231" s="90"/>
      <c r="D231" s="89"/>
      <c r="E231" s="89"/>
      <c r="F231" s="89"/>
      <c r="G231" s="89"/>
      <c r="H231" s="89"/>
      <c r="I231" s="89"/>
      <c r="J231" s="89"/>
    </row>
    <row r="232" spans="1:11" ht="15" customHeight="1" x14ac:dyDescent="0.2">
      <c r="A232" s="195" t="s">
        <v>203</v>
      </c>
      <c r="B232" s="72" t="s">
        <v>2</v>
      </c>
      <c r="C232" s="189" t="s">
        <v>14</v>
      </c>
      <c r="D232" s="70">
        <f>(D234+D235)</f>
        <v>6141.1</v>
      </c>
      <c r="E232" s="70">
        <f>SUM(E234+E235)</f>
        <v>1218.7</v>
      </c>
      <c r="F232" s="70">
        <v>1230.9000000000001</v>
      </c>
      <c r="G232" s="70">
        <v>1230.5</v>
      </c>
      <c r="H232" s="70">
        <v>1230.5</v>
      </c>
      <c r="I232" s="70">
        <f>SUM(I234+I235)</f>
        <v>1230.5</v>
      </c>
      <c r="J232" s="89"/>
    </row>
    <row r="233" spans="1:11" ht="15" x14ac:dyDescent="0.2">
      <c r="A233" s="195"/>
      <c r="B233" s="72" t="s">
        <v>1</v>
      </c>
      <c r="C233" s="190"/>
      <c r="D233" s="70">
        <v>0</v>
      </c>
      <c r="E233" s="70">
        <v>0</v>
      </c>
      <c r="F233" s="70">
        <v>0</v>
      </c>
      <c r="G233" s="70">
        <v>0</v>
      </c>
      <c r="H233" s="70">
        <v>0</v>
      </c>
      <c r="I233" s="70">
        <v>0</v>
      </c>
      <c r="J233" s="89"/>
    </row>
    <row r="234" spans="1:11" ht="30" x14ac:dyDescent="0.2">
      <c r="A234" s="195"/>
      <c r="B234" s="72" t="s">
        <v>6</v>
      </c>
      <c r="C234" s="190"/>
      <c r="D234" s="70">
        <f>(E234+F234+G234+H234+I234)</f>
        <v>3280</v>
      </c>
      <c r="E234" s="70">
        <v>632</v>
      </c>
      <c r="F234" s="70">
        <v>662</v>
      </c>
      <c r="G234" s="70">
        <v>662</v>
      </c>
      <c r="H234" s="70">
        <v>662</v>
      </c>
      <c r="I234" s="70">
        <v>662</v>
      </c>
      <c r="J234" s="89"/>
    </row>
    <row r="235" spans="1:11" ht="30" x14ac:dyDescent="0.2">
      <c r="A235" s="201"/>
      <c r="B235" s="72" t="s">
        <v>10</v>
      </c>
      <c r="C235" s="190"/>
      <c r="D235" s="70">
        <f>(E235+F235+G235+H235+I235)</f>
        <v>2861.1</v>
      </c>
      <c r="E235" s="66">
        <v>586.70000000000005</v>
      </c>
      <c r="F235" s="66">
        <v>568.9</v>
      </c>
      <c r="G235" s="66">
        <v>568.5</v>
      </c>
      <c r="H235" s="66">
        <v>568.5</v>
      </c>
      <c r="I235" s="66">
        <v>568.5</v>
      </c>
      <c r="J235" s="89"/>
    </row>
    <row r="236" spans="1:11" ht="15" x14ac:dyDescent="0.2">
      <c r="A236" s="201"/>
      <c r="B236" s="72" t="s">
        <v>24</v>
      </c>
      <c r="C236" s="191"/>
      <c r="D236" s="70">
        <f>SUM(E236:I236)</f>
        <v>0</v>
      </c>
      <c r="E236" s="66">
        <v>0</v>
      </c>
      <c r="F236" s="66">
        <v>0</v>
      </c>
      <c r="G236" s="66">
        <v>0</v>
      </c>
      <c r="H236" s="66">
        <v>0</v>
      </c>
      <c r="I236" s="66">
        <v>0</v>
      </c>
      <c r="J236" s="89"/>
      <c r="K236" s="144" t="s">
        <v>264</v>
      </c>
    </row>
  </sheetData>
  <mergeCells count="103">
    <mergeCell ref="A230:J230"/>
    <mergeCell ref="A232:A236"/>
    <mergeCell ref="C232:C236"/>
    <mergeCell ref="A225:A229"/>
    <mergeCell ref="C225:C229"/>
    <mergeCell ref="A186:A190"/>
    <mergeCell ref="C186:C190"/>
    <mergeCell ref="C176:C180"/>
    <mergeCell ref="C144:C148"/>
    <mergeCell ref="A176:A180"/>
    <mergeCell ref="A181:A185"/>
    <mergeCell ref="A171:A175"/>
    <mergeCell ref="C151:C155"/>
    <mergeCell ref="A151:A155"/>
    <mergeCell ref="C156:C160"/>
    <mergeCell ref="A166:A170"/>
    <mergeCell ref="A149:J149"/>
    <mergeCell ref="C181:C185"/>
    <mergeCell ref="C166:C170"/>
    <mergeCell ref="A47:A51"/>
    <mergeCell ref="C35:C39"/>
    <mergeCell ref="A42:A46"/>
    <mergeCell ref="C42:C46"/>
    <mergeCell ref="C47:C51"/>
    <mergeCell ref="A63:A67"/>
    <mergeCell ref="A25:A29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A139:A143"/>
    <mergeCell ref="C139:C143"/>
    <mergeCell ref="C171:C175"/>
    <mergeCell ref="A123:A127"/>
    <mergeCell ref="J15:J16"/>
    <mergeCell ref="A106:A110"/>
    <mergeCell ref="E12:H12"/>
    <mergeCell ref="A18:J18"/>
    <mergeCell ref="A94:J94"/>
    <mergeCell ref="B15:B16"/>
    <mergeCell ref="A13:J13"/>
    <mergeCell ref="A20:A24"/>
    <mergeCell ref="A96:A100"/>
    <mergeCell ref="A68:A72"/>
    <mergeCell ref="D15:I15"/>
    <mergeCell ref="A58:A62"/>
    <mergeCell ref="C96:C100"/>
    <mergeCell ref="A40:J40"/>
    <mergeCell ref="A15:A16"/>
    <mergeCell ref="A35:A39"/>
    <mergeCell ref="C15:C16"/>
    <mergeCell ref="C63:C67"/>
    <mergeCell ref="C78:C82"/>
    <mergeCell ref="A89:A93"/>
    <mergeCell ref="A73:A77"/>
    <mergeCell ref="C68:C72"/>
    <mergeCell ref="A52:A56"/>
    <mergeCell ref="C52:C56"/>
    <mergeCell ref="C123:C127"/>
    <mergeCell ref="C134:C138"/>
    <mergeCell ref="A144:A148"/>
    <mergeCell ref="A134:A138"/>
    <mergeCell ref="A129:A133"/>
    <mergeCell ref="C129:C133"/>
    <mergeCell ref="A156:A160"/>
    <mergeCell ref="C161:C165"/>
    <mergeCell ref="A161:A165"/>
    <mergeCell ref="A117:A121"/>
    <mergeCell ref="C58:C62"/>
    <mergeCell ref="C89:C93"/>
    <mergeCell ref="C73:C77"/>
    <mergeCell ref="A101:A105"/>
    <mergeCell ref="C101:C105"/>
    <mergeCell ref="C112:C116"/>
    <mergeCell ref="C117:C121"/>
    <mergeCell ref="A78:A82"/>
    <mergeCell ref="A112:A116"/>
    <mergeCell ref="C106:C110"/>
    <mergeCell ref="A83:A87"/>
    <mergeCell ref="C83:C87"/>
    <mergeCell ref="J35:J39"/>
    <mergeCell ref="A30:A34"/>
    <mergeCell ref="C25:C29"/>
    <mergeCell ref="C30:C34"/>
    <mergeCell ref="J20:J24"/>
    <mergeCell ref="J25:J29"/>
    <mergeCell ref="J30:J34"/>
    <mergeCell ref="C20:C24"/>
    <mergeCell ref="D30:D34"/>
    <mergeCell ref="E30:E34"/>
    <mergeCell ref="F30:F34"/>
    <mergeCell ref="G30:G34"/>
    <mergeCell ref="H30:H34"/>
    <mergeCell ref="I30:I34"/>
  </mergeCells>
  <pageMargins left="0.38" right="0.17" top="0.17" bottom="0.27" header="0.17" footer="0.17"/>
  <pageSetup paperSize="9" scale="53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8"/>
  <sheetViews>
    <sheetView tabSelected="1" view="pageBreakPreview" zoomScale="70" zoomScaleNormal="70" zoomScaleSheetLayoutView="70" workbookViewId="0">
      <selection activeCell="H9" sqref="H9"/>
    </sheetView>
  </sheetViews>
  <sheetFormatPr defaultRowHeight="12.75" x14ac:dyDescent="0.2"/>
  <cols>
    <col min="1" max="1" width="7.28515625" style="101" customWidth="1"/>
    <col min="2" max="2" width="31.28515625" style="52" customWidth="1"/>
    <col min="3" max="3" width="13" style="53" customWidth="1"/>
    <col min="4" max="4" width="28" style="52" customWidth="1"/>
    <col min="5" max="5" width="15.140625" style="102" customWidth="1"/>
    <col min="6" max="6" width="18" style="105" customWidth="1"/>
    <col min="7" max="7" width="18.85546875" style="112" customWidth="1"/>
    <col min="8" max="8" width="15.5703125" style="112" customWidth="1"/>
    <col min="9" max="9" width="13" style="125" customWidth="1"/>
    <col min="10" max="10" width="15.5703125" style="125" customWidth="1"/>
    <col min="11" max="11" width="13.42578125" style="125" customWidth="1"/>
    <col min="12" max="12" width="22.85546875" style="53" customWidth="1"/>
    <col min="13" max="13" width="24.28515625" style="104" customWidth="1"/>
    <col min="14" max="16384" width="9.140625" style="52"/>
  </cols>
  <sheetData>
    <row r="1" spans="1:13" x14ac:dyDescent="0.2">
      <c r="F1" s="112"/>
      <c r="I1" s="112"/>
      <c r="J1" s="112"/>
      <c r="K1" s="112"/>
    </row>
    <row r="2" spans="1:13" ht="15" x14ac:dyDescent="0.25">
      <c r="F2" s="112"/>
      <c r="G2" s="112" t="s">
        <v>116</v>
      </c>
      <c r="H2" s="128" t="s">
        <v>280</v>
      </c>
      <c r="I2" s="128"/>
      <c r="J2" s="129"/>
      <c r="K2" s="129"/>
      <c r="L2" s="130"/>
      <c r="M2" s="130"/>
    </row>
    <row r="3" spans="1:13" ht="15" x14ac:dyDescent="0.25">
      <c r="F3" s="112"/>
      <c r="H3" s="131" t="s">
        <v>241</v>
      </c>
      <c r="I3" s="131"/>
      <c r="J3" s="131"/>
      <c r="K3" s="131"/>
      <c r="L3" s="131"/>
      <c r="M3" s="131"/>
    </row>
    <row r="4" spans="1:13" ht="15" x14ac:dyDescent="0.25">
      <c r="F4" s="112"/>
      <c r="H4" s="131" t="s">
        <v>243</v>
      </c>
      <c r="I4" s="131"/>
      <c r="J4" s="131"/>
      <c r="K4" s="131"/>
      <c r="L4" s="131"/>
      <c r="M4" s="130"/>
    </row>
    <row r="5" spans="1:13" ht="15" x14ac:dyDescent="0.25">
      <c r="F5" s="112"/>
      <c r="H5" s="131" t="s">
        <v>242</v>
      </c>
      <c r="I5" s="131"/>
      <c r="J5" s="131"/>
      <c r="K5" s="131"/>
      <c r="L5" s="131"/>
      <c r="M5" s="131"/>
    </row>
    <row r="6" spans="1:13" x14ac:dyDescent="0.2">
      <c r="F6" s="112"/>
      <c r="H6" s="126"/>
      <c r="I6" s="126"/>
      <c r="J6" s="126"/>
      <c r="K6" s="126"/>
      <c r="L6" s="126"/>
      <c r="M6" s="126"/>
    </row>
    <row r="7" spans="1:13" x14ac:dyDescent="0.2">
      <c r="F7" s="112"/>
      <c r="H7" s="127" t="s">
        <v>285</v>
      </c>
      <c r="I7" s="112"/>
      <c r="J7" s="112"/>
      <c r="K7" s="112"/>
    </row>
    <row r="8" spans="1:13" ht="29.25" customHeight="1" x14ac:dyDescent="0.25">
      <c r="F8" s="112"/>
      <c r="G8" s="113"/>
      <c r="I8" s="148" t="s">
        <v>266</v>
      </c>
      <c r="J8" s="149"/>
      <c r="K8" s="150"/>
      <c r="L8" s="58"/>
      <c r="M8" s="114"/>
    </row>
    <row r="9" spans="1:13" ht="15" x14ac:dyDescent="0.25">
      <c r="F9" s="112"/>
      <c r="G9" s="113"/>
      <c r="I9" s="148" t="s">
        <v>18</v>
      </c>
      <c r="J9" s="149"/>
      <c r="K9" s="150"/>
      <c r="L9" s="58"/>
      <c r="M9" s="114"/>
    </row>
    <row r="10" spans="1:13" ht="15" x14ac:dyDescent="0.25">
      <c r="F10" s="112"/>
      <c r="G10" s="113"/>
      <c r="I10" s="151" t="s">
        <v>61</v>
      </c>
      <c r="J10" s="151"/>
      <c r="K10" s="151"/>
      <c r="L10" s="61"/>
      <c r="M10" s="62"/>
    </row>
    <row r="11" spans="1:13" ht="15" x14ac:dyDescent="0.25">
      <c r="F11" s="112"/>
      <c r="G11" s="113"/>
      <c r="I11" s="151" t="s">
        <v>78</v>
      </c>
      <c r="J11" s="151"/>
      <c r="K11" s="151"/>
      <c r="L11" s="61"/>
      <c r="M11" s="62"/>
    </row>
    <row r="12" spans="1:13" ht="15" x14ac:dyDescent="0.25">
      <c r="F12" s="112"/>
      <c r="G12" s="113"/>
      <c r="I12" s="151" t="s">
        <v>15</v>
      </c>
      <c r="J12" s="151"/>
      <c r="K12" s="151"/>
      <c r="L12" s="61"/>
      <c r="M12" s="75"/>
    </row>
    <row r="13" spans="1:13" ht="15" customHeight="1" x14ac:dyDescent="0.25">
      <c r="F13" s="112"/>
      <c r="G13" s="113"/>
      <c r="I13" s="205" t="s">
        <v>136</v>
      </c>
      <c r="J13" s="205"/>
      <c r="K13" s="205"/>
      <c r="L13" s="205"/>
      <c r="M13" s="115"/>
    </row>
    <row r="14" spans="1:13" x14ac:dyDescent="0.2">
      <c r="F14" s="112"/>
      <c r="G14" s="113"/>
      <c r="I14" s="149"/>
      <c r="J14" s="152"/>
      <c r="K14" s="149"/>
      <c r="L14" s="116"/>
      <c r="M14" s="117"/>
    </row>
    <row r="15" spans="1:13" s="103" customFormat="1" ht="15.75" customHeight="1" x14ac:dyDescent="0.25">
      <c r="A15" s="256" t="s">
        <v>20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</row>
    <row r="16" spans="1:13" s="103" customFormat="1" ht="15.75" customHeight="1" x14ac:dyDescent="0.2">
      <c r="A16" s="268" t="s">
        <v>60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</row>
    <row r="17" spans="1:13" s="103" customFormat="1" ht="10.5" customHeight="1" x14ac:dyDescent="0.2">
      <c r="A17" s="118"/>
      <c r="B17" s="77"/>
      <c r="C17" s="77"/>
      <c r="D17" s="77"/>
      <c r="E17" s="119"/>
      <c r="F17" s="120"/>
      <c r="G17" s="120"/>
      <c r="H17" s="120"/>
      <c r="I17" s="120"/>
      <c r="J17" s="120"/>
      <c r="K17" s="120"/>
      <c r="L17" s="121"/>
      <c r="M17" s="121"/>
    </row>
    <row r="18" spans="1:13" ht="15" customHeight="1" x14ac:dyDescent="0.2">
      <c r="A18" s="222" t="s">
        <v>4</v>
      </c>
      <c r="B18" s="222" t="s">
        <v>39</v>
      </c>
      <c r="C18" s="222" t="s">
        <v>40</v>
      </c>
      <c r="D18" s="222" t="s">
        <v>7</v>
      </c>
      <c r="E18" s="269" t="s">
        <v>41</v>
      </c>
      <c r="F18" s="264" t="s">
        <v>42</v>
      </c>
      <c r="G18" s="260" t="s">
        <v>8</v>
      </c>
      <c r="H18" s="261"/>
      <c r="I18" s="261"/>
      <c r="J18" s="261"/>
      <c r="K18" s="262"/>
      <c r="L18" s="222" t="s">
        <v>143</v>
      </c>
      <c r="M18" s="185" t="s">
        <v>9</v>
      </c>
    </row>
    <row r="19" spans="1:13" ht="141.75" customHeight="1" x14ac:dyDescent="0.2">
      <c r="A19" s="222"/>
      <c r="B19" s="222"/>
      <c r="C19" s="222"/>
      <c r="D19" s="222"/>
      <c r="E19" s="269"/>
      <c r="F19" s="264"/>
      <c r="G19" s="166" t="s">
        <v>16</v>
      </c>
      <c r="H19" s="166" t="s">
        <v>17</v>
      </c>
      <c r="I19" s="166" t="s">
        <v>23</v>
      </c>
      <c r="J19" s="166" t="s">
        <v>46</v>
      </c>
      <c r="K19" s="166" t="s">
        <v>45</v>
      </c>
      <c r="L19" s="222"/>
      <c r="M19" s="187"/>
    </row>
    <row r="20" spans="1:13" ht="15" x14ac:dyDescent="0.2">
      <c r="A20" s="160">
        <v>1</v>
      </c>
      <c r="B20" s="160">
        <v>2</v>
      </c>
      <c r="C20" s="160">
        <v>3</v>
      </c>
      <c r="D20" s="160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60">
        <v>12</v>
      </c>
      <c r="M20" s="160">
        <v>13</v>
      </c>
    </row>
    <row r="21" spans="1:13" ht="18" customHeight="1" x14ac:dyDescent="0.2">
      <c r="A21" s="217" t="s">
        <v>82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9"/>
    </row>
    <row r="22" spans="1:13" ht="17.25" customHeight="1" x14ac:dyDescent="0.2">
      <c r="A22" s="162" t="s">
        <v>37</v>
      </c>
      <c r="B22" s="270" t="s">
        <v>158</v>
      </c>
      <c r="C22" s="185" t="s">
        <v>59</v>
      </c>
      <c r="D22" s="159" t="s">
        <v>2</v>
      </c>
      <c r="E22" s="147">
        <v>0</v>
      </c>
      <c r="F22" s="146">
        <f>SUM(G22:K22)</f>
        <v>16000</v>
      </c>
      <c r="G22" s="146">
        <v>1000</v>
      </c>
      <c r="H22" s="167">
        <f t="shared" ref="H22" si="0">SUM(H23:H26)</f>
        <v>15000</v>
      </c>
      <c r="I22" s="167">
        <f t="shared" ref="I22:J22" si="1">SUM(I23:I26)</f>
        <v>0</v>
      </c>
      <c r="J22" s="167">
        <f t="shared" si="1"/>
        <v>0</v>
      </c>
      <c r="K22" s="168">
        <v>0</v>
      </c>
      <c r="L22" s="281" t="s">
        <v>21</v>
      </c>
      <c r="M22" s="231" t="s">
        <v>156</v>
      </c>
    </row>
    <row r="23" spans="1:13" ht="43.5" customHeight="1" x14ac:dyDescent="0.2">
      <c r="A23" s="162"/>
      <c r="B23" s="243"/>
      <c r="C23" s="186"/>
      <c r="D23" s="159" t="s">
        <v>1</v>
      </c>
      <c r="E23" s="147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68">
        <v>0</v>
      </c>
      <c r="L23" s="282"/>
      <c r="M23" s="236"/>
    </row>
    <row r="24" spans="1:13" ht="62.25" customHeight="1" x14ac:dyDescent="0.2">
      <c r="A24" s="162"/>
      <c r="B24" s="243"/>
      <c r="C24" s="186"/>
      <c r="D24" s="159" t="s">
        <v>6</v>
      </c>
      <c r="E24" s="147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68">
        <v>0</v>
      </c>
      <c r="L24" s="282"/>
      <c r="M24" s="236"/>
    </row>
    <row r="25" spans="1:13" ht="73.5" customHeight="1" x14ac:dyDescent="0.2">
      <c r="A25" s="162"/>
      <c r="B25" s="243"/>
      <c r="C25" s="186"/>
      <c r="D25" s="159" t="s">
        <v>10</v>
      </c>
      <c r="E25" s="147">
        <v>0</v>
      </c>
      <c r="F25" s="146">
        <f>SUM(G25:K25)</f>
        <v>16000</v>
      </c>
      <c r="G25" s="146">
        <v>1000</v>
      </c>
      <c r="H25" s="169">
        <f t="shared" ref="G25:K27" si="2">SUM(H26:H29)</f>
        <v>15000</v>
      </c>
      <c r="I25" s="169">
        <f t="shared" si="2"/>
        <v>0</v>
      </c>
      <c r="J25" s="169">
        <v>0</v>
      </c>
      <c r="K25" s="169">
        <v>0</v>
      </c>
      <c r="L25" s="282"/>
      <c r="M25" s="236"/>
    </row>
    <row r="26" spans="1:13" ht="30" customHeight="1" x14ac:dyDescent="0.2">
      <c r="A26" s="162"/>
      <c r="B26" s="244"/>
      <c r="C26" s="187"/>
      <c r="D26" s="159" t="s">
        <v>24</v>
      </c>
      <c r="E26" s="147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68">
        <v>0</v>
      </c>
      <c r="L26" s="283"/>
      <c r="M26" s="237"/>
    </row>
    <row r="27" spans="1:13" ht="18.75" customHeight="1" x14ac:dyDescent="0.2">
      <c r="A27" s="228" t="s">
        <v>50</v>
      </c>
      <c r="B27" s="196" t="s">
        <v>170</v>
      </c>
      <c r="C27" s="185" t="s">
        <v>59</v>
      </c>
      <c r="D27" s="159" t="s">
        <v>2</v>
      </c>
      <c r="E27" s="71">
        <v>0</v>
      </c>
      <c r="F27" s="146">
        <v>15000</v>
      </c>
      <c r="G27" s="170">
        <f t="shared" si="2"/>
        <v>0</v>
      </c>
      <c r="H27" s="170">
        <f t="shared" si="2"/>
        <v>15000</v>
      </c>
      <c r="I27" s="170">
        <f t="shared" si="2"/>
        <v>0</v>
      </c>
      <c r="J27" s="170">
        <f t="shared" si="2"/>
        <v>0</v>
      </c>
      <c r="K27" s="170">
        <f t="shared" si="2"/>
        <v>0</v>
      </c>
      <c r="L27" s="222" t="s">
        <v>21</v>
      </c>
      <c r="M27" s="234"/>
    </row>
    <row r="28" spans="1:13" ht="38.25" customHeight="1" x14ac:dyDescent="0.2">
      <c r="A28" s="229"/>
      <c r="B28" s="208"/>
      <c r="C28" s="186"/>
      <c r="D28" s="159" t="s">
        <v>1</v>
      </c>
      <c r="E28" s="71">
        <v>0</v>
      </c>
      <c r="F28" s="123">
        <f>SUM(G28:K28)</f>
        <v>0</v>
      </c>
      <c r="G28" s="123">
        <v>0</v>
      </c>
      <c r="H28" s="123">
        <v>0</v>
      </c>
      <c r="I28" s="123">
        <v>0</v>
      </c>
      <c r="J28" s="123">
        <v>0</v>
      </c>
      <c r="K28" s="170">
        <v>0</v>
      </c>
      <c r="L28" s="222"/>
      <c r="M28" s="236"/>
    </row>
    <row r="29" spans="1:13" ht="47.25" customHeight="1" x14ac:dyDescent="0.2">
      <c r="A29" s="229"/>
      <c r="B29" s="208"/>
      <c r="C29" s="186"/>
      <c r="D29" s="159" t="s">
        <v>6</v>
      </c>
      <c r="E29" s="71">
        <v>0</v>
      </c>
      <c r="F29" s="123">
        <f t="shared" ref="F29:F31" si="3">SUM(G29:K29)</f>
        <v>0</v>
      </c>
      <c r="G29" s="123">
        <v>0</v>
      </c>
      <c r="H29" s="123">
        <v>0</v>
      </c>
      <c r="I29" s="123">
        <v>0</v>
      </c>
      <c r="J29" s="123">
        <v>0</v>
      </c>
      <c r="K29" s="170">
        <v>0</v>
      </c>
      <c r="L29" s="222"/>
      <c r="M29" s="236"/>
    </row>
    <row r="30" spans="1:13" ht="48" customHeight="1" x14ac:dyDescent="0.2">
      <c r="A30" s="229"/>
      <c r="B30" s="208"/>
      <c r="C30" s="186"/>
      <c r="D30" s="159" t="s">
        <v>10</v>
      </c>
      <c r="E30" s="71">
        <v>0</v>
      </c>
      <c r="F30" s="146">
        <v>15000</v>
      </c>
      <c r="G30" s="123">
        <v>0</v>
      </c>
      <c r="H30" s="123">
        <v>15000</v>
      </c>
      <c r="I30" s="123">
        <v>0</v>
      </c>
      <c r="J30" s="123">
        <v>0</v>
      </c>
      <c r="K30" s="170">
        <v>0</v>
      </c>
      <c r="L30" s="222"/>
      <c r="M30" s="236"/>
    </row>
    <row r="31" spans="1:13" ht="40.5" customHeight="1" x14ac:dyDescent="0.2">
      <c r="A31" s="230"/>
      <c r="B31" s="209"/>
      <c r="C31" s="187"/>
      <c r="D31" s="159" t="s">
        <v>24</v>
      </c>
      <c r="E31" s="71">
        <v>0</v>
      </c>
      <c r="F31" s="123">
        <f t="shared" si="3"/>
        <v>0</v>
      </c>
      <c r="G31" s="123">
        <v>0</v>
      </c>
      <c r="H31" s="123">
        <v>0</v>
      </c>
      <c r="I31" s="123">
        <v>0</v>
      </c>
      <c r="J31" s="123">
        <v>0</v>
      </c>
      <c r="K31" s="170">
        <v>0</v>
      </c>
      <c r="L31" s="222"/>
      <c r="M31" s="237"/>
    </row>
    <row r="32" spans="1:13" ht="40.5" customHeight="1" x14ac:dyDescent="0.2">
      <c r="A32" s="228" t="s">
        <v>246</v>
      </c>
      <c r="B32" s="196" t="s">
        <v>171</v>
      </c>
      <c r="C32" s="185" t="s">
        <v>59</v>
      </c>
      <c r="D32" s="159" t="s">
        <v>2</v>
      </c>
      <c r="E32" s="71">
        <v>0</v>
      </c>
      <c r="F32" s="170">
        <f>G32+H32+I32+J32+K32</f>
        <v>1000</v>
      </c>
      <c r="G32" s="170">
        <f>SUM(G33:G36)</f>
        <v>1000</v>
      </c>
      <c r="H32" s="170">
        <v>0</v>
      </c>
      <c r="I32" s="170">
        <f>SUM(I33:I36)</f>
        <v>0</v>
      </c>
      <c r="J32" s="170">
        <f>SUM(J33:J36)</f>
        <v>0</v>
      </c>
      <c r="K32" s="170">
        <f>SUM(K33:K36)</f>
        <v>0</v>
      </c>
      <c r="L32" s="222" t="s">
        <v>21</v>
      </c>
      <c r="M32" s="163"/>
    </row>
    <row r="33" spans="1:13" ht="40.5" customHeight="1" x14ac:dyDescent="0.2">
      <c r="A33" s="229"/>
      <c r="B33" s="208"/>
      <c r="C33" s="186"/>
      <c r="D33" s="159" t="s">
        <v>1</v>
      </c>
      <c r="E33" s="71">
        <v>0</v>
      </c>
      <c r="F33" s="71">
        <v>0</v>
      </c>
      <c r="G33" s="123">
        <v>0</v>
      </c>
      <c r="H33" s="123">
        <v>0</v>
      </c>
      <c r="I33" s="123">
        <v>0</v>
      </c>
      <c r="J33" s="123">
        <v>0</v>
      </c>
      <c r="K33" s="170">
        <v>0</v>
      </c>
      <c r="L33" s="222"/>
      <c r="M33" s="163"/>
    </row>
    <row r="34" spans="1:13" ht="40.5" customHeight="1" x14ac:dyDescent="0.2">
      <c r="A34" s="229"/>
      <c r="B34" s="208"/>
      <c r="C34" s="186"/>
      <c r="D34" s="159" t="s">
        <v>6</v>
      </c>
      <c r="E34" s="71">
        <v>0</v>
      </c>
      <c r="F34" s="71">
        <v>0</v>
      </c>
      <c r="G34" s="123">
        <v>0</v>
      </c>
      <c r="H34" s="123">
        <v>0</v>
      </c>
      <c r="I34" s="123">
        <v>0</v>
      </c>
      <c r="J34" s="123">
        <v>0</v>
      </c>
      <c r="K34" s="170">
        <v>0</v>
      </c>
      <c r="L34" s="222"/>
      <c r="M34" s="163"/>
    </row>
    <row r="35" spans="1:13" ht="40.5" customHeight="1" x14ac:dyDescent="0.2">
      <c r="A35" s="229"/>
      <c r="B35" s="208"/>
      <c r="C35" s="186"/>
      <c r="D35" s="159" t="s">
        <v>10</v>
      </c>
      <c r="E35" s="71">
        <v>0</v>
      </c>
      <c r="F35" s="71">
        <f>SUM(G35:J35)</f>
        <v>1000</v>
      </c>
      <c r="G35" s="71">
        <v>1000</v>
      </c>
      <c r="H35" s="71">
        <v>0</v>
      </c>
      <c r="I35" s="71">
        <v>0</v>
      </c>
      <c r="J35" s="71">
        <v>0</v>
      </c>
      <c r="K35" s="170">
        <v>0</v>
      </c>
      <c r="L35" s="222"/>
      <c r="M35" s="163"/>
    </row>
    <row r="36" spans="1:13" ht="40.5" customHeight="1" x14ac:dyDescent="0.2">
      <c r="A36" s="230"/>
      <c r="B36" s="209"/>
      <c r="C36" s="187"/>
      <c r="D36" s="159" t="s">
        <v>24</v>
      </c>
      <c r="E36" s="71">
        <v>0</v>
      </c>
      <c r="F36" s="71">
        <v>0</v>
      </c>
      <c r="G36" s="123">
        <v>0</v>
      </c>
      <c r="H36" s="123">
        <v>0</v>
      </c>
      <c r="I36" s="123">
        <v>0</v>
      </c>
      <c r="J36" s="123">
        <v>0</v>
      </c>
      <c r="K36" s="170">
        <v>0</v>
      </c>
      <c r="L36" s="222"/>
      <c r="M36" s="163"/>
    </row>
    <row r="37" spans="1:13" ht="40.5" customHeight="1" x14ac:dyDescent="0.2">
      <c r="A37" s="228" t="s">
        <v>270</v>
      </c>
      <c r="B37" s="185" t="s">
        <v>272</v>
      </c>
      <c r="C37" s="185" t="s">
        <v>273</v>
      </c>
      <c r="D37" s="124" t="s">
        <v>2</v>
      </c>
      <c r="E37" s="153">
        <v>0</v>
      </c>
      <c r="F37" s="153">
        <v>151935.97</v>
      </c>
      <c r="G37" s="171">
        <v>0</v>
      </c>
      <c r="H37" s="171">
        <v>0</v>
      </c>
      <c r="I37" s="171">
        <v>74569.83</v>
      </c>
      <c r="J37" s="171">
        <v>77366.14</v>
      </c>
      <c r="K37" s="171">
        <v>0</v>
      </c>
      <c r="L37" s="222" t="s">
        <v>21</v>
      </c>
      <c r="M37" s="163"/>
    </row>
    <row r="38" spans="1:13" ht="40.5" customHeight="1" x14ac:dyDescent="0.2">
      <c r="A38" s="229"/>
      <c r="B38" s="186"/>
      <c r="C38" s="186"/>
      <c r="D38" s="159" t="s">
        <v>1</v>
      </c>
      <c r="E38" s="71">
        <v>0</v>
      </c>
      <c r="F38" s="71">
        <v>73043.100000000006</v>
      </c>
      <c r="G38" s="123">
        <v>0</v>
      </c>
      <c r="H38" s="123">
        <v>0</v>
      </c>
      <c r="I38" s="123">
        <v>35849.4</v>
      </c>
      <c r="J38" s="123">
        <v>37193.699999999997</v>
      </c>
      <c r="K38" s="123">
        <v>0</v>
      </c>
      <c r="L38" s="222"/>
      <c r="M38" s="163"/>
    </row>
    <row r="39" spans="1:13" ht="40.5" customHeight="1" x14ac:dyDescent="0.2">
      <c r="A39" s="229"/>
      <c r="B39" s="186"/>
      <c r="C39" s="186"/>
      <c r="D39" s="159" t="s">
        <v>6</v>
      </c>
      <c r="E39" s="71">
        <v>0</v>
      </c>
      <c r="F39" s="71">
        <v>24347.7</v>
      </c>
      <c r="G39" s="123">
        <v>0</v>
      </c>
      <c r="H39" s="123">
        <v>0</v>
      </c>
      <c r="I39" s="123">
        <v>11949.8</v>
      </c>
      <c r="J39" s="123">
        <v>12397.9</v>
      </c>
      <c r="K39" s="123">
        <v>0</v>
      </c>
      <c r="L39" s="222"/>
      <c r="M39" s="163"/>
    </row>
    <row r="40" spans="1:13" ht="67.5" customHeight="1" x14ac:dyDescent="0.2">
      <c r="A40" s="229"/>
      <c r="B40" s="186"/>
      <c r="C40" s="186"/>
      <c r="D40" s="159" t="s">
        <v>10</v>
      </c>
      <c r="E40" s="71">
        <v>0</v>
      </c>
      <c r="F40" s="71">
        <v>54545.17</v>
      </c>
      <c r="G40" s="123">
        <v>0</v>
      </c>
      <c r="H40" s="123">
        <v>0</v>
      </c>
      <c r="I40" s="123">
        <v>26770.63</v>
      </c>
      <c r="J40" s="123">
        <v>27774.54</v>
      </c>
      <c r="K40" s="123">
        <v>0</v>
      </c>
      <c r="L40" s="222"/>
      <c r="M40" s="163"/>
    </row>
    <row r="41" spans="1:13" ht="40.5" customHeight="1" x14ac:dyDescent="0.2">
      <c r="A41" s="230"/>
      <c r="B41" s="187"/>
      <c r="C41" s="187"/>
      <c r="D41" s="159" t="s">
        <v>24</v>
      </c>
      <c r="E41" s="71">
        <v>0</v>
      </c>
      <c r="F41" s="71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222"/>
      <c r="M41" s="163"/>
    </row>
    <row r="42" spans="1:13" ht="40.5" customHeight="1" x14ac:dyDescent="0.2">
      <c r="A42" s="228" t="s">
        <v>271</v>
      </c>
      <c r="B42" s="185" t="s">
        <v>274</v>
      </c>
      <c r="C42" s="185" t="s">
        <v>273</v>
      </c>
      <c r="D42" s="159" t="s">
        <v>2</v>
      </c>
      <c r="E42" s="71">
        <v>0</v>
      </c>
      <c r="F42" s="71">
        <v>151935.97</v>
      </c>
      <c r="G42" s="123">
        <v>0</v>
      </c>
      <c r="H42" s="123">
        <v>0</v>
      </c>
      <c r="I42" s="123" t="s">
        <v>275</v>
      </c>
      <c r="J42" s="123">
        <v>77366.14</v>
      </c>
      <c r="K42" s="123">
        <v>0</v>
      </c>
      <c r="L42" s="222" t="s">
        <v>21</v>
      </c>
      <c r="M42" s="163"/>
    </row>
    <row r="43" spans="1:13" ht="40.5" customHeight="1" x14ac:dyDescent="0.2">
      <c r="A43" s="229"/>
      <c r="B43" s="186"/>
      <c r="C43" s="186"/>
      <c r="D43" s="159" t="s">
        <v>1</v>
      </c>
      <c r="E43" s="71">
        <v>0</v>
      </c>
      <c r="F43" s="71">
        <v>73043.100000000006</v>
      </c>
      <c r="G43" s="123">
        <v>0</v>
      </c>
      <c r="H43" s="123">
        <v>0</v>
      </c>
      <c r="I43" s="123">
        <v>35849.4</v>
      </c>
      <c r="J43" s="123">
        <v>37193.699999999997</v>
      </c>
      <c r="K43" s="123">
        <v>0</v>
      </c>
      <c r="L43" s="222"/>
      <c r="M43" s="163"/>
    </row>
    <row r="44" spans="1:13" ht="40.5" customHeight="1" x14ac:dyDescent="0.2">
      <c r="A44" s="229"/>
      <c r="B44" s="186"/>
      <c r="C44" s="186"/>
      <c r="D44" s="159" t="s">
        <v>6</v>
      </c>
      <c r="E44" s="71">
        <v>0</v>
      </c>
      <c r="F44" s="71">
        <v>24347.7</v>
      </c>
      <c r="G44" s="123">
        <v>0</v>
      </c>
      <c r="H44" s="123">
        <v>0</v>
      </c>
      <c r="I44" s="123">
        <v>11949.8</v>
      </c>
      <c r="J44" s="123">
        <v>12397.9</v>
      </c>
      <c r="K44" s="123">
        <v>0</v>
      </c>
      <c r="L44" s="222"/>
      <c r="M44" s="163"/>
    </row>
    <row r="45" spans="1:13" ht="52.5" customHeight="1" x14ac:dyDescent="0.2">
      <c r="A45" s="229"/>
      <c r="B45" s="186"/>
      <c r="C45" s="186"/>
      <c r="D45" s="159" t="s">
        <v>10</v>
      </c>
      <c r="E45" s="71">
        <v>0</v>
      </c>
      <c r="F45" s="71">
        <v>54545.17</v>
      </c>
      <c r="G45" s="123">
        <v>0</v>
      </c>
      <c r="H45" s="123">
        <v>0</v>
      </c>
      <c r="I45" s="123">
        <v>26770.63</v>
      </c>
      <c r="J45" s="123">
        <v>27774.54</v>
      </c>
      <c r="K45" s="123">
        <v>0</v>
      </c>
      <c r="L45" s="222"/>
      <c r="M45" s="163"/>
    </row>
    <row r="46" spans="1:13" ht="40.5" customHeight="1" x14ac:dyDescent="0.2">
      <c r="A46" s="230"/>
      <c r="B46" s="187"/>
      <c r="C46" s="187"/>
      <c r="D46" s="159" t="s">
        <v>24</v>
      </c>
      <c r="E46" s="71">
        <v>0</v>
      </c>
      <c r="F46" s="71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222"/>
      <c r="M46" s="163"/>
    </row>
    <row r="47" spans="1:13" ht="15" customHeight="1" x14ac:dyDescent="0.2">
      <c r="A47" s="225"/>
      <c r="B47" s="226" t="s">
        <v>117</v>
      </c>
      <c r="C47" s="226"/>
      <c r="D47" s="124" t="s">
        <v>2</v>
      </c>
      <c r="E47" s="147">
        <v>0</v>
      </c>
      <c r="F47" s="122">
        <v>167935.97</v>
      </c>
      <c r="G47" s="167">
        <f>SUM(G48:G51)</f>
        <v>1000</v>
      </c>
      <c r="H47" s="167">
        <f>SUM(H48:H51)</f>
        <v>15000</v>
      </c>
      <c r="I47" s="123" t="s">
        <v>275</v>
      </c>
      <c r="J47" s="123">
        <v>77366.14</v>
      </c>
      <c r="K47" s="167">
        <f>SUM(K48:K51)</f>
        <v>0</v>
      </c>
      <c r="L47" s="216"/>
      <c r="M47" s="216"/>
    </row>
    <row r="48" spans="1:13" ht="46.5" customHeight="1" x14ac:dyDescent="0.2">
      <c r="A48" s="225"/>
      <c r="B48" s="226"/>
      <c r="C48" s="226"/>
      <c r="D48" s="124" t="s">
        <v>1</v>
      </c>
      <c r="E48" s="147">
        <v>0</v>
      </c>
      <c r="F48" s="167">
        <v>73043.100000000006</v>
      </c>
      <c r="G48" s="167">
        <v>0</v>
      </c>
      <c r="H48" s="167">
        <v>0</v>
      </c>
      <c r="I48" s="123">
        <v>35849.4</v>
      </c>
      <c r="J48" s="123">
        <v>37193.699999999997</v>
      </c>
      <c r="K48" s="167">
        <v>0</v>
      </c>
      <c r="L48" s="216"/>
      <c r="M48" s="216"/>
    </row>
    <row r="49" spans="1:13" ht="58.5" customHeight="1" x14ac:dyDescent="0.2">
      <c r="A49" s="225"/>
      <c r="B49" s="226"/>
      <c r="C49" s="226"/>
      <c r="D49" s="124" t="s">
        <v>6</v>
      </c>
      <c r="E49" s="147">
        <v>0</v>
      </c>
      <c r="F49" s="167">
        <v>24347.7</v>
      </c>
      <c r="G49" s="167">
        <v>0</v>
      </c>
      <c r="H49" s="167">
        <v>0</v>
      </c>
      <c r="I49" s="123">
        <v>11949.8</v>
      </c>
      <c r="J49" s="123">
        <v>12397.9</v>
      </c>
      <c r="K49" s="167">
        <v>0</v>
      </c>
      <c r="L49" s="216"/>
      <c r="M49" s="216"/>
    </row>
    <row r="50" spans="1:13" ht="72" customHeight="1" x14ac:dyDescent="0.2">
      <c r="A50" s="225"/>
      <c r="B50" s="226"/>
      <c r="C50" s="226"/>
      <c r="D50" s="124" t="s">
        <v>10</v>
      </c>
      <c r="E50" s="147">
        <v>0</v>
      </c>
      <c r="F50" s="123">
        <v>70545.17</v>
      </c>
      <c r="G50" s="167">
        <v>1000</v>
      </c>
      <c r="H50" s="123">
        <v>15000</v>
      </c>
      <c r="I50" s="123">
        <v>26770.63</v>
      </c>
      <c r="J50" s="123">
        <v>27774.54</v>
      </c>
      <c r="K50" s="167">
        <v>0</v>
      </c>
      <c r="L50" s="216"/>
      <c r="M50" s="216"/>
    </row>
    <row r="51" spans="1:13" ht="31.5" customHeight="1" x14ac:dyDescent="0.2">
      <c r="A51" s="225"/>
      <c r="B51" s="226"/>
      <c r="C51" s="226"/>
      <c r="D51" s="124" t="s">
        <v>24</v>
      </c>
      <c r="E51" s="147">
        <v>0</v>
      </c>
      <c r="F51" s="167">
        <v>0</v>
      </c>
      <c r="G51" s="167">
        <v>0</v>
      </c>
      <c r="H51" s="167">
        <v>0</v>
      </c>
      <c r="I51" s="123">
        <v>0</v>
      </c>
      <c r="J51" s="123">
        <v>0</v>
      </c>
      <c r="K51" s="167">
        <v>0</v>
      </c>
      <c r="L51" s="216"/>
      <c r="M51" s="216"/>
    </row>
    <row r="52" spans="1:13" ht="23.25" customHeight="1" x14ac:dyDescent="0.2">
      <c r="A52" s="210" t="s">
        <v>65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2"/>
    </row>
    <row r="53" spans="1:13" s="73" customFormat="1" ht="13.5" customHeight="1" x14ac:dyDescent="0.2">
      <c r="A53" s="220" t="s">
        <v>85</v>
      </c>
      <c r="B53" s="195" t="s">
        <v>159</v>
      </c>
      <c r="C53" s="221" t="s">
        <v>59</v>
      </c>
      <c r="D53" s="124" t="s">
        <v>2</v>
      </c>
      <c r="E53" s="69">
        <v>0</v>
      </c>
      <c r="F53" s="69">
        <f>SUM(F54:F57)</f>
        <v>181128.2</v>
      </c>
      <c r="G53" s="69">
        <f>SUM(G54:G57)</f>
        <v>90900</v>
      </c>
      <c r="H53" s="69">
        <f>SUM(H54:H57)</f>
        <v>328.2</v>
      </c>
      <c r="I53" s="69">
        <f t="shared" ref="I53:K53" si="4">SUM(I54:I57)</f>
        <v>89900</v>
      </c>
      <c r="J53" s="69">
        <f t="shared" si="4"/>
        <v>0</v>
      </c>
      <c r="K53" s="69">
        <f t="shared" si="4"/>
        <v>0</v>
      </c>
      <c r="L53" s="263"/>
      <c r="M53" s="285" t="s">
        <v>236</v>
      </c>
    </row>
    <row r="54" spans="1:13" s="73" customFormat="1" ht="45.75" customHeight="1" x14ac:dyDescent="0.2">
      <c r="A54" s="220"/>
      <c r="B54" s="195"/>
      <c r="C54" s="221"/>
      <c r="D54" s="124" t="s">
        <v>1</v>
      </c>
      <c r="E54" s="69"/>
      <c r="F54" s="69">
        <f>G54+H54+I54+J54+K54</f>
        <v>0</v>
      </c>
      <c r="G54" s="122">
        <f>G59+G64+G69</f>
        <v>0</v>
      </c>
      <c r="H54" s="122">
        <f>H59+H64+H69</f>
        <v>0</v>
      </c>
      <c r="I54" s="122">
        <f>I59+I64+I69</f>
        <v>0</v>
      </c>
      <c r="J54" s="122">
        <f>J59+J64+J69</f>
        <v>0</v>
      </c>
      <c r="K54" s="122">
        <f>K59+K64+K69</f>
        <v>0</v>
      </c>
      <c r="L54" s="263"/>
      <c r="M54" s="286"/>
    </row>
    <row r="55" spans="1:13" s="73" customFormat="1" ht="60" customHeight="1" x14ac:dyDescent="0.2">
      <c r="A55" s="220"/>
      <c r="B55" s="195"/>
      <c r="C55" s="221"/>
      <c r="D55" s="124" t="s">
        <v>6</v>
      </c>
      <c r="E55" s="69">
        <v>0</v>
      </c>
      <c r="F55" s="69">
        <f t="shared" ref="F55:F57" si="5">G55+H55+I55+J55+K55</f>
        <v>89900</v>
      </c>
      <c r="G55" s="122">
        <f t="shared" ref="G55:G57" si="6">G60+G65+G70</f>
        <v>89900</v>
      </c>
      <c r="H55" s="122">
        <f t="shared" ref="H55:I57" si="7">H60+H65+H70</f>
        <v>0</v>
      </c>
      <c r="I55" s="122">
        <f t="shared" si="7"/>
        <v>0</v>
      </c>
      <c r="J55" s="122">
        <f t="shared" ref="J55" si="8">J60+J65+J70</f>
        <v>0</v>
      </c>
      <c r="K55" s="122">
        <f t="shared" ref="K55" si="9">K60+K65+K70</f>
        <v>0</v>
      </c>
      <c r="L55" s="263"/>
      <c r="M55" s="286"/>
    </row>
    <row r="56" spans="1:13" s="73" customFormat="1" ht="44.25" customHeight="1" x14ac:dyDescent="0.2">
      <c r="A56" s="220"/>
      <c r="B56" s="195"/>
      <c r="C56" s="221"/>
      <c r="D56" s="124" t="s">
        <v>10</v>
      </c>
      <c r="E56" s="69">
        <v>0</v>
      </c>
      <c r="F56" s="69">
        <f t="shared" si="5"/>
        <v>91228.2</v>
      </c>
      <c r="G56" s="122">
        <f t="shared" si="6"/>
        <v>1000</v>
      </c>
      <c r="H56" s="122">
        <f t="shared" si="7"/>
        <v>328.2</v>
      </c>
      <c r="I56" s="122">
        <f t="shared" si="7"/>
        <v>89900</v>
      </c>
      <c r="J56" s="122">
        <f t="shared" ref="J56" si="10">J61+J66+J71</f>
        <v>0</v>
      </c>
      <c r="K56" s="122">
        <f t="shared" ref="K56" si="11">K61+K66+K71</f>
        <v>0</v>
      </c>
      <c r="L56" s="263"/>
      <c r="M56" s="286"/>
    </row>
    <row r="57" spans="1:13" s="73" customFormat="1" ht="50.25" customHeight="1" x14ac:dyDescent="0.2">
      <c r="A57" s="220"/>
      <c r="B57" s="195"/>
      <c r="C57" s="221"/>
      <c r="D57" s="124" t="s">
        <v>24</v>
      </c>
      <c r="E57" s="69">
        <v>0</v>
      </c>
      <c r="F57" s="69">
        <f t="shared" si="5"/>
        <v>0</v>
      </c>
      <c r="G57" s="122">
        <f t="shared" si="6"/>
        <v>0</v>
      </c>
      <c r="H57" s="122">
        <f t="shared" si="7"/>
        <v>0</v>
      </c>
      <c r="I57" s="122">
        <f t="shared" si="7"/>
        <v>0</v>
      </c>
      <c r="J57" s="122">
        <f t="shared" ref="J57" si="12">J62+J67+J72</f>
        <v>0</v>
      </c>
      <c r="K57" s="122">
        <f t="shared" ref="K57" si="13">K62+K67+K72</f>
        <v>0</v>
      </c>
      <c r="L57" s="263"/>
      <c r="M57" s="287"/>
    </row>
    <row r="58" spans="1:13" ht="18" customHeight="1" x14ac:dyDescent="0.2">
      <c r="A58" s="223" t="s">
        <v>54</v>
      </c>
      <c r="B58" s="195" t="s">
        <v>172</v>
      </c>
      <c r="C58" s="265" t="s">
        <v>59</v>
      </c>
      <c r="D58" s="124" t="s">
        <v>2</v>
      </c>
      <c r="E58" s="69">
        <v>0</v>
      </c>
      <c r="F58" s="69">
        <f>K58+J58+I58+H58+G58</f>
        <v>0</v>
      </c>
      <c r="G58" s="69">
        <v>0</v>
      </c>
      <c r="H58" s="69">
        <v>0</v>
      </c>
      <c r="I58" s="69">
        <v>0</v>
      </c>
      <c r="J58" s="69">
        <f t="shared" ref="J58:K58" si="14">SUM(J59:J62)</f>
        <v>0</v>
      </c>
      <c r="K58" s="69">
        <f t="shared" si="14"/>
        <v>0</v>
      </c>
      <c r="L58" s="284" t="s">
        <v>21</v>
      </c>
      <c r="M58" s="293"/>
    </row>
    <row r="59" spans="1:13" ht="45.75" customHeight="1" x14ac:dyDescent="0.2">
      <c r="A59" s="223"/>
      <c r="B59" s="195"/>
      <c r="C59" s="265"/>
      <c r="D59" s="124" t="s">
        <v>1</v>
      </c>
      <c r="E59" s="69">
        <v>0</v>
      </c>
      <c r="F59" s="69">
        <f>K59+J59+I59+H59+G59</f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284"/>
      <c r="M59" s="293"/>
    </row>
    <row r="60" spans="1:13" ht="60" customHeight="1" x14ac:dyDescent="0.2">
      <c r="A60" s="223"/>
      <c r="B60" s="195"/>
      <c r="C60" s="265"/>
      <c r="D60" s="124" t="s">
        <v>6</v>
      </c>
      <c r="E60" s="69">
        <v>0</v>
      </c>
      <c r="F60" s="69">
        <f>K60+J60+I60+H60+G60</f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284"/>
      <c r="M60" s="293"/>
    </row>
    <row r="61" spans="1:13" ht="74.25" customHeight="1" x14ac:dyDescent="0.2">
      <c r="A61" s="223"/>
      <c r="B61" s="195"/>
      <c r="C61" s="265"/>
      <c r="D61" s="124" t="s">
        <v>10</v>
      </c>
      <c r="E61" s="69">
        <v>0</v>
      </c>
      <c r="F61" s="69">
        <f>K61+J61+I61+H61+G61</f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284"/>
      <c r="M61" s="293"/>
    </row>
    <row r="62" spans="1:13" ht="31.5" customHeight="1" x14ac:dyDescent="0.2">
      <c r="A62" s="223"/>
      <c r="B62" s="195"/>
      <c r="C62" s="265"/>
      <c r="D62" s="124" t="s">
        <v>24</v>
      </c>
      <c r="E62" s="69">
        <v>0</v>
      </c>
      <c r="F62" s="69">
        <f>K62+J62+I62+H62+G62</f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284"/>
      <c r="M62" s="293"/>
    </row>
    <row r="63" spans="1:13" ht="18" customHeight="1" x14ac:dyDescent="0.2">
      <c r="A63" s="223" t="s">
        <v>86</v>
      </c>
      <c r="B63" s="195" t="s">
        <v>173</v>
      </c>
      <c r="C63" s="222" t="s">
        <v>59</v>
      </c>
      <c r="D63" s="159" t="s">
        <v>2</v>
      </c>
      <c r="E63" s="67">
        <v>0</v>
      </c>
      <c r="F63" s="67">
        <f>SUM(F64:F67)</f>
        <v>90228.2</v>
      </c>
      <c r="G63" s="67">
        <v>0</v>
      </c>
      <c r="H63" s="68">
        <v>328.2</v>
      </c>
      <c r="I63" s="67">
        <v>89900</v>
      </c>
      <c r="J63" s="67">
        <f t="shared" ref="J63:K63" si="15">SUM(J64:J67)</f>
        <v>0</v>
      </c>
      <c r="K63" s="67">
        <f t="shared" si="15"/>
        <v>0</v>
      </c>
      <c r="L63" s="224" t="s">
        <v>21</v>
      </c>
      <c r="M63" s="238"/>
    </row>
    <row r="64" spans="1:13" ht="45.75" customHeight="1" x14ac:dyDescent="0.2">
      <c r="A64" s="223"/>
      <c r="B64" s="195"/>
      <c r="C64" s="222"/>
      <c r="D64" s="159" t="s">
        <v>1</v>
      </c>
      <c r="E64" s="67">
        <v>0</v>
      </c>
      <c r="F64" s="67">
        <f t="shared" ref="F64:F72" si="16">K64+J64+I64+H64+G64</f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224"/>
      <c r="M64" s="238"/>
    </row>
    <row r="65" spans="1:13" ht="45" customHeight="1" x14ac:dyDescent="0.2">
      <c r="A65" s="223"/>
      <c r="B65" s="195"/>
      <c r="C65" s="222"/>
      <c r="D65" s="159" t="s">
        <v>6</v>
      </c>
      <c r="E65" s="67">
        <v>0</v>
      </c>
      <c r="F65" s="67">
        <f t="shared" si="16"/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224"/>
      <c r="M65" s="238"/>
    </row>
    <row r="66" spans="1:13" ht="48.75" customHeight="1" x14ac:dyDescent="0.2">
      <c r="A66" s="223"/>
      <c r="B66" s="195"/>
      <c r="C66" s="222"/>
      <c r="D66" s="159" t="s">
        <v>10</v>
      </c>
      <c r="E66" s="67">
        <v>0</v>
      </c>
      <c r="F66" s="67">
        <f>K66+J66+I66+H66+G66</f>
        <v>90228.2</v>
      </c>
      <c r="G66" s="68">
        <v>0</v>
      </c>
      <c r="H66" s="68">
        <v>328.2</v>
      </c>
      <c r="I66" s="68">
        <v>89900</v>
      </c>
      <c r="J66" s="68">
        <v>0</v>
      </c>
      <c r="K66" s="68">
        <v>0</v>
      </c>
      <c r="L66" s="224"/>
      <c r="M66" s="238"/>
    </row>
    <row r="67" spans="1:13" ht="31.5" customHeight="1" x14ac:dyDescent="0.2">
      <c r="A67" s="223"/>
      <c r="B67" s="195"/>
      <c r="C67" s="222"/>
      <c r="D67" s="159" t="s">
        <v>24</v>
      </c>
      <c r="E67" s="67">
        <v>0</v>
      </c>
      <c r="F67" s="67">
        <f t="shared" si="16"/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224"/>
      <c r="M67" s="238"/>
    </row>
    <row r="68" spans="1:13" ht="18" customHeight="1" x14ac:dyDescent="0.2">
      <c r="A68" s="223" t="s">
        <v>149</v>
      </c>
      <c r="B68" s="195" t="s">
        <v>174</v>
      </c>
      <c r="C68" s="222" t="s">
        <v>59</v>
      </c>
      <c r="D68" s="159" t="s">
        <v>2</v>
      </c>
      <c r="E68" s="67">
        <v>0</v>
      </c>
      <c r="F68" s="67">
        <f t="shared" si="16"/>
        <v>90900</v>
      </c>
      <c r="G68" s="67">
        <f>G72+G71+G70+G69</f>
        <v>90900</v>
      </c>
      <c r="H68" s="67">
        <v>0</v>
      </c>
      <c r="I68" s="67">
        <f>I72+I71+I70+I69</f>
        <v>0</v>
      </c>
      <c r="J68" s="67">
        <f>J72+J71+J70+J69</f>
        <v>0</v>
      </c>
      <c r="K68" s="67">
        <f>K72+K71+K70+K69</f>
        <v>0</v>
      </c>
      <c r="L68" s="224" t="s">
        <v>150</v>
      </c>
      <c r="M68" s="238"/>
    </row>
    <row r="69" spans="1:13" ht="45.75" customHeight="1" x14ac:dyDescent="0.2">
      <c r="A69" s="223"/>
      <c r="B69" s="195"/>
      <c r="C69" s="222"/>
      <c r="D69" s="159" t="s">
        <v>1</v>
      </c>
      <c r="E69" s="67">
        <v>0</v>
      </c>
      <c r="F69" s="67">
        <f t="shared" si="16"/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24"/>
      <c r="M69" s="238"/>
    </row>
    <row r="70" spans="1:13" ht="60" customHeight="1" x14ac:dyDescent="0.2">
      <c r="A70" s="223"/>
      <c r="B70" s="195"/>
      <c r="C70" s="222"/>
      <c r="D70" s="159" t="s">
        <v>6</v>
      </c>
      <c r="E70" s="67">
        <v>0</v>
      </c>
      <c r="F70" s="67">
        <f t="shared" si="16"/>
        <v>89900</v>
      </c>
      <c r="G70" s="68">
        <v>89900</v>
      </c>
      <c r="H70" s="68">
        <v>0</v>
      </c>
      <c r="I70" s="68">
        <v>0</v>
      </c>
      <c r="J70" s="68">
        <v>0</v>
      </c>
      <c r="K70" s="68">
        <v>0</v>
      </c>
      <c r="L70" s="224"/>
      <c r="M70" s="238"/>
    </row>
    <row r="71" spans="1:13" ht="74.25" customHeight="1" x14ac:dyDescent="0.2">
      <c r="A71" s="223"/>
      <c r="B71" s="195"/>
      <c r="C71" s="222"/>
      <c r="D71" s="159" t="s">
        <v>10</v>
      </c>
      <c r="E71" s="67">
        <v>0</v>
      </c>
      <c r="F71" s="67">
        <f t="shared" si="16"/>
        <v>1000</v>
      </c>
      <c r="G71" s="68">
        <v>1000</v>
      </c>
      <c r="H71" s="68">
        <v>0</v>
      </c>
      <c r="I71" s="68">
        <v>0</v>
      </c>
      <c r="J71" s="68">
        <v>0</v>
      </c>
      <c r="K71" s="68">
        <v>0</v>
      </c>
      <c r="L71" s="224"/>
      <c r="M71" s="238"/>
    </row>
    <row r="72" spans="1:13" ht="31.5" customHeight="1" x14ac:dyDescent="0.2">
      <c r="A72" s="223"/>
      <c r="B72" s="195"/>
      <c r="C72" s="222"/>
      <c r="D72" s="159" t="s">
        <v>24</v>
      </c>
      <c r="E72" s="67">
        <v>0</v>
      </c>
      <c r="F72" s="67">
        <f t="shared" si="16"/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24"/>
      <c r="M72" s="238"/>
    </row>
    <row r="73" spans="1:13" s="73" customFormat="1" ht="13.5" customHeight="1" x14ac:dyDescent="0.2">
      <c r="A73" s="220" t="s">
        <v>119</v>
      </c>
      <c r="B73" s="195" t="s">
        <v>160</v>
      </c>
      <c r="C73" s="221" t="s">
        <v>59</v>
      </c>
      <c r="D73" s="124" t="s">
        <v>2</v>
      </c>
      <c r="E73" s="69">
        <v>10200</v>
      </c>
      <c r="F73" s="69">
        <f>K73+J73+I73+H73+G73</f>
        <v>144550</v>
      </c>
      <c r="G73" s="69">
        <f>SUM(G74:G77)</f>
        <v>4550</v>
      </c>
      <c r="H73" s="69">
        <f>SUM(H74:H77)</f>
        <v>21000</v>
      </c>
      <c r="I73" s="69">
        <f>SUM(I74:I77)</f>
        <v>40000</v>
      </c>
      <c r="J73" s="69">
        <f>SUM(J74:J77)</f>
        <v>79000</v>
      </c>
      <c r="K73" s="69">
        <f>SUM(K77+K76+K75+K74)</f>
        <v>0</v>
      </c>
      <c r="L73" s="263"/>
      <c r="M73" s="231" t="s">
        <v>237</v>
      </c>
    </row>
    <row r="74" spans="1:13" s="73" customFormat="1" ht="45.75" customHeight="1" x14ac:dyDescent="0.2">
      <c r="A74" s="220"/>
      <c r="B74" s="195"/>
      <c r="C74" s="221"/>
      <c r="D74" s="124" t="s">
        <v>1</v>
      </c>
      <c r="E74" s="69">
        <v>0</v>
      </c>
      <c r="F74" s="69">
        <f t="shared" ref="F74:K74" si="17">F79+F84+F89+F94+F99</f>
        <v>0</v>
      </c>
      <c r="G74" s="69">
        <f t="shared" si="17"/>
        <v>0</v>
      </c>
      <c r="H74" s="69">
        <f t="shared" si="17"/>
        <v>0</v>
      </c>
      <c r="I74" s="69">
        <f t="shared" si="17"/>
        <v>0</v>
      </c>
      <c r="J74" s="69">
        <f t="shared" si="17"/>
        <v>0</v>
      </c>
      <c r="K74" s="69">
        <f t="shared" si="17"/>
        <v>0</v>
      </c>
      <c r="L74" s="263"/>
      <c r="M74" s="236"/>
    </row>
    <row r="75" spans="1:13" s="73" customFormat="1" ht="60" customHeight="1" x14ac:dyDescent="0.2">
      <c r="A75" s="220"/>
      <c r="B75" s="195"/>
      <c r="C75" s="221"/>
      <c r="D75" s="124" t="s">
        <v>6</v>
      </c>
      <c r="E75" s="69">
        <v>0</v>
      </c>
      <c r="F75" s="69">
        <f>F80+F85+F90+F95+F100</f>
        <v>0</v>
      </c>
      <c r="G75" s="69">
        <f t="shared" ref="G75" si="18">G80+G85+G90+G95+G100</f>
        <v>0</v>
      </c>
      <c r="H75" s="69">
        <f t="shared" ref="H75:I77" si="19">H80+H85+H90+H95+H100</f>
        <v>0</v>
      </c>
      <c r="I75" s="69">
        <f t="shared" si="19"/>
        <v>0</v>
      </c>
      <c r="J75" s="69">
        <f t="shared" ref="J75" si="20">J80+J85+J90+J95+J100</f>
        <v>0</v>
      </c>
      <c r="K75" s="69">
        <f t="shared" ref="K75:K77" si="21">K80+K85+K90+K94+K100</f>
        <v>0</v>
      </c>
      <c r="L75" s="263"/>
      <c r="M75" s="236"/>
    </row>
    <row r="76" spans="1:13" s="73" customFormat="1" ht="44.25" customHeight="1" x14ac:dyDescent="0.2">
      <c r="A76" s="220"/>
      <c r="B76" s="195"/>
      <c r="C76" s="221"/>
      <c r="D76" s="124" t="s">
        <v>10</v>
      </c>
      <c r="E76" s="69">
        <v>5100</v>
      </c>
      <c r="F76" s="69">
        <v>118550</v>
      </c>
      <c r="G76" s="69">
        <f>G81+G86+G91+G96+G101</f>
        <v>4050</v>
      </c>
      <c r="H76" s="69">
        <v>10500</v>
      </c>
      <c r="I76" s="69">
        <v>25000</v>
      </c>
      <c r="J76" s="69">
        <v>79000</v>
      </c>
      <c r="K76" s="69">
        <f t="shared" si="21"/>
        <v>0</v>
      </c>
      <c r="L76" s="263"/>
      <c r="M76" s="236"/>
    </row>
    <row r="77" spans="1:13" s="73" customFormat="1" ht="30" customHeight="1" x14ac:dyDescent="0.2">
      <c r="A77" s="220"/>
      <c r="B77" s="195"/>
      <c r="C77" s="221"/>
      <c r="D77" s="124" t="s">
        <v>24</v>
      </c>
      <c r="E77" s="69">
        <v>5100</v>
      </c>
      <c r="F77" s="69">
        <f>F82+F87+F92+F97+F102</f>
        <v>26000</v>
      </c>
      <c r="G77" s="69">
        <f t="shared" ref="G77" si="22">G82+G87+G92+G97+G102</f>
        <v>500</v>
      </c>
      <c r="H77" s="69">
        <f t="shared" si="19"/>
        <v>10500</v>
      </c>
      <c r="I77" s="69">
        <f t="shared" si="19"/>
        <v>15000</v>
      </c>
      <c r="J77" s="69">
        <f>J82+J87+J92+J97+J102</f>
        <v>0</v>
      </c>
      <c r="K77" s="69">
        <f t="shared" si="21"/>
        <v>0</v>
      </c>
      <c r="L77" s="263"/>
      <c r="M77" s="237"/>
    </row>
    <row r="78" spans="1:13" ht="17.25" customHeight="1" x14ac:dyDescent="0.2">
      <c r="A78" s="223" t="s">
        <v>55</v>
      </c>
      <c r="B78" s="195" t="s">
        <v>201</v>
      </c>
      <c r="C78" s="222" t="s">
        <v>59</v>
      </c>
      <c r="D78" s="159" t="s">
        <v>2</v>
      </c>
      <c r="E78" s="67">
        <v>0</v>
      </c>
      <c r="F78" s="67">
        <f>SUM(K78+J78+I78+H78+G78)</f>
        <v>0</v>
      </c>
      <c r="G78" s="67">
        <f>SUM(G82+G81+G80+G79)</f>
        <v>0</v>
      </c>
      <c r="H78" s="67">
        <f>SUM(H82+H81+H80+H79)</f>
        <v>0</v>
      </c>
      <c r="I78" s="67">
        <f>SUM(I82+I81+I80+I79)</f>
        <v>0</v>
      </c>
      <c r="J78" s="67">
        <f>SUM(J82+J81+J80+J79)</f>
        <v>0</v>
      </c>
      <c r="K78" s="67">
        <f>SUM(K82+K81+K80+K79)</f>
        <v>0</v>
      </c>
      <c r="L78" s="224" t="s">
        <v>21</v>
      </c>
      <c r="M78" s="239"/>
    </row>
    <row r="79" spans="1:13" ht="45.75" customHeight="1" x14ac:dyDescent="0.2">
      <c r="A79" s="223"/>
      <c r="B79" s="195"/>
      <c r="C79" s="222"/>
      <c r="D79" s="159" t="s">
        <v>1</v>
      </c>
      <c r="E79" s="67">
        <v>0</v>
      </c>
      <c r="F79" s="67">
        <f>K79+J79+I79+H79+G79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24"/>
      <c r="M79" s="239"/>
    </row>
    <row r="80" spans="1:13" ht="60" customHeight="1" x14ac:dyDescent="0.2">
      <c r="A80" s="223"/>
      <c r="B80" s="195"/>
      <c r="C80" s="222"/>
      <c r="D80" s="159" t="s">
        <v>6</v>
      </c>
      <c r="E80" s="67">
        <v>0</v>
      </c>
      <c r="F80" s="67">
        <f>K80+J80+I80+H80+G80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24"/>
      <c r="M80" s="239"/>
    </row>
    <row r="81" spans="1:13" ht="74.25" customHeight="1" x14ac:dyDescent="0.2">
      <c r="A81" s="223"/>
      <c r="B81" s="195"/>
      <c r="C81" s="222"/>
      <c r="D81" s="159" t="s">
        <v>10</v>
      </c>
      <c r="E81" s="67">
        <v>0</v>
      </c>
      <c r="F81" s="67">
        <f>K81+J81+I81+H81+G81</f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224"/>
      <c r="M81" s="239"/>
    </row>
    <row r="82" spans="1:13" ht="31.5" customHeight="1" x14ac:dyDescent="0.2">
      <c r="A82" s="223"/>
      <c r="B82" s="195"/>
      <c r="C82" s="222"/>
      <c r="D82" s="159" t="s">
        <v>24</v>
      </c>
      <c r="E82" s="67">
        <v>0</v>
      </c>
      <c r="F82" s="67">
        <f>K82+J82+I82+H82+G82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224"/>
      <c r="M82" s="239"/>
    </row>
    <row r="83" spans="1:13" ht="17.25" customHeight="1" x14ac:dyDescent="0.2">
      <c r="A83" s="223" t="s">
        <v>127</v>
      </c>
      <c r="B83" s="195" t="s">
        <v>175</v>
      </c>
      <c r="C83" s="222" t="s">
        <v>22</v>
      </c>
      <c r="D83" s="159" t="s">
        <v>2</v>
      </c>
      <c r="E83" s="67">
        <v>0</v>
      </c>
      <c r="F83" s="67">
        <f>SUM(K83+J83+I83+H83+G83)</f>
        <v>3550</v>
      </c>
      <c r="G83" s="67">
        <v>3550</v>
      </c>
      <c r="H83" s="67">
        <v>0</v>
      </c>
      <c r="I83" s="67">
        <v>0</v>
      </c>
      <c r="J83" s="67">
        <v>0</v>
      </c>
      <c r="K83" s="67">
        <f>SUM(K87+K86+K85+K84)</f>
        <v>0</v>
      </c>
      <c r="L83" s="222" t="s">
        <v>21</v>
      </c>
      <c r="M83" s="213"/>
    </row>
    <row r="84" spans="1:13" ht="45.75" customHeight="1" x14ac:dyDescent="0.2">
      <c r="A84" s="223"/>
      <c r="B84" s="195"/>
      <c r="C84" s="222"/>
      <c r="D84" s="159" t="s">
        <v>1</v>
      </c>
      <c r="E84" s="67">
        <v>0</v>
      </c>
      <c r="F84" s="67">
        <f>K84+J84+I84+H84+G84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22"/>
      <c r="M84" s="214"/>
    </row>
    <row r="85" spans="1:13" ht="60" customHeight="1" x14ac:dyDescent="0.2">
      <c r="A85" s="223"/>
      <c r="B85" s="195"/>
      <c r="C85" s="222"/>
      <c r="D85" s="159" t="s">
        <v>6</v>
      </c>
      <c r="E85" s="67">
        <v>0</v>
      </c>
      <c r="F85" s="67">
        <f>K85+J85+I85+H85+G85</f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222"/>
      <c r="M85" s="214"/>
    </row>
    <row r="86" spans="1:13" ht="74.25" customHeight="1" x14ac:dyDescent="0.2">
      <c r="A86" s="223"/>
      <c r="B86" s="195"/>
      <c r="C86" s="222"/>
      <c r="D86" s="159" t="s">
        <v>10</v>
      </c>
      <c r="E86" s="67">
        <v>0</v>
      </c>
      <c r="F86" s="67">
        <f>K86+J86+I86+H86+G86</f>
        <v>3550</v>
      </c>
      <c r="G86" s="68">
        <v>3550</v>
      </c>
      <c r="H86" s="68">
        <v>0</v>
      </c>
      <c r="I86" s="68">
        <v>0</v>
      </c>
      <c r="J86" s="68">
        <v>0</v>
      </c>
      <c r="K86" s="68">
        <v>0</v>
      </c>
      <c r="L86" s="222"/>
      <c r="M86" s="214"/>
    </row>
    <row r="87" spans="1:13" ht="31.5" customHeight="1" x14ac:dyDescent="0.2">
      <c r="A87" s="223"/>
      <c r="B87" s="195"/>
      <c r="C87" s="222"/>
      <c r="D87" s="159" t="s">
        <v>24</v>
      </c>
      <c r="E87" s="67">
        <v>0</v>
      </c>
      <c r="F87" s="67">
        <f>K87+J87+I87+H87+G87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222"/>
      <c r="M87" s="215"/>
    </row>
    <row r="88" spans="1:13" ht="31.5" customHeight="1" x14ac:dyDescent="0.2">
      <c r="A88" s="223" t="s">
        <v>128</v>
      </c>
      <c r="B88" s="195" t="s">
        <v>161</v>
      </c>
      <c r="C88" s="222" t="s">
        <v>59</v>
      </c>
      <c r="D88" s="159" t="s">
        <v>2</v>
      </c>
      <c r="E88" s="67">
        <v>0</v>
      </c>
      <c r="F88" s="67">
        <v>32000</v>
      </c>
      <c r="G88" s="67">
        <f>G89+G90+G91+G92</f>
        <v>1000</v>
      </c>
      <c r="H88" s="67">
        <f>H89+H90+H91+H92</f>
        <v>21000</v>
      </c>
      <c r="I88" s="67">
        <v>10000</v>
      </c>
      <c r="J88" s="67">
        <v>0</v>
      </c>
      <c r="K88" s="67">
        <f>SUM(K92+K91+K90+K89)</f>
        <v>0</v>
      </c>
      <c r="L88" s="222" t="s">
        <v>21</v>
      </c>
      <c r="M88" s="238"/>
    </row>
    <row r="89" spans="1:13" ht="45" customHeight="1" x14ac:dyDescent="0.2">
      <c r="A89" s="223"/>
      <c r="B89" s="195"/>
      <c r="C89" s="222"/>
      <c r="D89" s="159" t="s">
        <v>1</v>
      </c>
      <c r="E89" s="67">
        <v>0</v>
      </c>
      <c r="F89" s="67">
        <f>G89+H89+I89+J89+K89</f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22"/>
      <c r="M89" s="238"/>
    </row>
    <row r="90" spans="1:13" ht="65.25" customHeight="1" x14ac:dyDescent="0.2">
      <c r="A90" s="223"/>
      <c r="B90" s="195"/>
      <c r="C90" s="222"/>
      <c r="D90" s="159" t="s">
        <v>6</v>
      </c>
      <c r="E90" s="67">
        <v>0</v>
      </c>
      <c r="F90" s="67">
        <f>G90+H90+I90+J90+K90</f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22"/>
      <c r="M90" s="238"/>
    </row>
    <row r="91" spans="1:13" ht="76.5" customHeight="1" x14ac:dyDescent="0.2">
      <c r="A91" s="223"/>
      <c r="B91" s="195"/>
      <c r="C91" s="222"/>
      <c r="D91" s="159" t="s">
        <v>10</v>
      </c>
      <c r="E91" s="67">
        <v>0</v>
      </c>
      <c r="F91" s="67">
        <f>G91+H91+I91+J91+K91</f>
        <v>16000</v>
      </c>
      <c r="G91" s="68">
        <v>500</v>
      </c>
      <c r="H91" s="68">
        <v>10500</v>
      </c>
      <c r="I91" s="68">
        <v>5000</v>
      </c>
      <c r="J91" s="68">
        <v>0</v>
      </c>
      <c r="K91" s="68">
        <v>0</v>
      </c>
      <c r="L91" s="222"/>
      <c r="M91" s="238"/>
    </row>
    <row r="92" spans="1:13" ht="31.5" customHeight="1" x14ac:dyDescent="0.2">
      <c r="A92" s="223"/>
      <c r="B92" s="195"/>
      <c r="C92" s="222"/>
      <c r="D92" s="159" t="s">
        <v>24</v>
      </c>
      <c r="E92" s="67">
        <v>0</v>
      </c>
      <c r="F92" s="67">
        <f>G92+H92+I92+J92+K92</f>
        <v>16000</v>
      </c>
      <c r="G92" s="68">
        <v>500</v>
      </c>
      <c r="H92" s="68">
        <v>10500</v>
      </c>
      <c r="I92" s="68">
        <v>5000</v>
      </c>
      <c r="J92" s="68">
        <v>0</v>
      </c>
      <c r="K92" s="68">
        <v>0</v>
      </c>
      <c r="L92" s="222"/>
      <c r="M92" s="238"/>
    </row>
    <row r="93" spans="1:13" ht="31.5" customHeight="1" x14ac:dyDescent="0.2">
      <c r="A93" s="223" t="s">
        <v>129</v>
      </c>
      <c r="B93" s="195" t="s">
        <v>162</v>
      </c>
      <c r="C93" s="222" t="s">
        <v>59</v>
      </c>
      <c r="D93" s="159" t="s">
        <v>2</v>
      </c>
      <c r="E93" s="67">
        <v>10200</v>
      </c>
      <c r="F93" s="67">
        <f>K93+J93+I93+H93+G93</f>
        <v>20000</v>
      </c>
      <c r="G93" s="67">
        <f>SUM(G97+G96+G95+G94)</f>
        <v>0</v>
      </c>
      <c r="H93" s="67">
        <f>SUM(H97+H96+H95+H94)</f>
        <v>0</v>
      </c>
      <c r="I93" s="67">
        <f>SUM(I97+I96+I95+I94)</f>
        <v>20000</v>
      </c>
      <c r="J93" s="67">
        <f>SUM(J97+J96+J95+J94)</f>
        <v>0</v>
      </c>
      <c r="K93" s="67">
        <f>SUM(K97+K96+K95+K94)</f>
        <v>0</v>
      </c>
      <c r="L93" s="222" t="s">
        <v>21</v>
      </c>
      <c r="M93" s="238"/>
    </row>
    <row r="94" spans="1:13" ht="45" customHeight="1" x14ac:dyDescent="0.2">
      <c r="A94" s="223"/>
      <c r="B94" s="195"/>
      <c r="C94" s="222"/>
      <c r="D94" s="159" t="s">
        <v>1</v>
      </c>
      <c r="E94" s="67">
        <v>0</v>
      </c>
      <c r="F94" s="67">
        <f t="shared" ref="F94:F102" si="23">G94+H94+I94+J94+K94</f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222"/>
      <c r="M94" s="238"/>
    </row>
    <row r="95" spans="1:13" ht="65.25" customHeight="1" x14ac:dyDescent="0.2">
      <c r="A95" s="223"/>
      <c r="B95" s="195"/>
      <c r="C95" s="222"/>
      <c r="D95" s="159" t="s">
        <v>6</v>
      </c>
      <c r="E95" s="67">
        <v>0</v>
      </c>
      <c r="F95" s="67">
        <f t="shared" si="23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222"/>
      <c r="M95" s="238"/>
    </row>
    <row r="96" spans="1:13" ht="76.5" customHeight="1" x14ac:dyDescent="0.2">
      <c r="A96" s="223"/>
      <c r="B96" s="195"/>
      <c r="C96" s="222"/>
      <c r="D96" s="159" t="s">
        <v>10</v>
      </c>
      <c r="E96" s="67">
        <v>5100</v>
      </c>
      <c r="F96" s="67">
        <f t="shared" si="23"/>
        <v>10000</v>
      </c>
      <c r="G96" s="68">
        <v>0</v>
      </c>
      <c r="H96" s="68">
        <v>0</v>
      </c>
      <c r="I96" s="68">
        <v>10000</v>
      </c>
      <c r="J96" s="68">
        <v>0</v>
      </c>
      <c r="K96" s="68">
        <v>0</v>
      </c>
      <c r="L96" s="222"/>
      <c r="M96" s="238"/>
    </row>
    <row r="97" spans="1:13" ht="31.5" customHeight="1" x14ac:dyDescent="0.2">
      <c r="A97" s="223"/>
      <c r="B97" s="195"/>
      <c r="C97" s="222"/>
      <c r="D97" s="159" t="s">
        <v>24</v>
      </c>
      <c r="E97" s="67">
        <v>5100</v>
      </c>
      <c r="F97" s="67">
        <f t="shared" si="23"/>
        <v>10000</v>
      </c>
      <c r="G97" s="68">
        <v>0</v>
      </c>
      <c r="H97" s="68">
        <v>0</v>
      </c>
      <c r="I97" s="68">
        <v>10000</v>
      </c>
      <c r="J97" s="68">
        <v>0</v>
      </c>
      <c r="K97" s="68">
        <v>0</v>
      </c>
      <c r="L97" s="222"/>
      <c r="M97" s="238"/>
    </row>
    <row r="98" spans="1:13" ht="31.5" customHeight="1" x14ac:dyDescent="0.2">
      <c r="A98" s="223" t="s">
        <v>144</v>
      </c>
      <c r="B98" s="195" t="s">
        <v>163</v>
      </c>
      <c r="C98" s="222" t="s">
        <v>59</v>
      </c>
      <c r="D98" s="159" t="s">
        <v>2</v>
      </c>
      <c r="E98" s="67">
        <v>0</v>
      </c>
      <c r="F98" s="67">
        <f t="shared" si="23"/>
        <v>0</v>
      </c>
      <c r="G98" s="67">
        <f>SUM(G102+G101+G100+G99)</f>
        <v>0</v>
      </c>
      <c r="H98" s="67">
        <f>SUM(H102+H101+H100+H99)</f>
        <v>0</v>
      </c>
      <c r="I98" s="67">
        <f>SUM(I102+I101+I100+I99)</f>
        <v>0</v>
      </c>
      <c r="J98" s="67">
        <f>SUM(J102+J101+J100+J99)</f>
        <v>0</v>
      </c>
      <c r="K98" s="67">
        <f>SUM(K102+K101+K100+K99)</f>
        <v>0</v>
      </c>
      <c r="L98" s="222" t="s">
        <v>21</v>
      </c>
      <c r="M98" s="238"/>
    </row>
    <row r="99" spans="1:13" ht="45" customHeight="1" x14ac:dyDescent="0.2">
      <c r="A99" s="223"/>
      <c r="B99" s="195"/>
      <c r="C99" s="222"/>
      <c r="D99" s="159" t="s">
        <v>1</v>
      </c>
      <c r="E99" s="67">
        <v>0</v>
      </c>
      <c r="F99" s="67">
        <f t="shared" si="23"/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222"/>
      <c r="M99" s="238"/>
    </row>
    <row r="100" spans="1:13" ht="65.25" customHeight="1" x14ac:dyDescent="0.2">
      <c r="A100" s="223"/>
      <c r="B100" s="195"/>
      <c r="C100" s="222"/>
      <c r="D100" s="159" t="s">
        <v>6</v>
      </c>
      <c r="E100" s="67">
        <v>0</v>
      </c>
      <c r="F100" s="67">
        <f t="shared" si="23"/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222"/>
      <c r="M100" s="238"/>
    </row>
    <row r="101" spans="1:13" ht="76.5" customHeight="1" x14ac:dyDescent="0.2">
      <c r="A101" s="223"/>
      <c r="B101" s="195"/>
      <c r="C101" s="222"/>
      <c r="D101" s="159" t="s">
        <v>10</v>
      </c>
      <c r="E101" s="67">
        <v>0</v>
      </c>
      <c r="F101" s="67">
        <f t="shared" si="23"/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222"/>
      <c r="M101" s="238"/>
    </row>
    <row r="102" spans="1:13" ht="31.5" customHeight="1" x14ac:dyDescent="0.2">
      <c r="A102" s="223"/>
      <c r="B102" s="195"/>
      <c r="C102" s="222"/>
      <c r="D102" s="159" t="s">
        <v>24</v>
      </c>
      <c r="E102" s="67">
        <v>0</v>
      </c>
      <c r="F102" s="67">
        <f t="shared" si="23"/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222"/>
      <c r="M102" s="238"/>
    </row>
    <row r="103" spans="1:13" ht="31.5" customHeight="1" x14ac:dyDescent="0.2">
      <c r="A103" s="228" t="s">
        <v>267</v>
      </c>
      <c r="B103" s="195" t="s">
        <v>268</v>
      </c>
      <c r="C103" s="222" t="s">
        <v>59</v>
      </c>
      <c r="D103" s="159" t="s">
        <v>2</v>
      </c>
      <c r="E103" s="67">
        <v>0</v>
      </c>
      <c r="F103" s="67">
        <f t="shared" ref="F103:F107" si="24">G103+H103+I103+J103+K103</f>
        <v>89000</v>
      </c>
      <c r="G103" s="67">
        <f>SUM(G107+G106+G105+G104)</f>
        <v>0</v>
      </c>
      <c r="H103" s="67">
        <f>SUM(H107+H106+H105+H104)</f>
        <v>0</v>
      </c>
      <c r="I103" s="67">
        <f>SUM(I107+I106+I105+I104)</f>
        <v>10000</v>
      </c>
      <c r="J103" s="67">
        <f>SUM(J107+J106+J105+J104)</f>
        <v>79000</v>
      </c>
      <c r="K103" s="67">
        <f>SUM(K107+K106+K105+K104)</f>
        <v>0</v>
      </c>
      <c r="L103" s="222" t="s">
        <v>21</v>
      </c>
      <c r="M103" s="238"/>
    </row>
    <row r="104" spans="1:13" ht="46.5" customHeight="1" x14ac:dyDescent="0.2">
      <c r="A104" s="229"/>
      <c r="B104" s="195"/>
      <c r="C104" s="222"/>
      <c r="D104" s="159" t="s">
        <v>1</v>
      </c>
      <c r="E104" s="67">
        <v>0</v>
      </c>
      <c r="F104" s="67">
        <f t="shared" si="24"/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222"/>
      <c r="M104" s="238"/>
    </row>
    <row r="105" spans="1:13" ht="62.25" customHeight="1" x14ac:dyDescent="0.2">
      <c r="A105" s="229"/>
      <c r="B105" s="195"/>
      <c r="C105" s="222"/>
      <c r="D105" s="159" t="s">
        <v>6</v>
      </c>
      <c r="E105" s="67">
        <v>0</v>
      </c>
      <c r="F105" s="67">
        <f t="shared" si="24"/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222"/>
      <c r="M105" s="238"/>
    </row>
    <row r="106" spans="1:13" ht="78.75" customHeight="1" x14ac:dyDescent="0.2">
      <c r="A106" s="229"/>
      <c r="B106" s="195"/>
      <c r="C106" s="222"/>
      <c r="D106" s="159" t="s">
        <v>10</v>
      </c>
      <c r="E106" s="67">
        <v>0</v>
      </c>
      <c r="F106" s="67">
        <f t="shared" si="24"/>
        <v>89000</v>
      </c>
      <c r="G106" s="68">
        <v>0</v>
      </c>
      <c r="H106" s="68">
        <v>0</v>
      </c>
      <c r="I106" s="68">
        <v>10000</v>
      </c>
      <c r="J106" s="68">
        <v>79000</v>
      </c>
      <c r="K106" s="68">
        <v>0</v>
      </c>
      <c r="L106" s="222"/>
      <c r="M106" s="238"/>
    </row>
    <row r="107" spans="1:13" ht="31.5" customHeight="1" x14ac:dyDescent="0.2">
      <c r="A107" s="230"/>
      <c r="B107" s="195"/>
      <c r="C107" s="222"/>
      <c r="D107" s="159" t="s">
        <v>24</v>
      </c>
      <c r="E107" s="67">
        <v>0</v>
      </c>
      <c r="F107" s="67">
        <f t="shared" si="24"/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222"/>
      <c r="M107" s="238"/>
    </row>
    <row r="108" spans="1:13" s="73" customFormat="1" ht="19.5" customHeight="1" x14ac:dyDescent="0.2">
      <c r="A108" s="220" t="s">
        <v>38</v>
      </c>
      <c r="B108" s="195" t="s">
        <v>282</v>
      </c>
      <c r="C108" s="265" t="s">
        <v>126</v>
      </c>
      <c r="D108" s="124" t="s">
        <v>2</v>
      </c>
      <c r="E108" s="69">
        <v>0</v>
      </c>
      <c r="F108" s="147">
        <f t="shared" ref="F108:K108" si="25">SUM(F112+F111+F110+F109)</f>
        <v>0</v>
      </c>
      <c r="G108" s="147">
        <f t="shared" si="25"/>
        <v>0</v>
      </c>
      <c r="H108" s="147">
        <f t="shared" si="25"/>
        <v>0</v>
      </c>
      <c r="I108" s="147">
        <f t="shared" si="25"/>
        <v>0</v>
      </c>
      <c r="J108" s="147">
        <f t="shared" si="25"/>
        <v>0</v>
      </c>
      <c r="K108" s="147">
        <f t="shared" si="25"/>
        <v>0</v>
      </c>
      <c r="L108" s="185" t="s">
        <v>21</v>
      </c>
      <c r="M108" s="231" t="s">
        <v>238</v>
      </c>
    </row>
    <row r="109" spans="1:13" s="73" customFormat="1" ht="45.75" customHeight="1" x14ac:dyDescent="0.2">
      <c r="A109" s="220"/>
      <c r="B109" s="195"/>
      <c r="C109" s="265"/>
      <c r="D109" s="124" t="s">
        <v>1</v>
      </c>
      <c r="E109" s="69">
        <v>0</v>
      </c>
      <c r="F109" s="147">
        <v>0</v>
      </c>
      <c r="G109" s="146">
        <v>0</v>
      </c>
      <c r="H109" s="146">
        <v>0</v>
      </c>
      <c r="I109" s="146">
        <v>0</v>
      </c>
      <c r="J109" s="146">
        <v>0</v>
      </c>
      <c r="K109" s="146">
        <v>0</v>
      </c>
      <c r="L109" s="266"/>
      <c r="M109" s="236"/>
    </row>
    <row r="110" spans="1:13" s="73" customFormat="1" ht="60" customHeight="1" x14ac:dyDescent="0.2">
      <c r="A110" s="220"/>
      <c r="B110" s="195"/>
      <c r="C110" s="265"/>
      <c r="D110" s="124" t="s">
        <v>6</v>
      </c>
      <c r="E110" s="69">
        <v>0</v>
      </c>
      <c r="F110" s="147">
        <v>0</v>
      </c>
      <c r="G110" s="146">
        <v>0</v>
      </c>
      <c r="H110" s="146">
        <v>0</v>
      </c>
      <c r="I110" s="146">
        <v>0</v>
      </c>
      <c r="J110" s="146">
        <v>0</v>
      </c>
      <c r="K110" s="146">
        <v>0</v>
      </c>
      <c r="L110" s="266"/>
      <c r="M110" s="236"/>
    </row>
    <row r="111" spans="1:13" s="73" customFormat="1" ht="44.25" customHeight="1" x14ac:dyDescent="0.2">
      <c r="A111" s="220"/>
      <c r="B111" s="195"/>
      <c r="C111" s="265"/>
      <c r="D111" s="124" t="s">
        <v>10</v>
      </c>
      <c r="E111" s="69">
        <v>0</v>
      </c>
      <c r="F111" s="147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266"/>
      <c r="M111" s="236"/>
    </row>
    <row r="112" spans="1:13" s="73" customFormat="1" ht="30" customHeight="1" x14ac:dyDescent="0.2">
      <c r="A112" s="220"/>
      <c r="B112" s="195"/>
      <c r="C112" s="265"/>
      <c r="D112" s="124" t="s">
        <v>24</v>
      </c>
      <c r="E112" s="69">
        <v>0</v>
      </c>
      <c r="F112" s="147">
        <v>0</v>
      </c>
      <c r="G112" s="146">
        <v>0</v>
      </c>
      <c r="H112" s="146">
        <v>0</v>
      </c>
      <c r="I112" s="146">
        <v>0</v>
      </c>
      <c r="J112" s="146">
        <v>0</v>
      </c>
      <c r="K112" s="146">
        <v>0</v>
      </c>
      <c r="L112" s="267"/>
      <c r="M112" s="237"/>
    </row>
    <row r="113" spans="1:13" ht="31.5" customHeight="1" x14ac:dyDescent="0.2">
      <c r="A113" s="223" t="s">
        <v>90</v>
      </c>
      <c r="B113" s="195" t="s">
        <v>176</v>
      </c>
      <c r="C113" s="222" t="s">
        <v>126</v>
      </c>
      <c r="D113" s="159" t="s">
        <v>2</v>
      </c>
      <c r="E113" s="67">
        <f>SUM(E117+E116+E115+E114)</f>
        <v>0</v>
      </c>
      <c r="F113" s="70">
        <f>SUM(K113+J113+I113+H113+G113)</f>
        <v>0</v>
      </c>
      <c r="G113" s="70">
        <f>SUM(G117+G116+G115+G114)</f>
        <v>0</v>
      </c>
      <c r="H113" s="70">
        <f>SUM(H117+H116+H115+H114)</f>
        <v>0</v>
      </c>
      <c r="I113" s="70">
        <f>SUM(I117+I116+I115+I114)</f>
        <v>0</v>
      </c>
      <c r="J113" s="70">
        <f>SUM(J117+J116+J115+J114)</f>
        <v>0</v>
      </c>
      <c r="K113" s="70">
        <f>SUM(K117+K116+K115+K114)</f>
        <v>0</v>
      </c>
      <c r="L113" s="185" t="s">
        <v>21</v>
      </c>
      <c r="M113" s="238"/>
    </row>
    <row r="114" spans="1:13" ht="45" customHeight="1" x14ac:dyDescent="0.2">
      <c r="A114" s="223"/>
      <c r="B114" s="195"/>
      <c r="C114" s="222"/>
      <c r="D114" s="159" t="s">
        <v>1</v>
      </c>
      <c r="E114" s="67">
        <v>0</v>
      </c>
      <c r="F114" s="70">
        <f>K114+J114+I114+H114+G114</f>
        <v>0</v>
      </c>
      <c r="G114" s="66">
        <f>SUM(G117+G116+G115)</f>
        <v>0</v>
      </c>
      <c r="H114" s="66">
        <f>SUM(H117+H116+H115)</f>
        <v>0</v>
      </c>
      <c r="I114" s="66">
        <f>SUM(I117+I116+I115)</f>
        <v>0</v>
      </c>
      <c r="J114" s="66">
        <f>SUM(J117+J116+J115)</f>
        <v>0</v>
      </c>
      <c r="K114" s="66">
        <f>SUM(K117+K116+K115)</f>
        <v>0</v>
      </c>
      <c r="L114" s="186"/>
      <c r="M114" s="238"/>
    </row>
    <row r="115" spans="1:13" ht="65.25" customHeight="1" x14ac:dyDescent="0.2">
      <c r="A115" s="223"/>
      <c r="B115" s="195"/>
      <c r="C115" s="222"/>
      <c r="D115" s="159" t="s">
        <v>6</v>
      </c>
      <c r="E115" s="67">
        <v>0</v>
      </c>
      <c r="F115" s="70">
        <f>K115+J115+I115+H115+G115</f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186"/>
      <c r="M115" s="238"/>
    </row>
    <row r="116" spans="1:13" ht="76.5" customHeight="1" x14ac:dyDescent="0.2">
      <c r="A116" s="223"/>
      <c r="B116" s="195"/>
      <c r="C116" s="222"/>
      <c r="D116" s="159" t="s">
        <v>10</v>
      </c>
      <c r="E116" s="67">
        <v>0</v>
      </c>
      <c r="F116" s="70">
        <f>K116+J116+I116+H116+G116</f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186"/>
      <c r="M116" s="238"/>
    </row>
    <row r="117" spans="1:13" ht="31.5" customHeight="1" x14ac:dyDescent="0.2">
      <c r="A117" s="223"/>
      <c r="B117" s="195"/>
      <c r="C117" s="222"/>
      <c r="D117" s="159" t="s">
        <v>24</v>
      </c>
      <c r="E117" s="67"/>
      <c r="F117" s="70">
        <f>K117+J117+I117+H117+G117</f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187"/>
      <c r="M117" s="238"/>
    </row>
    <row r="118" spans="1:13" ht="15" customHeight="1" x14ac:dyDescent="0.2">
      <c r="A118" s="225"/>
      <c r="B118" s="226" t="s">
        <v>83</v>
      </c>
      <c r="C118" s="226"/>
      <c r="D118" s="147" t="s">
        <v>2</v>
      </c>
      <c r="E118" s="69">
        <v>10200</v>
      </c>
      <c r="F118" s="69">
        <f t="shared" ref="F118:K118" si="26">SUM(F119:F122)</f>
        <v>325678.2</v>
      </c>
      <c r="G118" s="69">
        <f t="shared" si="26"/>
        <v>95450</v>
      </c>
      <c r="H118" s="69">
        <f t="shared" si="26"/>
        <v>21328.2</v>
      </c>
      <c r="I118" s="69">
        <v>129900</v>
      </c>
      <c r="J118" s="69">
        <f t="shared" si="26"/>
        <v>79000</v>
      </c>
      <c r="K118" s="69">
        <f t="shared" si="26"/>
        <v>0</v>
      </c>
      <c r="L118" s="216"/>
      <c r="M118" s="216"/>
    </row>
    <row r="119" spans="1:13" ht="46.5" customHeight="1" x14ac:dyDescent="0.2">
      <c r="A119" s="225"/>
      <c r="B119" s="226"/>
      <c r="C119" s="226"/>
      <c r="D119" s="147" t="s">
        <v>1</v>
      </c>
      <c r="E119" s="69">
        <v>0</v>
      </c>
      <c r="F119" s="69">
        <f>SUM(G119:K119)</f>
        <v>0</v>
      </c>
      <c r="G119" s="69">
        <f>G54+G74+G109</f>
        <v>0</v>
      </c>
      <c r="H119" s="69">
        <f>H54+H74+H109</f>
        <v>0</v>
      </c>
      <c r="I119" s="69">
        <f>I54+I74+I109</f>
        <v>0</v>
      </c>
      <c r="J119" s="69">
        <f>J54+J74+J109</f>
        <v>0</v>
      </c>
      <c r="K119" s="69">
        <f>K54+K74+K109</f>
        <v>0</v>
      </c>
      <c r="L119" s="216"/>
      <c r="M119" s="216"/>
    </row>
    <row r="120" spans="1:13" ht="36" customHeight="1" x14ac:dyDescent="0.2">
      <c r="A120" s="225"/>
      <c r="B120" s="226"/>
      <c r="C120" s="226"/>
      <c r="D120" s="147" t="s">
        <v>6</v>
      </c>
      <c r="E120" s="69">
        <v>0</v>
      </c>
      <c r="F120" s="69">
        <f t="shared" ref="F120:F122" si="27">SUM(G120:K120)</f>
        <v>89900</v>
      </c>
      <c r="G120" s="69">
        <f>G55+G75+G110</f>
        <v>89900</v>
      </c>
      <c r="H120" s="69">
        <f t="shared" ref="H120" si="28">H55+H75+H110</f>
        <v>0</v>
      </c>
      <c r="I120" s="69">
        <f t="shared" ref="I120" si="29">I55+I75+I110</f>
        <v>0</v>
      </c>
      <c r="J120" s="69">
        <f>J55+J75+J110</f>
        <v>0</v>
      </c>
      <c r="K120" s="69">
        <f>K55+K75+K110</f>
        <v>0</v>
      </c>
      <c r="L120" s="216"/>
      <c r="M120" s="216"/>
    </row>
    <row r="121" spans="1:13" ht="50.25" customHeight="1" x14ac:dyDescent="0.2">
      <c r="A121" s="225"/>
      <c r="B121" s="226"/>
      <c r="C121" s="226"/>
      <c r="D121" s="147" t="s">
        <v>10</v>
      </c>
      <c r="E121" s="69">
        <v>5100</v>
      </c>
      <c r="F121" s="69">
        <f t="shared" si="27"/>
        <v>209778.2</v>
      </c>
      <c r="G121" s="69">
        <f>G56+G76+G111</f>
        <v>5050</v>
      </c>
      <c r="H121" s="69">
        <v>10828.2</v>
      </c>
      <c r="I121" s="69">
        <f>I56+I76+I111</f>
        <v>114900</v>
      </c>
      <c r="J121" s="69">
        <f>J56+J76+J111</f>
        <v>79000</v>
      </c>
      <c r="K121" s="69">
        <f>K56+K76+K111</f>
        <v>0</v>
      </c>
      <c r="L121" s="216"/>
      <c r="M121" s="216"/>
    </row>
    <row r="122" spans="1:13" ht="31.5" customHeight="1" x14ac:dyDescent="0.2">
      <c r="A122" s="225"/>
      <c r="B122" s="226"/>
      <c r="C122" s="226"/>
      <c r="D122" s="147" t="s">
        <v>24</v>
      </c>
      <c r="E122" s="69">
        <v>5100</v>
      </c>
      <c r="F122" s="69">
        <f t="shared" si="27"/>
        <v>26000</v>
      </c>
      <c r="G122" s="69">
        <f t="shared" ref="G122" si="30">G57+G77+G112</f>
        <v>500</v>
      </c>
      <c r="H122" s="69">
        <f t="shared" ref="H122" si="31">H57+H77+H112</f>
        <v>10500</v>
      </c>
      <c r="I122" s="69">
        <f t="shared" ref="I122" si="32">I57+I77+I112</f>
        <v>15000</v>
      </c>
      <c r="J122" s="69">
        <v>0</v>
      </c>
      <c r="K122" s="69">
        <f>K57+K77+K112</f>
        <v>0</v>
      </c>
      <c r="L122" s="216"/>
      <c r="M122" s="216"/>
    </row>
    <row r="123" spans="1:13" ht="28.5" customHeight="1" x14ac:dyDescent="0.2">
      <c r="A123" s="210" t="s">
        <v>84</v>
      </c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2"/>
    </row>
    <row r="124" spans="1:13" s="73" customFormat="1" ht="15" customHeight="1" x14ac:dyDescent="0.2">
      <c r="A124" s="271" t="s">
        <v>91</v>
      </c>
      <c r="B124" s="195" t="s">
        <v>283</v>
      </c>
      <c r="C124" s="265" t="s">
        <v>59</v>
      </c>
      <c r="D124" s="124" t="s">
        <v>2</v>
      </c>
      <c r="E124" s="69">
        <v>171332</v>
      </c>
      <c r="F124" s="69">
        <v>490705</v>
      </c>
      <c r="G124" s="69">
        <v>0</v>
      </c>
      <c r="H124" s="69">
        <f>SUM(H125:H128)</f>
        <v>356688</v>
      </c>
      <c r="I124" s="68">
        <v>30000</v>
      </c>
      <c r="J124" s="69">
        <v>104017</v>
      </c>
      <c r="K124" s="69">
        <v>0</v>
      </c>
      <c r="L124" s="263"/>
      <c r="M124" s="231" t="s">
        <v>244</v>
      </c>
    </row>
    <row r="125" spans="1:13" s="73" customFormat="1" ht="48.75" customHeight="1" x14ac:dyDescent="0.2">
      <c r="A125" s="271"/>
      <c r="B125" s="201"/>
      <c r="C125" s="265"/>
      <c r="D125" s="124" t="s">
        <v>1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263"/>
      <c r="M125" s="236"/>
    </row>
    <row r="126" spans="1:13" s="73" customFormat="1" ht="36" customHeight="1" x14ac:dyDescent="0.2">
      <c r="A126" s="271"/>
      <c r="B126" s="201"/>
      <c r="C126" s="265"/>
      <c r="D126" s="124" t="s">
        <v>6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263"/>
      <c r="M126" s="236"/>
    </row>
    <row r="127" spans="1:13" s="73" customFormat="1" ht="51.75" customHeight="1" x14ac:dyDescent="0.2">
      <c r="A127" s="271"/>
      <c r="B127" s="201"/>
      <c r="C127" s="265"/>
      <c r="D127" s="124" t="s">
        <v>10</v>
      </c>
      <c r="E127" s="69">
        <v>171332</v>
      </c>
      <c r="F127" s="69">
        <f>SUM(G127:K127)</f>
        <v>490705</v>
      </c>
      <c r="G127" s="69">
        <v>0</v>
      </c>
      <c r="H127" s="69">
        <v>356688</v>
      </c>
      <c r="I127" s="68">
        <v>30000</v>
      </c>
      <c r="J127" s="69">
        <v>104017</v>
      </c>
      <c r="K127" s="69">
        <v>0</v>
      </c>
      <c r="L127" s="263"/>
      <c r="M127" s="236"/>
    </row>
    <row r="128" spans="1:13" s="73" customFormat="1" ht="30.75" customHeight="1" x14ac:dyDescent="0.2">
      <c r="A128" s="271"/>
      <c r="B128" s="201"/>
      <c r="C128" s="265"/>
      <c r="D128" s="124" t="s">
        <v>24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263"/>
      <c r="M128" s="237"/>
    </row>
    <row r="129" spans="1:13" ht="15" customHeight="1" x14ac:dyDescent="0.2">
      <c r="A129" s="245" t="s">
        <v>75</v>
      </c>
      <c r="B129" s="258" t="s">
        <v>177</v>
      </c>
      <c r="C129" s="224" t="s">
        <v>59</v>
      </c>
      <c r="D129" s="165" t="s">
        <v>2</v>
      </c>
      <c r="E129" s="71">
        <v>0</v>
      </c>
      <c r="F129" s="71">
        <f>SUM(K129+J129+I129+H129+G129)</f>
        <v>0</v>
      </c>
      <c r="G129" s="71">
        <f>SUM(G133+G132+G131+G130)</f>
        <v>0</v>
      </c>
      <c r="H129" s="71">
        <f>SUM(H133+H132+H131+H130)</f>
        <v>0</v>
      </c>
      <c r="I129" s="71">
        <f>SUM(I133+I132+I131+I130)</f>
        <v>0</v>
      </c>
      <c r="J129" s="71">
        <f>SUM(J133+J132+J131+J130)</f>
        <v>0</v>
      </c>
      <c r="K129" s="71">
        <f>SUM(K133+K132+K131+K130)</f>
        <v>0</v>
      </c>
      <c r="L129" s="224" t="s">
        <v>21</v>
      </c>
      <c r="M129" s="227"/>
    </row>
    <row r="130" spans="1:13" ht="46.5" customHeight="1" x14ac:dyDescent="0.2">
      <c r="A130" s="245"/>
      <c r="B130" s="258"/>
      <c r="C130" s="224"/>
      <c r="D130" s="165" t="s">
        <v>1</v>
      </c>
      <c r="E130" s="71">
        <v>0</v>
      </c>
      <c r="F130" s="71">
        <f>G130+H130+I130+J130+K130</f>
        <v>0</v>
      </c>
      <c r="G130" s="123">
        <v>0</v>
      </c>
      <c r="H130" s="123">
        <v>0</v>
      </c>
      <c r="I130" s="123">
        <v>0</v>
      </c>
      <c r="J130" s="123">
        <v>0</v>
      </c>
      <c r="K130" s="123">
        <v>0</v>
      </c>
      <c r="L130" s="224"/>
      <c r="M130" s="227"/>
    </row>
    <row r="131" spans="1:13" ht="60.75" customHeight="1" x14ac:dyDescent="0.2">
      <c r="A131" s="245"/>
      <c r="B131" s="258"/>
      <c r="C131" s="224"/>
      <c r="D131" s="165" t="s">
        <v>6</v>
      </c>
      <c r="E131" s="71">
        <v>0</v>
      </c>
      <c r="F131" s="71">
        <f>G131+H131+I131+J131+K131</f>
        <v>0</v>
      </c>
      <c r="G131" s="123">
        <v>0</v>
      </c>
      <c r="H131" s="123">
        <v>0</v>
      </c>
      <c r="I131" s="123">
        <v>0</v>
      </c>
      <c r="J131" s="123">
        <v>0</v>
      </c>
      <c r="K131" s="123">
        <v>0</v>
      </c>
      <c r="L131" s="224"/>
      <c r="M131" s="227"/>
    </row>
    <row r="132" spans="1:13" ht="75" customHeight="1" x14ac:dyDescent="0.2">
      <c r="A132" s="245"/>
      <c r="B132" s="258"/>
      <c r="C132" s="224"/>
      <c r="D132" s="165" t="s">
        <v>10</v>
      </c>
      <c r="E132" s="71">
        <v>0</v>
      </c>
      <c r="F132" s="71">
        <f>G132+H132+I132+J132+K132</f>
        <v>0</v>
      </c>
      <c r="G132" s="123">
        <v>0</v>
      </c>
      <c r="H132" s="123">
        <v>0</v>
      </c>
      <c r="I132" s="123">
        <v>0</v>
      </c>
      <c r="J132" s="123">
        <v>0</v>
      </c>
      <c r="K132" s="123">
        <v>0</v>
      </c>
      <c r="L132" s="224"/>
      <c r="M132" s="227"/>
    </row>
    <row r="133" spans="1:13" ht="28.5" customHeight="1" x14ac:dyDescent="0.2">
      <c r="A133" s="245"/>
      <c r="B133" s="258"/>
      <c r="C133" s="224"/>
      <c r="D133" s="165" t="s">
        <v>24</v>
      </c>
      <c r="E133" s="71">
        <v>0</v>
      </c>
      <c r="F133" s="71">
        <f>G133+H133+I133+J133+K133</f>
        <v>0</v>
      </c>
      <c r="G133" s="123">
        <v>0</v>
      </c>
      <c r="H133" s="123">
        <v>0</v>
      </c>
      <c r="I133" s="123">
        <v>0</v>
      </c>
      <c r="J133" s="123">
        <v>0</v>
      </c>
      <c r="K133" s="123">
        <v>0</v>
      </c>
      <c r="L133" s="224"/>
      <c r="M133" s="227"/>
    </row>
    <row r="134" spans="1:13" ht="28.5" customHeight="1" x14ac:dyDescent="0.2">
      <c r="A134" s="246" t="s">
        <v>76</v>
      </c>
      <c r="B134" s="195" t="s">
        <v>178</v>
      </c>
      <c r="C134" s="224" t="s">
        <v>59</v>
      </c>
      <c r="D134" s="165" t="s">
        <v>2</v>
      </c>
      <c r="E134" s="67">
        <v>171332</v>
      </c>
      <c r="F134" s="172">
        <f>SUM(G134:K134)</f>
        <v>356688</v>
      </c>
      <c r="G134" s="67">
        <f>SUM(G138+G137+G136+G135)</f>
        <v>0</v>
      </c>
      <c r="H134" s="67">
        <f>SUM(H138+H137+H136+H135)</f>
        <v>356688</v>
      </c>
      <c r="I134" s="68">
        <v>0</v>
      </c>
      <c r="J134" s="67">
        <f>SUM(J138+J137+J136+J135)</f>
        <v>0</v>
      </c>
      <c r="K134" s="67">
        <f>SUM(K138+K137+K136+K135)</f>
        <v>0</v>
      </c>
      <c r="L134" s="224" t="s">
        <v>21</v>
      </c>
      <c r="M134" s="227"/>
    </row>
    <row r="135" spans="1:13" ht="46.5" customHeight="1" x14ac:dyDescent="0.2">
      <c r="A135" s="247"/>
      <c r="B135" s="195"/>
      <c r="C135" s="224"/>
      <c r="D135" s="165" t="s">
        <v>1</v>
      </c>
      <c r="E135" s="67">
        <v>0</v>
      </c>
      <c r="F135" s="67">
        <f>K135+J135+I135+H135+G135</f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224"/>
      <c r="M135" s="227"/>
    </row>
    <row r="136" spans="1:13" ht="81.75" customHeight="1" x14ac:dyDescent="0.2">
      <c r="A136" s="247"/>
      <c r="B136" s="195"/>
      <c r="C136" s="224"/>
      <c r="D136" s="165" t="s">
        <v>6</v>
      </c>
      <c r="E136" s="67">
        <v>0</v>
      </c>
      <c r="F136" s="67">
        <f>G136+H136+I136+J136+K136</f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224"/>
      <c r="M136" s="227"/>
    </row>
    <row r="137" spans="1:13" ht="83.25" customHeight="1" x14ac:dyDescent="0.2">
      <c r="A137" s="247"/>
      <c r="B137" s="195"/>
      <c r="C137" s="224"/>
      <c r="D137" s="165" t="s">
        <v>10</v>
      </c>
      <c r="E137" s="67">
        <v>171332</v>
      </c>
      <c r="F137" s="67">
        <f>G137+H137+I137+J137+K137</f>
        <v>356688</v>
      </c>
      <c r="G137" s="68">
        <v>0</v>
      </c>
      <c r="H137" s="68">
        <v>356688</v>
      </c>
      <c r="I137" s="68">
        <v>0</v>
      </c>
      <c r="J137" s="68">
        <v>0</v>
      </c>
      <c r="K137" s="68">
        <v>0</v>
      </c>
      <c r="L137" s="224"/>
      <c r="M137" s="227"/>
    </row>
    <row r="138" spans="1:13" ht="28.5" customHeight="1" x14ac:dyDescent="0.2">
      <c r="A138" s="277"/>
      <c r="B138" s="195"/>
      <c r="C138" s="224"/>
      <c r="D138" s="165" t="s">
        <v>24</v>
      </c>
      <c r="E138" s="67">
        <v>0</v>
      </c>
      <c r="F138" s="67">
        <f>G138+H138+J138+I138+K138</f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224"/>
      <c r="M138" s="227"/>
    </row>
    <row r="139" spans="1:13" ht="28.5" customHeight="1" x14ac:dyDescent="0.2">
      <c r="A139" s="246" t="s">
        <v>260</v>
      </c>
      <c r="B139" s="202" t="s">
        <v>261</v>
      </c>
      <c r="C139" s="224" t="s">
        <v>59</v>
      </c>
      <c r="D139" s="165" t="s">
        <v>2</v>
      </c>
      <c r="E139" s="71">
        <v>0</v>
      </c>
      <c r="F139" s="71">
        <f>SUM(K139+J139+I139+H139+G139)</f>
        <v>134017</v>
      </c>
      <c r="G139" s="71">
        <f>SUM(G143+G142+G141+G140)</f>
        <v>0</v>
      </c>
      <c r="H139" s="71">
        <v>0</v>
      </c>
      <c r="I139" s="71">
        <f>SUM(I143+I142+I141+I140)</f>
        <v>30000</v>
      </c>
      <c r="J139" s="71">
        <v>104017</v>
      </c>
      <c r="K139" s="71">
        <f>SUM(K143+K142+K141+K140)</f>
        <v>0</v>
      </c>
      <c r="L139" s="224" t="s">
        <v>21</v>
      </c>
      <c r="M139" s="290"/>
    </row>
    <row r="140" spans="1:13" ht="44.25" customHeight="1" x14ac:dyDescent="0.2">
      <c r="A140" s="247"/>
      <c r="B140" s="203"/>
      <c r="C140" s="224"/>
      <c r="D140" s="165" t="s">
        <v>1</v>
      </c>
      <c r="E140" s="71">
        <v>0</v>
      </c>
      <c r="F140" s="71">
        <f>G140+H140+I140+J140+K140</f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224"/>
      <c r="M140" s="291"/>
    </row>
    <row r="141" spans="1:13" ht="40.5" customHeight="1" x14ac:dyDescent="0.2">
      <c r="A141" s="247"/>
      <c r="B141" s="203"/>
      <c r="C141" s="224"/>
      <c r="D141" s="165" t="s">
        <v>6</v>
      </c>
      <c r="E141" s="71">
        <v>0</v>
      </c>
      <c r="F141" s="71">
        <f>G141+H141+I141+J141+K141</f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224"/>
      <c r="M141" s="291"/>
    </row>
    <row r="142" spans="1:13" ht="49.5" customHeight="1" x14ac:dyDescent="0.2">
      <c r="A142" s="247"/>
      <c r="B142" s="203"/>
      <c r="C142" s="224"/>
      <c r="D142" s="165" t="s">
        <v>10</v>
      </c>
      <c r="E142" s="71">
        <v>0</v>
      </c>
      <c r="F142" s="71">
        <f>G142+H142+I142+J142+K142</f>
        <v>134017</v>
      </c>
      <c r="G142" s="123">
        <v>0</v>
      </c>
      <c r="H142" s="71">
        <v>0</v>
      </c>
      <c r="I142" s="71">
        <v>30000</v>
      </c>
      <c r="J142" s="71">
        <v>104017</v>
      </c>
      <c r="K142" s="123">
        <v>0</v>
      </c>
      <c r="L142" s="224"/>
      <c r="M142" s="291"/>
    </row>
    <row r="143" spans="1:13" ht="28.5" customHeight="1" x14ac:dyDescent="0.2">
      <c r="A143" s="277"/>
      <c r="B143" s="204"/>
      <c r="C143" s="224"/>
      <c r="D143" s="165" t="s">
        <v>24</v>
      </c>
      <c r="E143" s="71">
        <v>0</v>
      </c>
      <c r="F143" s="71">
        <f>G143+H143+I143+J143+K143</f>
        <v>0</v>
      </c>
      <c r="G143" s="123">
        <v>0</v>
      </c>
      <c r="H143" s="123">
        <v>0</v>
      </c>
      <c r="I143" s="123">
        <v>0</v>
      </c>
      <c r="J143" s="123">
        <v>0</v>
      </c>
      <c r="K143" s="123">
        <v>0</v>
      </c>
      <c r="L143" s="224"/>
      <c r="M143" s="292"/>
    </row>
    <row r="144" spans="1:13" ht="31.5" customHeight="1" x14ac:dyDescent="0.2">
      <c r="A144" s="271" t="s">
        <v>92</v>
      </c>
      <c r="B144" s="258" t="s">
        <v>164</v>
      </c>
      <c r="C144" s="221" t="s">
        <v>59</v>
      </c>
      <c r="D144" s="124" t="s">
        <v>2</v>
      </c>
      <c r="E144" s="69">
        <v>0</v>
      </c>
      <c r="F144" s="153">
        <f>SUM(G144:K144)</f>
        <v>103288.89</v>
      </c>
      <c r="G144" s="69">
        <v>0</v>
      </c>
      <c r="H144" s="69">
        <f>SUM(H145:H148)</f>
        <v>0</v>
      </c>
      <c r="I144" s="69">
        <f>SUM(I145:I148)</f>
        <v>31000</v>
      </c>
      <c r="J144" s="69">
        <f>SUM(J145:J148)</f>
        <v>72288.89</v>
      </c>
      <c r="K144" s="69">
        <v>0</v>
      </c>
      <c r="L144" s="224" t="s">
        <v>21</v>
      </c>
      <c r="M144" s="272" t="s">
        <v>239</v>
      </c>
    </row>
    <row r="145" spans="1:13" ht="44.25" customHeight="1" x14ac:dyDescent="0.2">
      <c r="A145" s="271"/>
      <c r="B145" s="258"/>
      <c r="C145" s="221"/>
      <c r="D145" s="124" t="s">
        <v>1</v>
      </c>
      <c r="E145" s="69">
        <v>0</v>
      </c>
      <c r="F145" s="69">
        <f>F150+F155+F160+F165</f>
        <v>0</v>
      </c>
      <c r="G145" s="69">
        <v>0</v>
      </c>
      <c r="H145" s="69">
        <f>H150+H155</f>
        <v>0</v>
      </c>
      <c r="I145" s="69">
        <f>I150+I155</f>
        <v>0</v>
      </c>
      <c r="J145" s="69">
        <f>J150+J155</f>
        <v>0</v>
      </c>
      <c r="K145" s="69">
        <v>0</v>
      </c>
      <c r="L145" s="224"/>
      <c r="M145" s="273"/>
    </row>
    <row r="146" spans="1:13" ht="39" customHeight="1" x14ac:dyDescent="0.2">
      <c r="A146" s="271"/>
      <c r="B146" s="258"/>
      <c r="C146" s="221"/>
      <c r="D146" s="124" t="s">
        <v>6</v>
      </c>
      <c r="E146" s="69">
        <v>0</v>
      </c>
      <c r="F146" s="153">
        <v>98124.45</v>
      </c>
      <c r="G146" s="69">
        <v>0</v>
      </c>
      <c r="H146" s="69">
        <f t="shared" ref="H146" si="33">H151+H156</f>
        <v>0</v>
      </c>
      <c r="I146" s="69">
        <f t="shared" ref="I146:J148" si="34">I151+I156</f>
        <v>29450</v>
      </c>
      <c r="J146" s="69">
        <f t="shared" si="34"/>
        <v>68674.45</v>
      </c>
      <c r="K146" s="69">
        <v>0</v>
      </c>
      <c r="L146" s="224"/>
      <c r="M146" s="273"/>
    </row>
    <row r="147" spans="1:13" ht="51" customHeight="1" x14ac:dyDescent="0.2">
      <c r="A147" s="271"/>
      <c r="B147" s="258"/>
      <c r="C147" s="221"/>
      <c r="D147" s="124" t="s">
        <v>10</v>
      </c>
      <c r="E147" s="69">
        <v>0</v>
      </c>
      <c r="F147" s="153">
        <f>SUM(G147:K147)</f>
        <v>5164.4400000000005</v>
      </c>
      <c r="G147" s="69">
        <v>0</v>
      </c>
      <c r="H147" s="69">
        <f t="shared" ref="H147" si="35">H152+H157</f>
        <v>0</v>
      </c>
      <c r="I147" s="69">
        <f t="shared" si="34"/>
        <v>1550</v>
      </c>
      <c r="J147" s="69">
        <f t="shared" si="34"/>
        <v>3614.44</v>
      </c>
      <c r="K147" s="69">
        <v>0</v>
      </c>
      <c r="L147" s="224"/>
      <c r="M147" s="273"/>
    </row>
    <row r="148" spans="1:13" ht="31.5" customHeight="1" x14ac:dyDescent="0.2">
      <c r="A148" s="271"/>
      <c r="B148" s="258"/>
      <c r="C148" s="221"/>
      <c r="D148" s="124" t="s">
        <v>24</v>
      </c>
      <c r="E148" s="69">
        <v>0</v>
      </c>
      <c r="F148" s="69">
        <f>G148+H148+I148+J148+K148</f>
        <v>0</v>
      </c>
      <c r="G148" s="69">
        <v>0</v>
      </c>
      <c r="H148" s="69">
        <f t="shared" ref="H148" si="36">H153+H158</f>
        <v>0</v>
      </c>
      <c r="I148" s="69">
        <f t="shared" si="34"/>
        <v>0</v>
      </c>
      <c r="J148" s="69">
        <f t="shared" si="34"/>
        <v>0</v>
      </c>
      <c r="K148" s="69">
        <v>0</v>
      </c>
      <c r="L148" s="224"/>
      <c r="M148" s="273"/>
    </row>
    <row r="149" spans="1:13" ht="31.5" customHeight="1" x14ac:dyDescent="0.2">
      <c r="A149" s="245" t="s">
        <v>93</v>
      </c>
      <c r="B149" s="258" t="s">
        <v>179</v>
      </c>
      <c r="C149" s="222" t="s">
        <v>59</v>
      </c>
      <c r="D149" s="159" t="s">
        <v>2</v>
      </c>
      <c r="E149" s="71">
        <v>0</v>
      </c>
      <c r="F149" s="71">
        <f>SUM(G149:K149)</f>
        <v>103288.89</v>
      </c>
      <c r="G149" s="71">
        <f>SUM(G153+G152+G151+G150)</f>
        <v>0</v>
      </c>
      <c r="H149" s="71">
        <f>SUM(H153+H152+H151+H150)</f>
        <v>0</v>
      </c>
      <c r="I149" s="71">
        <f>SUM(I153+I152+I151+I150)</f>
        <v>31000</v>
      </c>
      <c r="J149" s="71">
        <f>SUM(J153+J152+J151+J150)</f>
        <v>72288.89</v>
      </c>
      <c r="K149" s="71">
        <f>SUM(K153+K152+K151+K150)</f>
        <v>0</v>
      </c>
      <c r="L149" s="224" t="s">
        <v>21</v>
      </c>
      <c r="M149" s="239"/>
    </row>
    <row r="150" spans="1:13" ht="47.25" customHeight="1" x14ac:dyDescent="0.2">
      <c r="A150" s="245"/>
      <c r="B150" s="258"/>
      <c r="C150" s="222"/>
      <c r="D150" s="159" t="s">
        <v>1</v>
      </c>
      <c r="E150" s="71">
        <v>0</v>
      </c>
      <c r="F150" s="71">
        <f>G150+H150+I150+J150+K150</f>
        <v>0</v>
      </c>
      <c r="G150" s="123">
        <v>0</v>
      </c>
      <c r="H150" s="123">
        <v>0</v>
      </c>
      <c r="I150" s="123">
        <v>0</v>
      </c>
      <c r="J150" s="123">
        <v>0</v>
      </c>
      <c r="K150" s="123">
        <v>0</v>
      </c>
      <c r="L150" s="224"/>
      <c r="M150" s="239"/>
    </row>
    <row r="151" spans="1:13" ht="60.75" customHeight="1" x14ac:dyDescent="0.2">
      <c r="A151" s="245"/>
      <c r="B151" s="258"/>
      <c r="C151" s="222"/>
      <c r="D151" s="159" t="s">
        <v>6</v>
      </c>
      <c r="E151" s="71">
        <v>0</v>
      </c>
      <c r="F151" s="71">
        <f>G151+H151+I151+J151+K151</f>
        <v>98124.45</v>
      </c>
      <c r="G151" s="123">
        <v>0</v>
      </c>
      <c r="H151" s="123">
        <v>0</v>
      </c>
      <c r="I151" s="123">
        <v>29450</v>
      </c>
      <c r="J151" s="123">
        <v>68674.45</v>
      </c>
      <c r="K151" s="123">
        <v>0</v>
      </c>
      <c r="L151" s="224"/>
      <c r="M151" s="239"/>
    </row>
    <row r="152" spans="1:13" ht="61.5" customHeight="1" x14ac:dyDescent="0.2">
      <c r="A152" s="245"/>
      <c r="B152" s="258"/>
      <c r="C152" s="222"/>
      <c r="D152" s="159" t="s">
        <v>10</v>
      </c>
      <c r="E152" s="71">
        <v>0</v>
      </c>
      <c r="F152" s="71">
        <f>SUM(G152:K152)</f>
        <v>5164.4400000000005</v>
      </c>
      <c r="G152" s="123">
        <v>0</v>
      </c>
      <c r="H152" s="123">
        <v>0</v>
      </c>
      <c r="I152" s="123">
        <v>1550</v>
      </c>
      <c r="J152" s="123">
        <v>3614.44</v>
      </c>
      <c r="K152" s="123">
        <v>0</v>
      </c>
      <c r="L152" s="224"/>
      <c r="M152" s="239"/>
    </row>
    <row r="153" spans="1:13" ht="31.5" customHeight="1" x14ac:dyDescent="0.2">
      <c r="A153" s="245"/>
      <c r="B153" s="258"/>
      <c r="C153" s="222"/>
      <c r="D153" s="159" t="s">
        <v>24</v>
      </c>
      <c r="E153" s="71">
        <v>0</v>
      </c>
      <c r="F153" s="71">
        <f t="shared" ref="F153" si="37">G153+H153+I153+J153+K153</f>
        <v>0</v>
      </c>
      <c r="G153" s="123">
        <v>0</v>
      </c>
      <c r="H153" s="123">
        <v>0</v>
      </c>
      <c r="I153" s="123">
        <v>0</v>
      </c>
      <c r="J153" s="123">
        <v>0</v>
      </c>
      <c r="K153" s="123">
        <v>0</v>
      </c>
      <c r="L153" s="224"/>
      <c r="M153" s="239"/>
    </row>
    <row r="154" spans="1:13" ht="31.5" customHeight="1" x14ac:dyDescent="0.2">
      <c r="A154" s="245" t="s">
        <v>94</v>
      </c>
      <c r="B154" s="258" t="s">
        <v>180</v>
      </c>
      <c r="C154" s="222" t="s">
        <v>59</v>
      </c>
      <c r="D154" s="159" t="s">
        <v>2</v>
      </c>
      <c r="E154" s="71">
        <v>0</v>
      </c>
      <c r="F154" s="71">
        <v>0</v>
      </c>
      <c r="G154" s="71">
        <f>SUM(G158+G157+G156+G155)</f>
        <v>0</v>
      </c>
      <c r="H154" s="71">
        <f>SUM(H158+H157+H156+H155)</f>
        <v>0</v>
      </c>
      <c r="I154" s="71">
        <v>0</v>
      </c>
      <c r="J154" s="71">
        <v>0</v>
      </c>
      <c r="K154" s="71">
        <f>SUM(K158+K157+K156+K155)</f>
        <v>0</v>
      </c>
      <c r="L154" s="224" t="s">
        <v>21</v>
      </c>
      <c r="M154" s="239"/>
    </row>
    <row r="155" spans="1:13" ht="45.75" customHeight="1" x14ac:dyDescent="0.2">
      <c r="A155" s="245"/>
      <c r="B155" s="258"/>
      <c r="C155" s="222"/>
      <c r="D155" s="159" t="s">
        <v>1</v>
      </c>
      <c r="E155" s="71">
        <v>0</v>
      </c>
      <c r="F155" s="71">
        <f>G155+H155+I155+J155+K155</f>
        <v>0</v>
      </c>
      <c r="G155" s="123">
        <v>0</v>
      </c>
      <c r="H155" s="123">
        <v>0</v>
      </c>
      <c r="I155" s="123">
        <v>0</v>
      </c>
      <c r="J155" s="123">
        <v>0</v>
      </c>
      <c r="K155" s="123">
        <v>0</v>
      </c>
      <c r="L155" s="224"/>
      <c r="M155" s="239"/>
    </row>
    <row r="156" spans="1:13" ht="62.25" customHeight="1" x14ac:dyDescent="0.2">
      <c r="A156" s="245"/>
      <c r="B156" s="258"/>
      <c r="C156" s="222"/>
      <c r="D156" s="159" t="s">
        <v>6</v>
      </c>
      <c r="E156" s="71">
        <v>0</v>
      </c>
      <c r="F156" s="71">
        <v>0</v>
      </c>
      <c r="G156" s="123">
        <v>0</v>
      </c>
      <c r="H156" s="123">
        <v>0</v>
      </c>
      <c r="I156" s="123">
        <v>0</v>
      </c>
      <c r="J156" s="123">
        <v>0</v>
      </c>
      <c r="K156" s="123">
        <v>0</v>
      </c>
      <c r="L156" s="224"/>
      <c r="M156" s="239"/>
    </row>
    <row r="157" spans="1:13" ht="62.25" customHeight="1" x14ac:dyDescent="0.2">
      <c r="A157" s="245"/>
      <c r="B157" s="258"/>
      <c r="C157" s="222"/>
      <c r="D157" s="159" t="s">
        <v>10</v>
      </c>
      <c r="E157" s="71">
        <v>0</v>
      </c>
      <c r="F157" s="71">
        <v>0</v>
      </c>
      <c r="G157" s="123">
        <v>0</v>
      </c>
      <c r="H157" s="123">
        <v>0</v>
      </c>
      <c r="I157" s="123">
        <v>0</v>
      </c>
      <c r="J157" s="123">
        <v>0</v>
      </c>
      <c r="K157" s="123">
        <v>0</v>
      </c>
      <c r="L157" s="224"/>
      <c r="M157" s="239"/>
    </row>
    <row r="158" spans="1:13" ht="32.25" customHeight="1" x14ac:dyDescent="0.2">
      <c r="A158" s="245"/>
      <c r="B158" s="258"/>
      <c r="C158" s="222"/>
      <c r="D158" s="159" t="s">
        <v>24</v>
      </c>
      <c r="E158" s="71">
        <v>0</v>
      </c>
      <c r="F158" s="71">
        <f t="shared" ref="F158:F163" si="38">G158+H158+I158+J158+K158</f>
        <v>0</v>
      </c>
      <c r="G158" s="123">
        <v>0</v>
      </c>
      <c r="H158" s="123">
        <v>0</v>
      </c>
      <c r="I158" s="123">
        <v>0</v>
      </c>
      <c r="J158" s="123">
        <v>0</v>
      </c>
      <c r="K158" s="123">
        <v>0</v>
      </c>
      <c r="L158" s="224"/>
      <c r="M158" s="239"/>
    </row>
    <row r="159" spans="1:13" ht="24" customHeight="1" x14ac:dyDescent="0.2">
      <c r="A159" s="246" t="s">
        <v>95</v>
      </c>
      <c r="B159" s="288" t="s">
        <v>165</v>
      </c>
      <c r="C159" s="185"/>
      <c r="D159" s="124" t="s">
        <v>2</v>
      </c>
      <c r="E159" s="153">
        <v>0</v>
      </c>
      <c r="F159" s="153">
        <f t="shared" si="38"/>
        <v>10000</v>
      </c>
      <c r="G159" s="153">
        <f>G160+G161+G162+G163</f>
        <v>10000</v>
      </c>
      <c r="H159" s="153">
        <f>H160+H161+H162+H163</f>
        <v>0</v>
      </c>
      <c r="I159" s="153">
        <f>I160+I161+I162+I163</f>
        <v>0</v>
      </c>
      <c r="J159" s="153">
        <f>J160+J161+J162+J163</f>
        <v>0</v>
      </c>
      <c r="K159" s="153">
        <f>K160+K161+K162+K163</f>
        <v>0</v>
      </c>
      <c r="L159" s="161"/>
      <c r="M159" s="272"/>
    </row>
    <row r="160" spans="1:13" ht="32.25" customHeight="1" x14ac:dyDescent="0.2">
      <c r="A160" s="282"/>
      <c r="B160" s="243"/>
      <c r="C160" s="282"/>
      <c r="D160" s="124" t="s">
        <v>1</v>
      </c>
      <c r="E160" s="153">
        <v>0</v>
      </c>
      <c r="F160" s="153">
        <f t="shared" si="38"/>
        <v>0</v>
      </c>
      <c r="G160" s="153">
        <v>0</v>
      </c>
      <c r="H160" s="153">
        <v>0</v>
      </c>
      <c r="I160" s="153">
        <v>0</v>
      </c>
      <c r="J160" s="153">
        <v>0</v>
      </c>
      <c r="K160" s="153">
        <v>0</v>
      </c>
      <c r="L160" s="161"/>
      <c r="M160" s="273"/>
    </row>
    <row r="161" spans="1:13" ht="42" customHeight="1" x14ac:dyDescent="0.2">
      <c r="A161" s="282"/>
      <c r="B161" s="243"/>
      <c r="C161" s="282"/>
      <c r="D161" s="124" t="s">
        <v>6</v>
      </c>
      <c r="E161" s="153">
        <v>0</v>
      </c>
      <c r="F161" s="153">
        <f t="shared" si="38"/>
        <v>10000</v>
      </c>
      <c r="G161" s="153">
        <v>10000</v>
      </c>
      <c r="H161" s="153">
        <v>0</v>
      </c>
      <c r="I161" s="153">
        <v>0</v>
      </c>
      <c r="J161" s="153">
        <v>0</v>
      </c>
      <c r="K161" s="153">
        <v>0</v>
      </c>
      <c r="L161" s="161"/>
      <c r="M161" s="273"/>
    </row>
    <row r="162" spans="1:13" ht="44.25" customHeight="1" x14ac:dyDescent="0.2">
      <c r="A162" s="282"/>
      <c r="B162" s="243"/>
      <c r="C162" s="282"/>
      <c r="D162" s="124" t="s">
        <v>10</v>
      </c>
      <c r="E162" s="153">
        <v>0</v>
      </c>
      <c r="F162" s="153">
        <f t="shared" si="38"/>
        <v>0</v>
      </c>
      <c r="G162" s="153">
        <v>0</v>
      </c>
      <c r="H162" s="153">
        <v>0</v>
      </c>
      <c r="I162" s="153">
        <v>0</v>
      </c>
      <c r="J162" s="153">
        <v>0</v>
      </c>
      <c r="K162" s="153">
        <v>0</v>
      </c>
      <c r="L162" s="161"/>
      <c r="M162" s="273"/>
    </row>
    <row r="163" spans="1:13" ht="42.75" customHeight="1" x14ac:dyDescent="0.2">
      <c r="A163" s="283"/>
      <c r="B163" s="244"/>
      <c r="C163" s="283"/>
      <c r="D163" s="124" t="s">
        <v>24</v>
      </c>
      <c r="E163" s="153">
        <v>0</v>
      </c>
      <c r="F163" s="153">
        <f t="shared" si="38"/>
        <v>0</v>
      </c>
      <c r="G163" s="153">
        <v>0</v>
      </c>
      <c r="H163" s="153">
        <v>0</v>
      </c>
      <c r="I163" s="153">
        <v>0</v>
      </c>
      <c r="J163" s="153">
        <v>0</v>
      </c>
      <c r="K163" s="153">
        <v>0</v>
      </c>
      <c r="L163" s="161"/>
      <c r="M163" s="273"/>
    </row>
    <row r="164" spans="1:13" ht="32.25" customHeight="1" x14ac:dyDescent="0.2">
      <c r="A164" s="246" t="s">
        <v>247</v>
      </c>
      <c r="B164" s="288" t="s">
        <v>181</v>
      </c>
      <c r="C164" s="185"/>
      <c r="D164" s="159" t="s">
        <v>2</v>
      </c>
      <c r="E164" s="71">
        <v>0</v>
      </c>
      <c r="F164" s="71">
        <f>K164+J164+I164+H164+G164</f>
        <v>10000</v>
      </c>
      <c r="G164" s="71">
        <f>G165+G166+G167+G168</f>
        <v>10000</v>
      </c>
      <c r="H164" s="71">
        <f>H165+H166+H167+H168</f>
        <v>0</v>
      </c>
      <c r="I164" s="71">
        <f>I165+I166+I167+I168</f>
        <v>0</v>
      </c>
      <c r="J164" s="71">
        <f>J165+J166+J167+J168</f>
        <v>0</v>
      </c>
      <c r="K164" s="71">
        <f>K165+K166+K167+K168</f>
        <v>0</v>
      </c>
      <c r="L164" s="161"/>
      <c r="M164" s="278" t="s">
        <v>157</v>
      </c>
    </row>
    <row r="165" spans="1:13" ht="42" customHeight="1" x14ac:dyDescent="0.2">
      <c r="A165" s="282"/>
      <c r="B165" s="243"/>
      <c r="C165" s="282"/>
      <c r="D165" s="159" t="s">
        <v>1</v>
      </c>
      <c r="E165" s="71">
        <v>0</v>
      </c>
      <c r="F165" s="71">
        <f>K165+J165+I165+H165+G165</f>
        <v>0</v>
      </c>
      <c r="G165" s="71">
        <v>0</v>
      </c>
      <c r="H165" s="71">
        <v>0</v>
      </c>
      <c r="I165" s="71">
        <v>0</v>
      </c>
      <c r="J165" s="71">
        <v>0</v>
      </c>
      <c r="K165" s="71">
        <v>0</v>
      </c>
      <c r="L165" s="161"/>
      <c r="M165" s="279"/>
    </row>
    <row r="166" spans="1:13" ht="39" customHeight="1" x14ac:dyDescent="0.2">
      <c r="A166" s="282"/>
      <c r="B166" s="243"/>
      <c r="C166" s="282"/>
      <c r="D166" s="159" t="s">
        <v>6</v>
      </c>
      <c r="E166" s="71">
        <v>0</v>
      </c>
      <c r="F166" s="71">
        <f>K166+J166+I166+H166+G166</f>
        <v>10000</v>
      </c>
      <c r="G166" s="71">
        <v>10000</v>
      </c>
      <c r="H166" s="71">
        <v>0</v>
      </c>
      <c r="I166" s="71">
        <v>0</v>
      </c>
      <c r="J166" s="71">
        <v>0</v>
      </c>
      <c r="K166" s="71">
        <v>0</v>
      </c>
      <c r="L166" s="161"/>
      <c r="M166" s="279"/>
    </row>
    <row r="167" spans="1:13" ht="59.25" customHeight="1" x14ac:dyDescent="0.2">
      <c r="A167" s="282"/>
      <c r="B167" s="243"/>
      <c r="C167" s="282"/>
      <c r="D167" s="159" t="s">
        <v>10</v>
      </c>
      <c r="E167" s="71">
        <v>0</v>
      </c>
      <c r="F167" s="71">
        <f>G167+H167+I167+J167+K167</f>
        <v>0</v>
      </c>
      <c r="G167" s="71">
        <v>0</v>
      </c>
      <c r="H167" s="71">
        <v>0</v>
      </c>
      <c r="I167" s="71">
        <v>0</v>
      </c>
      <c r="J167" s="71">
        <v>0</v>
      </c>
      <c r="K167" s="71">
        <v>0</v>
      </c>
      <c r="L167" s="161"/>
      <c r="M167" s="279"/>
    </row>
    <row r="168" spans="1:13" ht="261.75" customHeight="1" x14ac:dyDescent="0.2">
      <c r="A168" s="283"/>
      <c r="B168" s="244"/>
      <c r="C168" s="283"/>
      <c r="D168" s="159" t="s">
        <v>24</v>
      </c>
      <c r="E168" s="71">
        <v>0</v>
      </c>
      <c r="F168" s="71">
        <f>G168+H168+I168+J168+K168</f>
        <v>0</v>
      </c>
      <c r="G168" s="71">
        <v>0</v>
      </c>
      <c r="H168" s="71">
        <v>0</v>
      </c>
      <c r="I168" s="71">
        <v>0</v>
      </c>
      <c r="J168" s="71">
        <v>0</v>
      </c>
      <c r="K168" s="71">
        <v>0</v>
      </c>
      <c r="L168" s="161"/>
      <c r="M168" s="280"/>
    </row>
    <row r="169" spans="1:13" ht="23.25" customHeight="1" x14ac:dyDescent="0.2">
      <c r="A169" s="271" t="s">
        <v>96</v>
      </c>
      <c r="B169" s="195" t="s">
        <v>166</v>
      </c>
      <c r="C169" s="221" t="s">
        <v>59</v>
      </c>
      <c r="D169" s="124" t="s">
        <v>2</v>
      </c>
      <c r="E169" s="69">
        <v>440</v>
      </c>
      <c r="F169" s="69">
        <f>K169+J169+I169+H169+G169</f>
        <v>9720</v>
      </c>
      <c r="G169" s="69">
        <v>0</v>
      </c>
      <c r="H169" s="69">
        <v>2000</v>
      </c>
      <c r="I169" s="69">
        <v>3860</v>
      </c>
      <c r="J169" s="69">
        <v>3860</v>
      </c>
      <c r="K169" s="69">
        <v>0</v>
      </c>
      <c r="L169" s="222" t="s">
        <v>21</v>
      </c>
      <c r="M169" s="274" t="s">
        <v>87</v>
      </c>
    </row>
    <row r="170" spans="1:13" ht="48.75" customHeight="1" x14ac:dyDescent="0.2">
      <c r="A170" s="271"/>
      <c r="B170" s="195"/>
      <c r="C170" s="221"/>
      <c r="D170" s="124" t="s">
        <v>1</v>
      </c>
      <c r="E170" s="69">
        <v>0</v>
      </c>
      <c r="F170" s="69">
        <f>F175+F185+F190+F180</f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222"/>
      <c r="M170" s="275"/>
    </row>
    <row r="171" spans="1:13" ht="57.75" customHeight="1" x14ac:dyDescent="0.2">
      <c r="A171" s="271"/>
      <c r="B171" s="195"/>
      <c r="C171" s="221"/>
      <c r="D171" s="124" t="s">
        <v>6</v>
      </c>
      <c r="E171" s="69">
        <v>0</v>
      </c>
      <c r="F171" s="69">
        <f>F176+F181+F186+F191</f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222"/>
      <c r="M171" s="275"/>
    </row>
    <row r="172" spans="1:13" ht="72" customHeight="1" x14ac:dyDescent="0.2">
      <c r="A172" s="271"/>
      <c r="B172" s="195"/>
      <c r="C172" s="221"/>
      <c r="D172" s="124" t="s">
        <v>10</v>
      </c>
      <c r="E172" s="69">
        <v>440</v>
      </c>
      <c r="F172" s="69">
        <f>F177+F182+F187+F192</f>
        <v>9720</v>
      </c>
      <c r="G172" s="69">
        <v>0</v>
      </c>
      <c r="H172" s="69">
        <v>2000</v>
      </c>
      <c r="I172" s="69">
        <v>3860</v>
      </c>
      <c r="J172" s="69">
        <v>3860</v>
      </c>
      <c r="K172" s="69">
        <v>0</v>
      </c>
      <c r="L172" s="222"/>
      <c r="M172" s="275"/>
    </row>
    <row r="173" spans="1:13" ht="30" customHeight="1" x14ac:dyDescent="0.2">
      <c r="A173" s="271"/>
      <c r="B173" s="195"/>
      <c r="C173" s="221"/>
      <c r="D173" s="124" t="s">
        <v>24</v>
      </c>
      <c r="E173" s="69">
        <v>0</v>
      </c>
      <c r="F173" s="69">
        <f>F178+F183+F188+F193</f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222"/>
      <c r="M173" s="275"/>
    </row>
    <row r="174" spans="1:13" ht="31.5" customHeight="1" x14ac:dyDescent="0.2">
      <c r="A174" s="245" t="s">
        <v>97</v>
      </c>
      <c r="B174" s="195" t="s">
        <v>202</v>
      </c>
      <c r="C174" s="222" t="s">
        <v>59</v>
      </c>
      <c r="D174" s="159" t="s">
        <v>2</v>
      </c>
      <c r="E174" s="67">
        <v>440</v>
      </c>
      <c r="F174" s="67">
        <f>SUM(K174+J174+I174+H174+G174)</f>
        <v>3000</v>
      </c>
      <c r="G174" s="67">
        <f>SUM(G178+G177+G176+G175)</f>
        <v>0</v>
      </c>
      <c r="H174" s="67">
        <v>1000</v>
      </c>
      <c r="I174" s="67">
        <f>SUM(I178+I177+I176+I175)</f>
        <v>1000</v>
      </c>
      <c r="J174" s="67">
        <f>SUM(J178+J177+J176+J175)</f>
        <v>1000</v>
      </c>
      <c r="K174" s="67">
        <f>SUM(K178+K177+K176+K175)</f>
        <v>0</v>
      </c>
      <c r="L174" s="222" t="s">
        <v>21</v>
      </c>
      <c r="M174" s="239"/>
    </row>
    <row r="175" spans="1:13" ht="44.25" customHeight="1" x14ac:dyDescent="0.2">
      <c r="A175" s="245"/>
      <c r="B175" s="195"/>
      <c r="C175" s="222"/>
      <c r="D175" s="159" t="s">
        <v>1</v>
      </c>
      <c r="E175" s="67">
        <v>0</v>
      </c>
      <c r="F175" s="67">
        <f>G175+H175+I175+J175+K175</f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222"/>
      <c r="M175" s="239"/>
    </row>
    <row r="176" spans="1:13" ht="62.25" customHeight="1" x14ac:dyDescent="0.2">
      <c r="A176" s="245"/>
      <c r="B176" s="195"/>
      <c r="C176" s="222"/>
      <c r="D176" s="159" t="s">
        <v>6</v>
      </c>
      <c r="E176" s="67">
        <v>0</v>
      </c>
      <c r="F176" s="67">
        <f>G176+H176+I176+J176+K176</f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222"/>
      <c r="M176" s="239"/>
    </row>
    <row r="177" spans="1:13" ht="77.25" customHeight="1" x14ac:dyDescent="0.2">
      <c r="A177" s="245"/>
      <c r="B177" s="195"/>
      <c r="C177" s="222"/>
      <c r="D177" s="159" t="s">
        <v>10</v>
      </c>
      <c r="E177" s="67">
        <v>440</v>
      </c>
      <c r="F177" s="67">
        <f>G177+H177+I177+J177+K177</f>
        <v>3000</v>
      </c>
      <c r="G177" s="68">
        <v>0</v>
      </c>
      <c r="H177" s="68">
        <v>1000</v>
      </c>
      <c r="I177" s="68">
        <v>1000</v>
      </c>
      <c r="J177" s="68">
        <v>1000</v>
      </c>
      <c r="K177" s="68">
        <v>0</v>
      </c>
      <c r="L177" s="222"/>
      <c r="M177" s="239"/>
    </row>
    <row r="178" spans="1:13" ht="31.5" customHeight="1" x14ac:dyDescent="0.2">
      <c r="A178" s="245"/>
      <c r="B178" s="195"/>
      <c r="C178" s="222"/>
      <c r="D178" s="159" t="s">
        <v>24</v>
      </c>
      <c r="E178" s="67">
        <v>0</v>
      </c>
      <c r="F178" s="67">
        <f>G178+H178+I178+J178+K178</f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222"/>
      <c r="M178" s="239"/>
    </row>
    <row r="179" spans="1:13" ht="31.5" customHeight="1" x14ac:dyDescent="0.2">
      <c r="A179" s="246" t="s">
        <v>122</v>
      </c>
      <c r="B179" s="196" t="s">
        <v>182</v>
      </c>
      <c r="C179" s="222" t="s">
        <v>59</v>
      </c>
      <c r="D179" s="159" t="s">
        <v>2</v>
      </c>
      <c r="E179" s="67">
        <v>0</v>
      </c>
      <c r="F179" s="67">
        <f>SUM(K179+J179+I179+H179+G179)</f>
        <v>3000</v>
      </c>
      <c r="G179" s="67">
        <f>SUM(G183+G182+G181+G180)</f>
        <v>0</v>
      </c>
      <c r="H179" s="67">
        <f>SUM(H183+H182+H181+H180)</f>
        <v>1000</v>
      </c>
      <c r="I179" s="67">
        <f>SUM(I183+I182+I181+I180)</f>
        <v>1000</v>
      </c>
      <c r="J179" s="67">
        <f>SUM(J183+J182+J181+J180)</f>
        <v>1000</v>
      </c>
      <c r="K179" s="67">
        <f>SUM(K183+K182+K181+K180)</f>
        <v>0</v>
      </c>
      <c r="L179" s="222" t="s">
        <v>21</v>
      </c>
      <c r="M179" s="276"/>
    </row>
    <row r="180" spans="1:13" ht="31.5" customHeight="1" x14ac:dyDescent="0.2">
      <c r="A180" s="248"/>
      <c r="B180" s="243"/>
      <c r="C180" s="222"/>
      <c r="D180" s="159" t="s">
        <v>1</v>
      </c>
      <c r="E180" s="67">
        <v>0</v>
      </c>
      <c r="F180" s="67">
        <f>G180+H180+I180+J180+K180</f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222"/>
      <c r="M180" s="236"/>
    </row>
    <row r="181" spans="1:13" ht="68.25" customHeight="1" x14ac:dyDescent="0.2">
      <c r="A181" s="248"/>
      <c r="B181" s="243"/>
      <c r="C181" s="222"/>
      <c r="D181" s="159" t="s">
        <v>6</v>
      </c>
      <c r="E181" s="67">
        <v>0</v>
      </c>
      <c r="F181" s="67">
        <f>K181+J181+I181+H181+G181</f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222"/>
      <c r="M181" s="236"/>
    </row>
    <row r="182" spans="1:13" ht="79.5" customHeight="1" x14ac:dyDescent="0.2">
      <c r="A182" s="248"/>
      <c r="B182" s="243"/>
      <c r="C182" s="222"/>
      <c r="D182" s="159" t="s">
        <v>10</v>
      </c>
      <c r="E182" s="67">
        <v>0</v>
      </c>
      <c r="F182" s="67">
        <f>G182+H182+I182+J182+K182</f>
        <v>3000</v>
      </c>
      <c r="G182" s="68">
        <v>0</v>
      </c>
      <c r="H182" s="68">
        <v>1000</v>
      </c>
      <c r="I182" s="68">
        <v>1000</v>
      </c>
      <c r="J182" s="68">
        <v>1000</v>
      </c>
      <c r="K182" s="68">
        <v>0</v>
      </c>
      <c r="L182" s="222"/>
      <c r="M182" s="236"/>
    </row>
    <row r="183" spans="1:13" ht="31.5" customHeight="1" x14ac:dyDescent="0.2">
      <c r="A183" s="249"/>
      <c r="B183" s="244"/>
      <c r="C183" s="222"/>
      <c r="D183" s="159" t="s">
        <v>24</v>
      </c>
      <c r="E183" s="67">
        <v>0</v>
      </c>
      <c r="F183" s="67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222"/>
      <c r="M183" s="237"/>
    </row>
    <row r="184" spans="1:13" ht="31.5" customHeight="1" x14ac:dyDescent="0.2">
      <c r="A184" s="245" t="s">
        <v>131</v>
      </c>
      <c r="B184" s="195" t="s">
        <v>183</v>
      </c>
      <c r="C184" s="222" t="s">
        <v>59</v>
      </c>
      <c r="D184" s="159" t="s">
        <v>2</v>
      </c>
      <c r="E184" s="67">
        <v>0</v>
      </c>
      <c r="F184" s="71">
        <f>SUM(K184+J184+I184+H184+G184)</f>
        <v>3720</v>
      </c>
      <c r="G184" s="71">
        <f>SUM(G188+G187+G186+G185)</f>
        <v>0</v>
      </c>
      <c r="H184" s="71">
        <f>SUM(H188+H187+H186+H185)</f>
        <v>0</v>
      </c>
      <c r="I184" s="71">
        <f>SUM(I188+I187+I186+I185)</f>
        <v>1860</v>
      </c>
      <c r="J184" s="71">
        <f>SUM(J188+J187+J186+J185)</f>
        <v>1860</v>
      </c>
      <c r="K184" s="71">
        <f>SUM(K188+K187+K186+K185)</f>
        <v>0</v>
      </c>
      <c r="L184" s="224" t="s">
        <v>21</v>
      </c>
      <c r="M184" s="239"/>
    </row>
    <row r="185" spans="1:13" ht="36.75" customHeight="1" x14ac:dyDescent="0.2">
      <c r="A185" s="245"/>
      <c r="B185" s="201"/>
      <c r="C185" s="222"/>
      <c r="D185" s="159" t="s">
        <v>1</v>
      </c>
      <c r="E185" s="67">
        <v>0</v>
      </c>
      <c r="F185" s="71">
        <f>G185+H185+I185+J185+K185</f>
        <v>0</v>
      </c>
      <c r="G185" s="123">
        <v>0</v>
      </c>
      <c r="H185" s="123">
        <v>0</v>
      </c>
      <c r="I185" s="123">
        <v>0</v>
      </c>
      <c r="J185" s="123">
        <v>0</v>
      </c>
      <c r="K185" s="123">
        <v>0</v>
      </c>
      <c r="L185" s="224"/>
      <c r="M185" s="239"/>
    </row>
    <row r="186" spans="1:13" ht="30" customHeight="1" x14ac:dyDescent="0.2">
      <c r="A186" s="245"/>
      <c r="B186" s="201"/>
      <c r="C186" s="222"/>
      <c r="D186" s="159" t="s">
        <v>6</v>
      </c>
      <c r="E186" s="67">
        <v>0</v>
      </c>
      <c r="F186" s="71">
        <f>G186+H186+I186+J186+K186</f>
        <v>0</v>
      </c>
      <c r="G186" s="123">
        <v>0</v>
      </c>
      <c r="H186" s="123">
        <v>0</v>
      </c>
      <c r="I186" s="123">
        <v>0</v>
      </c>
      <c r="J186" s="123">
        <v>0</v>
      </c>
      <c r="K186" s="123">
        <v>0</v>
      </c>
      <c r="L186" s="224"/>
      <c r="M186" s="239"/>
    </row>
    <row r="187" spans="1:13" ht="48" customHeight="1" x14ac:dyDescent="0.2">
      <c r="A187" s="245"/>
      <c r="B187" s="201"/>
      <c r="C187" s="222"/>
      <c r="D187" s="159" t="s">
        <v>10</v>
      </c>
      <c r="E187" s="67">
        <v>0</v>
      </c>
      <c r="F187" s="71">
        <f>G187+H187+I187+J187+K187</f>
        <v>3720</v>
      </c>
      <c r="G187" s="123">
        <v>0</v>
      </c>
      <c r="H187" s="123">
        <v>0</v>
      </c>
      <c r="I187" s="123">
        <v>1860</v>
      </c>
      <c r="J187" s="123">
        <v>1860</v>
      </c>
      <c r="K187" s="123">
        <v>0</v>
      </c>
      <c r="L187" s="224"/>
      <c r="M187" s="239"/>
    </row>
    <row r="188" spans="1:13" ht="31.5" customHeight="1" x14ac:dyDescent="0.2">
      <c r="A188" s="245"/>
      <c r="B188" s="201"/>
      <c r="C188" s="222"/>
      <c r="D188" s="159" t="s">
        <v>24</v>
      </c>
      <c r="E188" s="67">
        <v>0</v>
      </c>
      <c r="F188" s="71">
        <f>G188+H188+I188+J188+K188</f>
        <v>0</v>
      </c>
      <c r="G188" s="123">
        <v>0</v>
      </c>
      <c r="H188" s="123">
        <v>0</v>
      </c>
      <c r="I188" s="123">
        <v>0</v>
      </c>
      <c r="J188" s="123">
        <v>0</v>
      </c>
      <c r="K188" s="123">
        <v>0</v>
      </c>
      <c r="L188" s="224"/>
      <c r="M188" s="239"/>
    </row>
    <row r="189" spans="1:13" ht="31.5" customHeight="1" x14ac:dyDescent="0.2">
      <c r="A189" s="223" t="s">
        <v>130</v>
      </c>
      <c r="B189" s="195" t="s">
        <v>167</v>
      </c>
      <c r="C189" s="222" t="s">
        <v>59</v>
      </c>
      <c r="D189" s="159" t="s">
        <v>2</v>
      </c>
      <c r="E189" s="67">
        <v>10200</v>
      </c>
      <c r="F189" s="67">
        <f>SUM(K189+J189+I189+H189+G189)</f>
        <v>0</v>
      </c>
      <c r="G189" s="67">
        <f>SUM(G193+G192+G191+G190)</f>
        <v>0</v>
      </c>
      <c r="H189" s="67">
        <f>SUM(H193+H192+H191+H190)</f>
        <v>0</v>
      </c>
      <c r="I189" s="67">
        <f>SUM(I193+I192+I191+I190)</f>
        <v>0</v>
      </c>
      <c r="J189" s="67">
        <f>SUM(J193+J192+J191+J190)</f>
        <v>0</v>
      </c>
      <c r="K189" s="67">
        <f>SUM(K193+K192+K191+K190)</f>
        <v>0</v>
      </c>
      <c r="L189" s="222" t="s">
        <v>21</v>
      </c>
      <c r="M189" s="238"/>
    </row>
    <row r="190" spans="1:13" ht="34.5" customHeight="1" x14ac:dyDescent="0.2">
      <c r="A190" s="223"/>
      <c r="B190" s="195"/>
      <c r="C190" s="222"/>
      <c r="D190" s="159" t="s">
        <v>1</v>
      </c>
      <c r="E190" s="67">
        <v>0</v>
      </c>
      <c r="F190" s="67">
        <f>G190+H190+I190+J190+K190</f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222"/>
      <c r="M190" s="238"/>
    </row>
    <row r="191" spans="1:13" ht="40.5" customHeight="1" x14ac:dyDescent="0.2">
      <c r="A191" s="223"/>
      <c r="B191" s="195"/>
      <c r="C191" s="222"/>
      <c r="D191" s="159" t="s">
        <v>6</v>
      </c>
      <c r="E191" s="67">
        <v>0</v>
      </c>
      <c r="F191" s="67">
        <f>G191+H191+I191+J191+K191</f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222"/>
      <c r="M191" s="238"/>
    </row>
    <row r="192" spans="1:13" ht="49.5" customHeight="1" x14ac:dyDescent="0.2">
      <c r="A192" s="223"/>
      <c r="B192" s="195"/>
      <c r="C192" s="222"/>
      <c r="D192" s="159" t="s">
        <v>10</v>
      </c>
      <c r="E192" s="67">
        <v>5100</v>
      </c>
      <c r="F192" s="67">
        <f>G192+H192+I192+J192+K192</f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222"/>
      <c r="M192" s="238"/>
    </row>
    <row r="193" spans="1:13" ht="31.5" customHeight="1" x14ac:dyDescent="0.2">
      <c r="A193" s="223"/>
      <c r="B193" s="195"/>
      <c r="C193" s="222"/>
      <c r="D193" s="159" t="s">
        <v>24</v>
      </c>
      <c r="E193" s="67">
        <v>5100</v>
      </c>
      <c r="F193" s="67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222"/>
      <c r="M193" s="238"/>
    </row>
    <row r="194" spans="1:13" ht="31.5" customHeight="1" x14ac:dyDescent="0.2">
      <c r="A194" s="225"/>
      <c r="B194" s="226" t="s">
        <v>88</v>
      </c>
      <c r="C194" s="226"/>
      <c r="D194" s="124" t="s">
        <v>2</v>
      </c>
      <c r="E194" s="69">
        <v>171772</v>
      </c>
      <c r="F194" s="69">
        <f>SUM(G194:K194)</f>
        <v>613713.89</v>
      </c>
      <c r="G194" s="69">
        <f>SUM(G195:G198)</f>
        <v>10000</v>
      </c>
      <c r="H194" s="69">
        <f>SUM(H195:H198)</f>
        <v>358688</v>
      </c>
      <c r="I194" s="69">
        <v>64860</v>
      </c>
      <c r="J194" s="69">
        <v>180165.89</v>
      </c>
      <c r="K194" s="69">
        <v>0</v>
      </c>
      <c r="L194" s="224" t="s">
        <v>21</v>
      </c>
      <c r="M194" s="216"/>
    </row>
    <row r="195" spans="1:13" ht="40.5" customHeight="1" x14ac:dyDescent="0.2">
      <c r="A195" s="225"/>
      <c r="B195" s="226"/>
      <c r="C195" s="226"/>
      <c r="D195" s="124" t="s">
        <v>1</v>
      </c>
      <c r="E195" s="69">
        <v>0</v>
      </c>
      <c r="F195" s="69">
        <f t="shared" ref="F195:F198" si="39">SUM(G195:K195)</f>
        <v>0</v>
      </c>
      <c r="G195" s="69">
        <f t="shared" ref="G195:K198" si="40">G125+G145+G160+G170</f>
        <v>0</v>
      </c>
      <c r="H195" s="69">
        <v>0</v>
      </c>
      <c r="I195" s="69">
        <v>0</v>
      </c>
      <c r="J195" s="69">
        <v>0</v>
      </c>
      <c r="K195" s="69">
        <f t="shared" si="40"/>
        <v>0</v>
      </c>
      <c r="L195" s="224"/>
      <c r="M195" s="216"/>
    </row>
    <row r="196" spans="1:13" ht="57" customHeight="1" x14ac:dyDescent="0.2">
      <c r="A196" s="225"/>
      <c r="B196" s="226"/>
      <c r="C196" s="226"/>
      <c r="D196" s="124" t="s">
        <v>6</v>
      </c>
      <c r="E196" s="69">
        <v>0</v>
      </c>
      <c r="F196" s="69">
        <f t="shared" si="39"/>
        <v>108124.45</v>
      </c>
      <c r="G196" s="69">
        <f t="shared" si="40"/>
        <v>10000</v>
      </c>
      <c r="H196" s="69">
        <v>0</v>
      </c>
      <c r="I196" s="69">
        <v>29450</v>
      </c>
      <c r="J196" s="69">
        <v>68674.45</v>
      </c>
      <c r="K196" s="69">
        <f t="shared" si="40"/>
        <v>0</v>
      </c>
      <c r="L196" s="224"/>
      <c r="M196" s="216"/>
    </row>
    <row r="197" spans="1:13" ht="75.75" customHeight="1" x14ac:dyDescent="0.2">
      <c r="A197" s="225"/>
      <c r="B197" s="226"/>
      <c r="C197" s="226"/>
      <c r="D197" s="124" t="s">
        <v>10</v>
      </c>
      <c r="E197" s="69">
        <v>171772</v>
      </c>
      <c r="F197" s="69">
        <f t="shared" si="39"/>
        <v>505589.44</v>
      </c>
      <c r="G197" s="69">
        <f t="shared" si="40"/>
        <v>0</v>
      </c>
      <c r="H197" s="69">
        <v>358688</v>
      </c>
      <c r="I197" s="68">
        <v>35410</v>
      </c>
      <c r="J197" s="69">
        <v>111491.44</v>
      </c>
      <c r="K197" s="69">
        <f t="shared" si="40"/>
        <v>0</v>
      </c>
      <c r="L197" s="224"/>
      <c r="M197" s="216"/>
    </row>
    <row r="198" spans="1:13" ht="31.5" customHeight="1" x14ac:dyDescent="0.2">
      <c r="A198" s="225"/>
      <c r="B198" s="226"/>
      <c r="C198" s="226"/>
      <c r="D198" s="154" t="s">
        <v>24</v>
      </c>
      <c r="E198" s="69">
        <v>0</v>
      </c>
      <c r="F198" s="69">
        <f t="shared" si="39"/>
        <v>0</v>
      </c>
      <c r="G198" s="69">
        <f t="shared" si="40"/>
        <v>0</v>
      </c>
      <c r="H198" s="69">
        <v>0</v>
      </c>
      <c r="I198" s="69">
        <v>0</v>
      </c>
      <c r="J198" s="69">
        <v>0</v>
      </c>
      <c r="K198" s="69">
        <f t="shared" si="40"/>
        <v>0</v>
      </c>
      <c r="L198" s="224"/>
      <c r="M198" s="216"/>
    </row>
    <row r="199" spans="1:13" ht="28.5" customHeight="1" x14ac:dyDescent="0.2">
      <c r="A199" s="210" t="s">
        <v>66</v>
      </c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2"/>
    </row>
    <row r="200" spans="1:13" s="73" customFormat="1" ht="15" customHeight="1" x14ac:dyDescent="0.2">
      <c r="A200" s="257" t="s">
        <v>99</v>
      </c>
      <c r="B200" s="195" t="s">
        <v>184</v>
      </c>
      <c r="C200" s="265" t="s">
        <v>59</v>
      </c>
      <c r="D200" s="124" t="s">
        <v>2</v>
      </c>
      <c r="E200" s="69">
        <v>0</v>
      </c>
      <c r="F200" s="69">
        <f>G200+H200+I200+J200+K200</f>
        <v>0</v>
      </c>
      <c r="G200" s="69">
        <f t="shared" ref="G200:K200" si="41">G205</f>
        <v>0</v>
      </c>
      <c r="H200" s="69">
        <f t="shared" si="41"/>
        <v>0</v>
      </c>
      <c r="I200" s="69">
        <f t="shared" si="41"/>
        <v>0</v>
      </c>
      <c r="J200" s="69">
        <f t="shared" si="41"/>
        <v>0</v>
      </c>
      <c r="K200" s="69">
        <f t="shared" si="41"/>
        <v>0</v>
      </c>
      <c r="L200" s="224" t="s">
        <v>101</v>
      </c>
      <c r="M200" s="213" t="s">
        <v>89</v>
      </c>
    </row>
    <row r="201" spans="1:13" s="73" customFormat="1" ht="28.5" x14ac:dyDescent="0.2">
      <c r="A201" s="257"/>
      <c r="B201" s="195"/>
      <c r="C201" s="265"/>
      <c r="D201" s="124" t="s">
        <v>1</v>
      </c>
      <c r="E201" s="69">
        <v>0</v>
      </c>
      <c r="F201" s="69">
        <f>F206+F211+F221+F226+F231+F236+F241+F246+F251</f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224"/>
      <c r="M201" s="214"/>
    </row>
    <row r="202" spans="1:13" s="73" customFormat="1" ht="28.5" x14ac:dyDescent="0.2">
      <c r="A202" s="257"/>
      <c r="B202" s="195"/>
      <c r="C202" s="265"/>
      <c r="D202" s="124" t="s">
        <v>6</v>
      </c>
      <c r="E202" s="69">
        <v>0</v>
      </c>
      <c r="F202" s="69">
        <f>F207+F212+F217+F222+F227+F232+F237+F242+F247+F252</f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224"/>
      <c r="M202" s="214"/>
    </row>
    <row r="203" spans="1:13" s="73" customFormat="1" ht="77.25" customHeight="1" x14ac:dyDescent="0.2">
      <c r="A203" s="257"/>
      <c r="B203" s="195"/>
      <c r="C203" s="265"/>
      <c r="D203" s="124" t="s">
        <v>10</v>
      </c>
      <c r="E203" s="69">
        <f t="shared" ref="E203:K204" si="42">E208</f>
        <v>0</v>
      </c>
      <c r="F203" s="69">
        <f>F208+F213+F223+F228+F233+F238+F243+F248+F253</f>
        <v>0</v>
      </c>
      <c r="G203" s="69">
        <f t="shared" si="42"/>
        <v>0</v>
      </c>
      <c r="H203" s="69">
        <f t="shared" si="42"/>
        <v>0</v>
      </c>
      <c r="I203" s="69">
        <f t="shared" si="42"/>
        <v>0</v>
      </c>
      <c r="J203" s="69">
        <f t="shared" si="42"/>
        <v>0</v>
      </c>
      <c r="K203" s="69">
        <f t="shared" si="42"/>
        <v>0</v>
      </c>
      <c r="L203" s="224"/>
      <c r="M203" s="214"/>
    </row>
    <row r="204" spans="1:13" s="73" customFormat="1" ht="204.75" customHeight="1" x14ac:dyDescent="0.2">
      <c r="A204" s="257"/>
      <c r="B204" s="195"/>
      <c r="C204" s="265"/>
      <c r="D204" s="124" t="s">
        <v>24</v>
      </c>
      <c r="E204" s="69">
        <f t="shared" si="42"/>
        <v>0</v>
      </c>
      <c r="F204" s="69">
        <f>F209+F214+F224+F219+F229+F234+F239+F244+F249+F254</f>
        <v>0</v>
      </c>
      <c r="G204" s="69">
        <f t="shared" si="42"/>
        <v>0</v>
      </c>
      <c r="H204" s="69">
        <f t="shared" si="42"/>
        <v>0</v>
      </c>
      <c r="I204" s="69">
        <f t="shared" si="42"/>
        <v>0</v>
      </c>
      <c r="J204" s="69">
        <f t="shared" si="42"/>
        <v>0</v>
      </c>
      <c r="K204" s="69">
        <f t="shared" si="42"/>
        <v>0</v>
      </c>
      <c r="L204" s="224"/>
      <c r="M204" s="215"/>
    </row>
    <row r="205" spans="1:13" s="73" customFormat="1" ht="15" customHeight="1" x14ac:dyDescent="0.2">
      <c r="A205" s="223" t="s">
        <v>123</v>
      </c>
      <c r="B205" s="195" t="s">
        <v>185</v>
      </c>
      <c r="C205" s="222" t="s">
        <v>59</v>
      </c>
      <c r="D205" s="159" t="s">
        <v>2</v>
      </c>
      <c r="E205" s="67">
        <f t="shared" ref="E205:K206" si="43">SUM(E208:E209)</f>
        <v>0</v>
      </c>
      <c r="F205" s="67">
        <f>G205+H205+I205+J205+K205</f>
        <v>0</v>
      </c>
      <c r="G205" s="67">
        <f>G206+G207+G208+G209</f>
        <v>0</v>
      </c>
      <c r="H205" s="67">
        <f>H206+H207+H208+H209</f>
        <v>0</v>
      </c>
      <c r="I205" s="67">
        <f>I206+I207+I208+I209</f>
        <v>0</v>
      </c>
      <c r="J205" s="67">
        <f>J206+J207+J208+J209</f>
        <v>0</v>
      </c>
      <c r="K205" s="67">
        <f>K206+K207+K208+K209</f>
        <v>0</v>
      </c>
      <c r="L205" s="224" t="s">
        <v>101</v>
      </c>
      <c r="M205" s="239"/>
    </row>
    <row r="206" spans="1:13" s="73" customFormat="1" ht="44.25" customHeight="1" x14ac:dyDescent="0.2">
      <c r="A206" s="223"/>
      <c r="B206" s="195"/>
      <c r="C206" s="222"/>
      <c r="D206" s="159" t="s">
        <v>1</v>
      </c>
      <c r="E206" s="67">
        <f t="shared" si="43"/>
        <v>0</v>
      </c>
      <c r="F206" s="67">
        <f>G206+H206+I206+J206+K206</f>
        <v>0</v>
      </c>
      <c r="G206" s="67">
        <f t="shared" si="43"/>
        <v>0</v>
      </c>
      <c r="H206" s="67">
        <f t="shared" si="43"/>
        <v>0</v>
      </c>
      <c r="I206" s="67">
        <f t="shared" si="43"/>
        <v>0</v>
      </c>
      <c r="J206" s="67">
        <f t="shared" si="43"/>
        <v>0</v>
      </c>
      <c r="K206" s="67">
        <f t="shared" si="43"/>
        <v>0</v>
      </c>
      <c r="L206" s="224"/>
      <c r="M206" s="239"/>
    </row>
    <row r="207" spans="1:13" s="73" customFormat="1" ht="43.5" customHeight="1" x14ac:dyDescent="0.2">
      <c r="A207" s="223"/>
      <c r="B207" s="195"/>
      <c r="C207" s="222"/>
      <c r="D207" s="159" t="s">
        <v>6</v>
      </c>
      <c r="E207" s="67">
        <f t="shared" ref="E207:K207" si="44">SUM(E210:E213)</f>
        <v>0</v>
      </c>
      <c r="F207" s="67">
        <f>G207+H207+I207+J207+K207</f>
        <v>0</v>
      </c>
      <c r="G207" s="67">
        <f t="shared" si="44"/>
        <v>0</v>
      </c>
      <c r="H207" s="67">
        <f t="shared" si="44"/>
        <v>0</v>
      </c>
      <c r="I207" s="67">
        <f t="shared" si="44"/>
        <v>0</v>
      </c>
      <c r="J207" s="67">
        <f t="shared" si="44"/>
        <v>0</v>
      </c>
      <c r="K207" s="67">
        <f t="shared" si="44"/>
        <v>0</v>
      </c>
      <c r="L207" s="224"/>
      <c r="M207" s="239"/>
    </row>
    <row r="208" spans="1:13" s="73" customFormat="1" ht="54" customHeight="1" x14ac:dyDescent="0.2">
      <c r="A208" s="223"/>
      <c r="B208" s="195"/>
      <c r="C208" s="222"/>
      <c r="D208" s="159" t="s">
        <v>10</v>
      </c>
      <c r="E208" s="67">
        <v>0</v>
      </c>
      <c r="F208" s="67">
        <f>G208+H208+I208+J208+K208</f>
        <v>0</v>
      </c>
      <c r="G208" s="68">
        <v>0</v>
      </c>
      <c r="H208" s="68">
        <v>0</v>
      </c>
      <c r="I208" s="68">
        <v>0</v>
      </c>
      <c r="J208" s="68">
        <v>0</v>
      </c>
      <c r="K208" s="68">
        <v>0</v>
      </c>
      <c r="L208" s="224"/>
      <c r="M208" s="239"/>
    </row>
    <row r="209" spans="1:13" s="73" customFormat="1" ht="30.75" customHeight="1" x14ac:dyDescent="0.2">
      <c r="A209" s="223"/>
      <c r="B209" s="195"/>
      <c r="C209" s="222"/>
      <c r="D209" s="159" t="s">
        <v>24</v>
      </c>
      <c r="E209" s="67">
        <v>0</v>
      </c>
      <c r="F209" s="67">
        <f>G209+H209+I209+J209+K209</f>
        <v>0</v>
      </c>
      <c r="G209" s="68">
        <v>0</v>
      </c>
      <c r="H209" s="68">
        <v>0</v>
      </c>
      <c r="I209" s="68">
        <v>0</v>
      </c>
      <c r="J209" s="68">
        <v>0</v>
      </c>
      <c r="K209" s="68">
        <v>0</v>
      </c>
      <c r="L209" s="224"/>
      <c r="M209" s="239"/>
    </row>
    <row r="210" spans="1:13" s="73" customFormat="1" ht="15" customHeight="1" x14ac:dyDescent="0.2">
      <c r="A210" s="223" t="s">
        <v>248</v>
      </c>
      <c r="B210" s="195" t="s">
        <v>168</v>
      </c>
      <c r="C210" s="222" t="s">
        <v>59</v>
      </c>
      <c r="D210" s="159" t="s">
        <v>2</v>
      </c>
      <c r="E210" s="67">
        <f>E215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24" t="s">
        <v>101</v>
      </c>
      <c r="M210" s="259"/>
    </row>
    <row r="211" spans="1:13" s="73" customFormat="1" ht="53.25" customHeight="1" x14ac:dyDescent="0.2">
      <c r="A211" s="223"/>
      <c r="B211" s="195"/>
      <c r="C211" s="222"/>
      <c r="D211" s="159" t="s">
        <v>1</v>
      </c>
      <c r="E211" s="67">
        <f t="shared" ref="E211:K211" si="45">SUM(E214:E215)</f>
        <v>0</v>
      </c>
      <c r="F211" s="67">
        <f>G211+H211+I211+J211+K211</f>
        <v>0</v>
      </c>
      <c r="G211" s="67">
        <f t="shared" si="45"/>
        <v>0</v>
      </c>
      <c r="H211" s="67">
        <f t="shared" si="45"/>
        <v>0</v>
      </c>
      <c r="I211" s="67">
        <f t="shared" si="45"/>
        <v>0</v>
      </c>
      <c r="J211" s="67">
        <f t="shared" si="45"/>
        <v>0</v>
      </c>
      <c r="K211" s="67">
        <f t="shared" si="45"/>
        <v>0</v>
      </c>
      <c r="L211" s="224"/>
      <c r="M211" s="259"/>
    </row>
    <row r="212" spans="1:13" s="73" customFormat="1" ht="42.75" customHeight="1" x14ac:dyDescent="0.2">
      <c r="A212" s="223"/>
      <c r="B212" s="195"/>
      <c r="C212" s="222"/>
      <c r="D212" s="159" t="s">
        <v>6</v>
      </c>
      <c r="E212" s="67">
        <f t="shared" ref="E212:K212" si="46">SUM(E215:E220)</f>
        <v>0</v>
      </c>
      <c r="F212" s="67">
        <f>G212+H212+I212+J212+K212</f>
        <v>0</v>
      </c>
      <c r="G212" s="67">
        <f t="shared" si="46"/>
        <v>0</v>
      </c>
      <c r="H212" s="67">
        <f t="shared" si="46"/>
        <v>0</v>
      </c>
      <c r="I212" s="67">
        <f t="shared" si="46"/>
        <v>0</v>
      </c>
      <c r="J212" s="67">
        <f t="shared" si="46"/>
        <v>0</v>
      </c>
      <c r="K212" s="67">
        <f t="shared" si="46"/>
        <v>0</v>
      </c>
      <c r="L212" s="224"/>
      <c r="M212" s="259"/>
    </row>
    <row r="213" spans="1:13" s="73" customFormat="1" ht="77.25" customHeight="1" x14ac:dyDescent="0.2">
      <c r="A213" s="223"/>
      <c r="B213" s="195"/>
      <c r="C213" s="222"/>
      <c r="D213" s="159" t="s">
        <v>10</v>
      </c>
      <c r="E213" s="67">
        <f t="shared" ref="E213:K214" si="47">E218</f>
        <v>0</v>
      </c>
      <c r="F213" s="67">
        <f>G213+H213+I213+J213+K213</f>
        <v>0</v>
      </c>
      <c r="G213" s="67">
        <f t="shared" si="47"/>
        <v>0</v>
      </c>
      <c r="H213" s="67">
        <f t="shared" si="47"/>
        <v>0</v>
      </c>
      <c r="I213" s="67">
        <f t="shared" si="47"/>
        <v>0</v>
      </c>
      <c r="J213" s="67">
        <f t="shared" si="47"/>
        <v>0</v>
      </c>
      <c r="K213" s="67">
        <f t="shared" si="47"/>
        <v>0</v>
      </c>
      <c r="L213" s="224"/>
      <c r="M213" s="259"/>
    </row>
    <row r="214" spans="1:13" s="73" customFormat="1" ht="30.75" customHeight="1" x14ac:dyDescent="0.2">
      <c r="A214" s="223"/>
      <c r="B214" s="195"/>
      <c r="C214" s="222"/>
      <c r="D214" s="159" t="s">
        <v>24</v>
      </c>
      <c r="E214" s="67">
        <f t="shared" si="47"/>
        <v>0</v>
      </c>
      <c r="F214" s="67">
        <f>G214+H214+I214+J214+K214</f>
        <v>0</v>
      </c>
      <c r="G214" s="67">
        <f t="shared" si="47"/>
        <v>0</v>
      </c>
      <c r="H214" s="67">
        <f t="shared" si="47"/>
        <v>0</v>
      </c>
      <c r="I214" s="67">
        <f t="shared" si="47"/>
        <v>0</v>
      </c>
      <c r="J214" s="67">
        <f t="shared" si="47"/>
        <v>0</v>
      </c>
      <c r="K214" s="67">
        <f t="shared" si="47"/>
        <v>0</v>
      </c>
      <c r="L214" s="224"/>
      <c r="M214" s="259"/>
    </row>
    <row r="215" spans="1:13" s="73" customFormat="1" ht="15" customHeight="1" x14ac:dyDescent="0.2">
      <c r="A215" s="245" t="s">
        <v>130</v>
      </c>
      <c r="B215" s="195" t="s">
        <v>186</v>
      </c>
      <c r="C215" s="222" t="s">
        <v>59</v>
      </c>
      <c r="D215" s="159" t="s">
        <v>2</v>
      </c>
      <c r="E215" s="67">
        <f t="shared" ref="E215:K216" si="48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24" t="s">
        <v>101</v>
      </c>
      <c r="M215" s="239"/>
    </row>
    <row r="216" spans="1:13" s="73" customFormat="1" ht="49.5" customHeight="1" x14ac:dyDescent="0.2">
      <c r="A216" s="245"/>
      <c r="B216" s="195"/>
      <c r="C216" s="222"/>
      <c r="D216" s="159" t="s">
        <v>1</v>
      </c>
      <c r="E216" s="67">
        <f t="shared" si="48"/>
        <v>0</v>
      </c>
      <c r="F216" s="67">
        <f>G216+H216+I216+J216+K216</f>
        <v>0</v>
      </c>
      <c r="G216" s="67">
        <f t="shared" si="48"/>
        <v>0</v>
      </c>
      <c r="H216" s="67">
        <f t="shared" si="48"/>
        <v>0</v>
      </c>
      <c r="I216" s="67">
        <f t="shared" si="48"/>
        <v>0</v>
      </c>
      <c r="J216" s="67">
        <f t="shared" si="48"/>
        <v>0</v>
      </c>
      <c r="K216" s="67">
        <f t="shared" si="48"/>
        <v>0</v>
      </c>
      <c r="L216" s="224"/>
      <c r="M216" s="239"/>
    </row>
    <row r="217" spans="1:13" s="73" customFormat="1" ht="62.25" customHeight="1" x14ac:dyDescent="0.2">
      <c r="A217" s="245"/>
      <c r="B217" s="195"/>
      <c r="C217" s="222"/>
      <c r="D217" s="159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24"/>
      <c r="M217" s="239"/>
    </row>
    <row r="218" spans="1:13" s="73" customFormat="1" ht="77.25" customHeight="1" x14ac:dyDescent="0.2">
      <c r="A218" s="245"/>
      <c r="B218" s="195"/>
      <c r="C218" s="222"/>
      <c r="D218" s="159" t="s">
        <v>10</v>
      </c>
      <c r="E218" s="67">
        <v>0</v>
      </c>
      <c r="F218" s="67">
        <f>G218+H218+I218+J218+K218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24"/>
      <c r="M218" s="239"/>
    </row>
    <row r="219" spans="1:13" s="73" customFormat="1" ht="30.75" customHeight="1" x14ac:dyDescent="0.2">
      <c r="A219" s="245"/>
      <c r="B219" s="195"/>
      <c r="C219" s="222"/>
      <c r="D219" s="159" t="s">
        <v>24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24"/>
      <c r="M219" s="239"/>
    </row>
    <row r="220" spans="1:13" s="73" customFormat="1" ht="28.5" customHeight="1" x14ac:dyDescent="0.2">
      <c r="A220" s="245" t="s">
        <v>249</v>
      </c>
      <c r="B220" s="195" t="s">
        <v>187</v>
      </c>
      <c r="C220" s="222" t="s">
        <v>59</v>
      </c>
      <c r="D220" s="159" t="s">
        <v>2</v>
      </c>
      <c r="E220" s="67">
        <f t="shared" ref="E220" si="49">E225+E230+E235+E240+E245+E250+E275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24" t="s">
        <v>101</v>
      </c>
      <c r="M220" s="239"/>
    </row>
    <row r="221" spans="1:13" s="73" customFormat="1" ht="48" customHeight="1" x14ac:dyDescent="0.2">
      <c r="A221" s="245"/>
      <c r="B221" s="195"/>
      <c r="C221" s="222"/>
      <c r="D221" s="159" t="s">
        <v>1</v>
      </c>
      <c r="E221" s="67">
        <f t="shared" ref="E221:K221" si="50">SUM(E224:E225)</f>
        <v>0</v>
      </c>
      <c r="F221" s="67">
        <f>G221+H221+I221+J221+K221</f>
        <v>0</v>
      </c>
      <c r="G221" s="67">
        <f t="shared" si="50"/>
        <v>0</v>
      </c>
      <c r="H221" s="67">
        <f t="shared" si="50"/>
        <v>0</v>
      </c>
      <c r="I221" s="67">
        <f t="shared" si="50"/>
        <v>0</v>
      </c>
      <c r="J221" s="67">
        <f t="shared" si="50"/>
        <v>0</v>
      </c>
      <c r="K221" s="67">
        <f t="shared" si="50"/>
        <v>0</v>
      </c>
      <c r="L221" s="224"/>
      <c r="M221" s="239"/>
    </row>
    <row r="222" spans="1:13" s="73" customFormat="1" ht="41.25" customHeight="1" x14ac:dyDescent="0.2">
      <c r="A222" s="245"/>
      <c r="B222" s="195"/>
      <c r="C222" s="222"/>
      <c r="D222" s="159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24"/>
      <c r="M222" s="239"/>
    </row>
    <row r="223" spans="1:13" s="73" customFormat="1" ht="48" customHeight="1" x14ac:dyDescent="0.2">
      <c r="A223" s="245"/>
      <c r="B223" s="289"/>
      <c r="C223" s="222"/>
      <c r="D223" s="159" t="s">
        <v>10</v>
      </c>
      <c r="E223" s="67">
        <f>E228+E233+E238+E243+E248+E253+E278</f>
        <v>0</v>
      </c>
      <c r="F223" s="67">
        <f>G223+H223+I223+J223+K223</f>
        <v>0</v>
      </c>
      <c r="G223" s="67">
        <f t="shared" ref="G223:K224" si="51">G228+G233+G238+G243+G248+G253+G278</f>
        <v>0</v>
      </c>
      <c r="H223" s="67">
        <f t="shared" si="51"/>
        <v>0</v>
      </c>
      <c r="I223" s="67">
        <f t="shared" si="51"/>
        <v>0</v>
      </c>
      <c r="J223" s="67">
        <f t="shared" si="51"/>
        <v>0</v>
      </c>
      <c r="K223" s="67">
        <f t="shared" si="51"/>
        <v>0</v>
      </c>
      <c r="L223" s="224"/>
      <c r="M223" s="239"/>
    </row>
    <row r="224" spans="1:13" s="73" customFormat="1" ht="36" customHeight="1" x14ac:dyDescent="0.2">
      <c r="A224" s="245"/>
      <c r="B224" s="289"/>
      <c r="C224" s="222"/>
      <c r="D224" s="159" t="s">
        <v>24</v>
      </c>
      <c r="E224" s="67">
        <f>E229+E234+E239+E244+E249+E254+E279</f>
        <v>0</v>
      </c>
      <c r="F224" s="67">
        <f>G224+H224+I224+J224+K224</f>
        <v>0</v>
      </c>
      <c r="G224" s="67">
        <f t="shared" si="51"/>
        <v>0</v>
      </c>
      <c r="H224" s="67">
        <f t="shared" si="51"/>
        <v>0</v>
      </c>
      <c r="I224" s="67">
        <f t="shared" si="51"/>
        <v>0</v>
      </c>
      <c r="J224" s="67">
        <f t="shared" si="51"/>
        <v>0</v>
      </c>
      <c r="K224" s="67">
        <f t="shared" si="51"/>
        <v>0</v>
      </c>
      <c r="L224" s="224"/>
      <c r="M224" s="239"/>
    </row>
    <row r="225" spans="1:13" s="73" customFormat="1" ht="15" customHeight="1" x14ac:dyDescent="0.2">
      <c r="A225" s="223" t="s">
        <v>250</v>
      </c>
      <c r="B225" s="195" t="s">
        <v>188</v>
      </c>
      <c r="C225" s="222" t="s">
        <v>59</v>
      </c>
      <c r="D225" s="159" t="s">
        <v>2</v>
      </c>
      <c r="E225" s="67">
        <f t="shared" ref="E225" si="52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24" t="s">
        <v>101</v>
      </c>
      <c r="M225" s="239"/>
    </row>
    <row r="226" spans="1:13" s="73" customFormat="1" ht="48" customHeight="1" x14ac:dyDescent="0.2">
      <c r="A226" s="223"/>
      <c r="B226" s="195"/>
      <c r="C226" s="222"/>
      <c r="D226" s="159" t="s">
        <v>1</v>
      </c>
      <c r="E226" s="67">
        <f t="shared" ref="E226:K226" si="53">SUM(E229:E230)</f>
        <v>0</v>
      </c>
      <c r="F226" s="67">
        <f>G226+H226+I226+J226+K226</f>
        <v>0</v>
      </c>
      <c r="G226" s="67">
        <f t="shared" si="53"/>
        <v>0</v>
      </c>
      <c r="H226" s="67">
        <f t="shared" si="53"/>
        <v>0</v>
      </c>
      <c r="I226" s="67">
        <f t="shared" si="53"/>
        <v>0</v>
      </c>
      <c r="J226" s="67">
        <f t="shared" si="53"/>
        <v>0</v>
      </c>
      <c r="K226" s="67">
        <f t="shared" si="53"/>
        <v>0</v>
      </c>
      <c r="L226" s="224"/>
      <c r="M226" s="239"/>
    </row>
    <row r="227" spans="1:13" s="73" customFormat="1" ht="40.5" customHeight="1" x14ac:dyDescent="0.2">
      <c r="A227" s="223"/>
      <c r="B227" s="195"/>
      <c r="C227" s="222"/>
      <c r="D227" s="159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24"/>
      <c r="M227" s="239"/>
    </row>
    <row r="228" spans="1:13" s="73" customFormat="1" ht="55.5" customHeight="1" x14ac:dyDescent="0.2">
      <c r="A228" s="223"/>
      <c r="B228" s="195"/>
      <c r="C228" s="222"/>
      <c r="D228" s="159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24"/>
      <c r="M228" s="239"/>
    </row>
    <row r="229" spans="1:13" s="73" customFormat="1" ht="30.75" customHeight="1" x14ac:dyDescent="0.2">
      <c r="A229" s="223"/>
      <c r="B229" s="195"/>
      <c r="C229" s="222"/>
      <c r="D229" s="159" t="s">
        <v>24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24"/>
      <c r="M229" s="239"/>
    </row>
    <row r="230" spans="1:13" s="73" customFormat="1" ht="15" customHeight="1" x14ac:dyDescent="0.2">
      <c r="A230" s="245" t="s">
        <v>251</v>
      </c>
      <c r="B230" s="195" t="s">
        <v>189</v>
      </c>
      <c r="C230" s="222" t="s">
        <v>59</v>
      </c>
      <c r="D230" s="159" t="s">
        <v>2</v>
      </c>
      <c r="E230" s="67">
        <f t="shared" ref="E230:K231" si="54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24" t="s">
        <v>101</v>
      </c>
      <c r="M230" s="239"/>
    </row>
    <row r="231" spans="1:13" s="73" customFormat="1" ht="45.75" customHeight="1" x14ac:dyDescent="0.2">
      <c r="A231" s="245"/>
      <c r="B231" s="195"/>
      <c r="C231" s="222"/>
      <c r="D231" s="159" t="s">
        <v>1</v>
      </c>
      <c r="E231" s="67">
        <f t="shared" si="54"/>
        <v>0</v>
      </c>
      <c r="F231" s="67">
        <f>G231+H231+I231+J231+K231</f>
        <v>0</v>
      </c>
      <c r="G231" s="67">
        <f t="shared" si="54"/>
        <v>0</v>
      </c>
      <c r="H231" s="67">
        <f t="shared" si="54"/>
        <v>0</v>
      </c>
      <c r="I231" s="67">
        <f t="shared" si="54"/>
        <v>0</v>
      </c>
      <c r="J231" s="67">
        <f t="shared" si="54"/>
        <v>0</v>
      </c>
      <c r="K231" s="67">
        <f t="shared" si="54"/>
        <v>0</v>
      </c>
      <c r="L231" s="224"/>
      <c r="M231" s="239"/>
    </row>
    <row r="232" spans="1:13" s="73" customFormat="1" ht="62.25" customHeight="1" x14ac:dyDescent="0.2">
      <c r="A232" s="245"/>
      <c r="B232" s="195"/>
      <c r="C232" s="222"/>
      <c r="D232" s="159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24"/>
      <c r="M232" s="239"/>
    </row>
    <row r="233" spans="1:13" s="73" customFormat="1" ht="77.25" customHeight="1" x14ac:dyDescent="0.2">
      <c r="A233" s="245"/>
      <c r="B233" s="195"/>
      <c r="C233" s="222"/>
      <c r="D233" s="159" t="s">
        <v>10</v>
      </c>
      <c r="E233" s="67">
        <v>0</v>
      </c>
      <c r="F233" s="67">
        <f>G233+H233+I233+K233+J233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24"/>
      <c r="M233" s="239"/>
    </row>
    <row r="234" spans="1:13" s="73" customFormat="1" ht="30.75" customHeight="1" x14ac:dyDescent="0.2">
      <c r="A234" s="245"/>
      <c r="B234" s="195"/>
      <c r="C234" s="222"/>
      <c r="D234" s="159" t="s">
        <v>24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24"/>
      <c r="M234" s="239"/>
    </row>
    <row r="235" spans="1:13" s="73" customFormat="1" ht="15" customHeight="1" x14ac:dyDescent="0.2">
      <c r="A235" s="245" t="s">
        <v>252</v>
      </c>
      <c r="B235" s="195" t="s">
        <v>190</v>
      </c>
      <c r="C235" s="222" t="s">
        <v>59</v>
      </c>
      <c r="D235" s="159" t="s">
        <v>2</v>
      </c>
      <c r="E235" s="67">
        <f t="shared" ref="E235:K236" si="55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24" t="s">
        <v>101</v>
      </c>
      <c r="M235" s="239"/>
    </row>
    <row r="236" spans="1:13" s="73" customFormat="1" ht="44.25" customHeight="1" x14ac:dyDescent="0.2">
      <c r="A236" s="245"/>
      <c r="B236" s="195"/>
      <c r="C236" s="222"/>
      <c r="D236" s="159" t="s">
        <v>1</v>
      </c>
      <c r="E236" s="67">
        <f t="shared" si="55"/>
        <v>0</v>
      </c>
      <c r="F236" s="67">
        <f>G236+H236+I236+J236+K236</f>
        <v>0</v>
      </c>
      <c r="G236" s="67">
        <f t="shared" si="55"/>
        <v>0</v>
      </c>
      <c r="H236" s="67">
        <f t="shared" si="55"/>
        <v>0</v>
      </c>
      <c r="I236" s="67">
        <f t="shared" si="55"/>
        <v>0</v>
      </c>
      <c r="J236" s="67">
        <f t="shared" si="55"/>
        <v>0</v>
      </c>
      <c r="K236" s="67">
        <f t="shared" si="55"/>
        <v>0</v>
      </c>
      <c r="L236" s="224"/>
      <c r="M236" s="239"/>
    </row>
    <row r="237" spans="1:13" s="73" customFormat="1" ht="63.75" customHeight="1" x14ac:dyDescent="0.2">
      <c r="A237" s="245"/>
      <c r="B237" s="195"/>
      <c r="C237" s="222"/>
      <c r="D237" s="159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24"/>
      <c r="M237" s="239"/>
    </row>
    <row r="238" spans="1:13" s="73" customFormat="1" ht="77.25" customHeight="1" x14ac:dyDescent="0.2">
      <c r="A238" s="245"/>
      <c r="B238" s="195"/>
      <c r="C238" s="222"/>
      <c r="D238" s="159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24"/>
      <c r="M238" s="239"/>
    </row>
    <row r="239" spans="1:13" s="73" customFormat="1" ht="30.75" customHeight="1" x14ac:dyDescent="0.2">
      <c r="A239" s="245"/>
      <c r="B239" s="195"/>
      <c r="C239" s="222"/>
      <c r="D239" s="159" t="s">
        <v>24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24"/>
      <c r="M239" s="239"/>
    </row>
    <row r="240" spans="1:13" s="73" customFormat="1" ht="15" customHeight="1" x14ac:dyDescent="0.2">
      <c r="A240" s="245" t="s">
        <v>253</v>
      </c>
      <c r="B240" s="195" t="s">
        <v>191</v>
      </c>
      <c r="C240" s="222" t="s">
        <v>59</v>
      </c>
      <c r="D240" s="159" t="s">
        <v>2</v>
      </c>
      <c r="E240" s="67">
        <f t="shared" ref="E240:K241" si="56">SUM(E243:E244)</f>
        <v>0</v>
      </c>
      <c r="F240" s="67">
        <f>SUM(K240+J240+I240+H240+G240)</f>
        <v>0</v>
      </c>
      <c r="G240" s="67">
        <f>SUM(G244+G243+G242+G241)</f>
        <v>0</v>
      </c>
      <c r="H240" s="67">
        <f>SUM(H244+H243+H242+H241)</f>
        <v>0</v>
      </c>
      <c r="I240" s="67">
        <f>SUM(I244+I243+I242+I241)</f>
        <v>0</v>
      </c>
      <c r="J240" s="67">
        <f>SUM(J244+J243+J242+J241)</f>
        <v>0</v>
      </c>
      <c r="K240" s="67">
        <f>SUM(K244+K243+K242+K241)</f>
        <v>0</v>
      </c>
      <c r="L240" s="224" t="s">
        <v>101</v>
      </c>
      <c r="M240" s="239"/>
    </row>
    <row r="241" spans="1:13" s="73" customFormat="1" ht="47.25" customHeight="1" x14ac:dyDescent="0.2">
      <c r="A241" s="245"/>
      <c r="B241" s="195"/>
      <c r="C241" s="222"/>
      <c r="D241" s="159" t="s">
        <v>1</v>
      </c>
      <c r="E241" s="67">
        <f t="shared" si="56"/>
        <v>0</v>
      </c>
      <c r="F241" s="67">
        <f>G241+H241+I241+J241+K241</f>
        <v>0</v>
      </c>
      <c r="G241" s="67">
        <f t="shared" si="56"/>
        <v>0</v>
      </c>
      <c r="H241" s="67">
        <f t="shared" si="56"/>
        <v>0</v>
      </c>
      <c r="I241" s="67">
        <f t="shared" si="56"/>
        <v>0</v>
      </c>
      <c r="J241" s="67">
        <f t="shared" si="56"/>
        <v>0</v>
      </c>
      <c r="K241" s="67">
        <f t="shared" si="56"/>
        <v>0</v>
      </c>
      <c r="L241" s="224"/>
      <c r="M241" s="239"/>
    </row>
    <row r="242" spans="1:13" s="73" customFormat="1" ht="58.5" customHeight="1" x14ac:dyDescent="0.2">
      <c r="A242" s="245"/>
      <c r="B242" s="195"/>
      <c r="C242" s="222"/>
      <c r="D242" s="159" t="s">
        <v>6</v>
      </c>
      <c r="E242" s="67">
        <v>0</v>
      </c>
      <c r="F242" s="67">
        <f>G242+H242+I242+J242+K242</f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224"/>
      <c r="M242" s="239"/>
    </row>
    <row r="243" spans="1:13" s="73" customFormat="1" ht="77.25" customHeight="1" x14ac:dyDescent="0.2">
      <c r="A243" s="245"/>
      <c r="B243" s="195"/>
      <c r="C243" s="222"/>
      <c r="D243" s="159" t="s">
        <v>10</v>
      </c>
      <c r="E243" s="67">
        <v>0</v>
      </c>
      <c r="F243" s="67">
        <f>G243+H243+I243+J243+K243</f>
        <v>0</v>
      </c>
      <c r="G243" s="68">
        <v>0</v>
      </c>
      <c r="H243" s="68">
        <v>0</v>
      </c>
      <c r="I243" s="68">
        <v>0</v>
      </c>
      <c r="J243" s="68">
        <v>0</v>
      </c>
      <c r="K243" s="68">
        <v>0</v>
      </c>
      <c r="L243" s="224"/>
      <c r="M243" s="239"/>
    </row>
    <row r="244" spans="1:13" s="73" customFormat="1" ht="30.75" customHeight="1" x14ac:dyDescent="0.2">
      <c r="A244" s="245"/>
      <c r="B244" s="195"/>
      <c r="C244" s="222"/>
      <c r="D244" s="159" t="s">
        <v>24</v>
      </c>
      <c r="E244" s="67">
        <v>0</v>
      </c>
      <c r="F244" s="67">
        <f>G244+H244+I244+J244+K244</f>
        <v>0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224"/>
      <c r="M244" s="239"/>
    </row>
    <row r="245" spans="1:13" s="73" customFormat="1" ht="15" customHeight="1" x14ac:dyDescent="0.2">
      <c r="A245" s="245" t="s">
        <v>254</v>
      </c>
      <c r="B245" s="195" t="s">
        <v>192</v>
      </c>
      <c r="C245" s="222" t="s">
        <v>59</v>
      </c>
      <c r="D245" s="159" t="s">
        <v>2</v>
      </c>
      <c r="E245" s="67">
        <f t="shared" ref="E245:K246" si="57">SUM(E248:E249)</f>
        <v>0</v>
      </c>
      <c r="F245" s="67">
        <f>SUM(K245+J245+I245+H245+G245)</f>
        <v>0</v>
      </c>
      <c r="G245" s="67">
        <f>SUM(G249+G248+G247+G246)</f>
        <v>0</v>
      </c>
      <c r="H245" s="67">
        <f>SUM(H249+H248+H247+H246)</f>
        <v>0</v>
      </c>
      <c r="I245" s="67">
        <f>SUM(I249+I248+I247+I246)</f>
        <v>0</v>
      </c>
      <c r="J245" s="67">
        <f>SUM(J249+J248+J247+J246)</f>
        <v>0</v>
      </c>
      <c r="K245" s="67">
        <f>SUM(K249+K248+K247+K246)</f>
        <v>0</v>
      </c>
      <c r="L245" s="224" t="s">
        <v>101</v>
      </c>
      <c r="M245" s="239"/>
    </row>
    <row r="246" spans="1:13" s="73" customFormat="1" ht="46.5" customHeight="1" x14ac:dyDescent="0.2">
      <c r="A246" s="245"/>
      <c r="B246" s="195"/>
      <c r="C246" s="222"/>
      <c r="D246" s="159" t="s">
        <v>1</v>
      </c>
      <c r="E246" s="67">
        <f t="shared" si="57"/>
        <v>0</v>
      </c>
      <c r="F246" s="67">
        <f>G246+H246+I246+J246+K246</f>
        <v>0</v>
      </c>
      <c r="G246" s="67">
        <f t="shared" si="57"/>
        <v>0</v>
      </c>
      <c r="H246" s="67">
        <f t="shared" si="57"/>
        <v>0</v>
      </c>
      <c r="I246" s="67">
        <f t="shared" si="57"/>
        <v>0</v>
      </c>
      <c r="J246" s="67">
        <f t="shared" si="57"/>
        <v>0</v>
      </c>
      <c r="K246" s="67">
        <f t="shared" si="57"/>
        <v>0</v>
      </c>
      <c r="L246" s="224"/>
      <c r="M246" s="239"/>
    </row>
    <row r="247" spans="1:13" s="73" customFormat="1" ht="59.25" customHeight="1" x14ac:dyDescent="0.2">
      <c r="A247" s="245"/>
      <c r="B247" s="195"/>
      <c r="C247" s="222"/>
      <c r="D247" s="159" t="s">
        <v>6</v>
      </c>
      <c r="E247" s="67">
        <v>0</v>
      </c>
      <c r="F247" s="67">
        <f>G247+H247+I247+J247+K247</f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224"/>
      <c r="M247" s="239"/>
    </row>
    <row r="248" spans="1:13" s="73" customFormat="1" ht="77.25" customHeight="1" x14ac:dyDescent="0.2">
      <c r="A248" s="245"/>
      <c r="B248" s="195"/>
      <c r="C248" s="222"/>
      <c r="D248" s="159" t="s">
        <v>10</v>
      </c>
      <c r="E248" s="67">
        <v>0</v>
      </c>
      <c r="F248" s="67">
        <f>G248+H248+I248+J248+K248</f>
        <v>0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224"/>
      <c r="M248" s="239"/>
    </row>
    <row r="249" spans="1:13" s="73" customFormat="1" ht="30.75" customHeight="1" x14ac:dyDescent="0.2">
      <c r="A249" s="245"/>
      <c r="B249" s="195"/>
      <c r="C249" s="222"/>
      <c r="D249" s="159" t="s">
        <v>24</v>
      </c>
      <c r="E249" s="67">
        <v>0</v>
      </c>
      <c r="F249" s="67">
        <f>G249+H249+I249+J249+K249</f>
        <v>0</v>
      </c>
      <c r="G249" s="68">
        <v>0</v>
      </c>
      <c r="H249" s="68">
        <v>0</v>
      </c>
      <c r="I249" s="68">
        <v>0</v>
      </c>
      <c r="J249" s="68">
        <v>0</v>
      </c>
      <c r="K249" s="68">
        <v>0</v>
      </c>
      <c r="L249" s="224"/>
      <c r="M249" s="239"/>
    </row>
    <row r="250" spans="1:13" s="73" customFormat="1" ht="15" customHeight="1" x14ac:dyDescent="0.2">
      <c r="A250" s="245" t="s">
        <v>255</v>
      </c>
      <c r="B250" s="195" t="s">
        <v>193</v>
      </c>
      <c r="C250" s="222" t="s">
        <v>59</v>
      </c>
      <c r="D250" s="159" t="s">
        <v>2</v>
      </c>
      <c r="E250" s="67">
        <f t="shared" ref="E250" si="58">SUM(E253:E254)</f>
        <v>0</v>
      </c>
      <c r="F250" s="67">
        <f>SUM(K250+J250+I250+H250+G250)</f>
        <v>0</v>
      </c>
      <c r="G250" s="67">
        <f>SUM(G254+G253+G252+G251)</f>
        <v>0</v>
      </c>
      <c r="H250" s="67">
        <f>SUM(H254+H253+H252+H251)</f>
        <v>0</v>
      </c>
      <c r="I250" s="67">
        <f>SUM(I254+I253+I252+I251)</f>
        <v>0</v>
      </c>
      <c r="J250" s="67">
        <f>SUM(J254+J253+J252+J251)</f>
        <v>0</v>
      </c>
      <c r="K250" s="67">
        <f>SUM(K254+K253+K252+K251)</f>
        <v>0</v>
      </c>
      <c r="L250" s="224" t="s">
        <v>101</v>
      </c>
      <c r="M250" s="239"/>
    </row>
    <row r="251" spans="1:13" s="73" customFormat="1" ht="48" customHeight="1" x14ac:dyDescent="0.2">
      <c r="A251" s="245"/>
      <c r="B251" s="195"/>
      <c r="C251" s="222"/>
      <c r="D251" s="159" t="s">
        <v>1</v>
      </c>
      <c r="E251" s="67">
        <v>0</v>
      </c>
      <c r="F251" s="67">
        <f>G251+H251+I251+J251+K251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24"/>
      <c r="M251" s="239"/>
    </row>
    <row r="252" spans="1:13" s="73" customFormat="1" ht="61.5" customHeight="1" x14ac:dyDescent="0.2">
      <c r="A252" s="245"/>
      <c r="B252" s="195"/>
      <c r="C252" s="222"/>
      <c r="D252" s="159" t="s">
        <v>6</v>
      </c>
      <c r="E252" s="67">
        <v>0</v>
      </c>
      <c r="F252" s="67">
        <f>G252+H252+I252+J252+K252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24"/>
      <c r="M252" s="239"/>
    </row>
    <row r="253" spans="1:13" s="73" customFormat="1" ht="77.25" customHeight="1" x14ac:dyDescent="0.2">
      <c r="A253" s="245"/>
      <c r="B253" s="195"/>
      <c r="C253" s="222"/>
      <c r="D253" s="159" t="s">
        <v>10</v>
      </c>
      <c r="E253" s="67">
        <v>0</v>
      </c>
      <c r="F253" s="67">
        <f>G253+H253+I253+J253+K253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24"/>
      <c r="M253" s="239"/>
    </row>
    <row r="254" spans="1:13" s="73" customFormat="1" ht="30.75" customHeight="1" x14ac:dyDescent="0.2">
      <c r="A254" s="245"/>
      <c r="B254" s="195"/>
      <c r="C254" s="222"/>
      <c r="D254" s="159" t="s">
        <v>24</v>
      </c>
      <c r="E254" s="67">
        <v>0</v>
      </c>
      <c r="F254" s="67">
        <f>G254+H254+I254+J254+K254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24"/>
      <c r="M254" s="239"/>
    </row>
    <row r="255" spans="1:13" s="73" customFormat="1" ht="17.25" customHeight="1" x14ac:dyDescent="0.2">
      <c r="A255" s="246" t="s">
        <v>104</v>
      </c>
      <c r="B255" s="196" t="s">
        <v>194</v>
      </c>
      <c r="C255" s="222" t="s">
        <v>59</v>
      </c>
      <c r="D255" s="124" t="s">
        <v>2</v>
      </c>
      <c r="E255" s="69">
        <f t="shared" ref="E255:K255" si="59">SUM(E258:E259)</f>
        <v>0</v>
      </c>
      <c r="F255" s="69">
        <f>K255+J255+I255+H255+G255</f>
        <v>4813.25</v>
      </c>
      <c r="G255" s="69">
        <f t="shared" si="59"/>
        <v>0</v>
      </c>
      <c r="H255" s="69">
        <v>4813.25</v>
      </c>
      <c r="I255" s="69">
        <f t="shared" si="59"/>
        <v>0</v>
      </c>
      <c r="J255" s="69">
        <f t="shared" si="59"/>
        <v>0</v>
      </c>
      <c r="K255" s="69">
        <f t="shared" si="59"/>
        <v>0</v>
      </c>
      <c r="L255" s="222" t="s">
        <v>21</v>
      </c>
      <c r="M255" s="234" t="s">
        <v>98</v>
      </c>
    </row>
    <row r="256" spans="1:13" s="73" customFormat="1" ht="47.25" customHeight="1" x14ac:dyDescent="0.2">
      <c r="A256" s="247"/>
      <c r="B256" s="208"/>
      <c r="C256" s="222"/>
      <c r="D256" s="124" t="s">
        <v>1</v>
      </c>
      <c r="E256" s="69">
        <v>0</v>
      </c>
      <c r="F256" s="69">
        <f>F266</f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222"/>
      <c r="M256" s="235"/>
    </row>
    <row r="257" spans="1:13" s="73" customFormat="1" ht="63" customHeight="1" x14ac:dyDescent="0.2">
      <c r="A257" s="247"/>
      <c r="B257" s="208"/>
      <c r="C257" s="222"/>
      <c r="D257" s="124" t="s">
        <v>6</v>
      </c>
      <c r="E257" s="69">
        <v>0</v>
      </c>
      <c r="F257" s="69">
        <f>F267</f>
        <v>4813.25</v>
      </c>
      <c r="G257" s="69">
        <v>0</v>
      </c>
      <c r="H257" s="69">
        <v>4813.25</v>
      </c>
      <c r="I257" s="69">
        <v>0</v>
      </c>
      <c r="J257" s="69">
        <v>0</v>
      </c>
      <c r="K257" s="69">
        <v>0</v>
      </c>
      <c r="L257" s="222"/>
      <c r="M257" s="235"/>
    </row>
    <row r="258" spans="1:13" s="73" customFormat="1" ht="78.75" customHeight="1" x14ac:dyDescent="0.2">
      <c r="A258" s="248"/>
      <c r="B258" s="243"/>
      <c r="C258" s="222"/>
      <c r="D258" s="124" t="s">
        <v>10</v>
      </c>
      <c r="E258" s="69">
        <v>0</v>
      </c>
      <c r="F258" s="69">
        <f>F268</f>
        <v>0</v>
      </c>
      <c r="G258" s="122">
        <v>0</v>
      </c>
      <c r="H258" s="122">
        <v>0</v>
      </c>
      <c r="I258" s="122">
        <v>0</v>
      </c>
      <c r="J258" s="122">
        <v>0</v>
      </c>
      <c r="K258" s="122">
        <v>0</v>
      </c>
      <c r="L258" s="222"/>
      <c r="M258" s="236"/>
    </row>
    <row r="259" spans="1:13" s="73" customFormat="1" ht="30.75" customHeight="1" x14ac:dyDescent="0.2">
      <c r="A259" s="249"/>
      <c r="B259" s="244"/>
      <c r="C259" s="222"/>
      <c r="D259" s="124" t="s">
        <v>24</v>
      </c>
      <c r="E259" s="69">
        <v>0</v>
      </c>
      <c r="F259" s="69">
        <f>F269</f>
        <v>0</v>
      </c>
      <c r="G259" s="122">
        <v>0</v>
      </c>
      <c r="H259" s="122">
        <v>0</v>
      </c>
      <c r="I259" s="122">
        <v>0</v>
      </c>
      <c r="J259" s="122">
        <v>0</v>
      </c>
      <c r="K259" s="122">
        <v>0</v>
      </c>
      <c r="L259" s="222"/>
      <c r="M259" s="237"/>
    </row>
    <row r="260" spans="1:13" s="73" customFormat="1" ht="30.75" customHeight="1" x14ac:dyDescent="0.2">
      <c r="A260" s="250" t="s">
        <v>278</v>
      </c>
      <c r="B260" s="195" t="s">
        <v>195</v>
      </c>
      <c r="C260" s="222" t="s">
        <v>59</v>
      </c>
      <c r="D260" s="159" t="s">
        <v>2</v>
      </c>
      <c r="E260" s="67">
        <f t="shared" ref="E260" si="60">SUM(E263:E264)</f>
        <v>0</v>
      </c>
      <c r="F260" s="67">
        <f>SUM(K260+J260+I260+H260+G260)</f>
        <v>0</v>
      </c>
      <c r="G260" s="67">
        <f>SUM(G264+G263+G262+G261)</f>
        <v>0</v>
      </c>
      <c r="H260" s="67">
        <f>SUM(H264+H263+H262+H261)</f>
        <v>0</v>
      </c>
      <c r="I260" s="67">
        <f>SUM(I264+I263+I262+I261)</f>
        <v>0</v>
      </c>
      <c r="J260" s="67">
        <f>SUM(J264+J263+J262+J261)</f>
        <v>0</v>
      </c>
      <c r="K260" s="67">
        <f>SUM(K264+K263+K262+K261)</f>
        <v>0</v>
      </c>
      <c r="L260" s="222" t="s">
        <v>21</v>
      </c>
      <c r="M260" s="164"/>
    </row>
    <row r="261" spans="1:13" s="73" customFormat="1" ht="30.75" customHeight="1" x14ac:dyDescent="0.2">
      <c r="A261" s="251"/>
      <c r="B261" s="195"/>
      <c r="C261" s="222"/>
      <c r="D261" s="159" t="s">
        <v>1</v>
      </c>
      <c r="E261" s="67">
        <v>0</v>
      </c>
      <c r="F261" s="67">
        <f>G261+H261+I261+J261+K261</f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222"/>
      <c r="M261" s="164"/>
    </row>
    <row r="262" spans="1:13" s="73" customFormat="1" ht="30.75" customHeight="1" x14ac:dyDescent="0.2">
      <c r="A262" s="251"/>
      <c r="B262" s="195"/>
      <c r="C262" s="222"/>
      <c r="D262" s="159" t="s">
        <v>6</v>
      </c>
      <c r="E262" s="67">
        <v>0</v>
      </c>
      <c r="F262" s="67">
        <f>G262+H262+I262+J262+K262</f>
        <v>0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222"/>
      <c r="M262" s="164"/>
    </row>
    <row r="263" spans="1:13" s="73" customFormat="1" ht="30.75" customHeight="1" x14ac:dyDescent="0.2">
      <c r="A263" s="251"/>
      <c r="B263" s="195"/>
      <c r="C263" s="222"/>
      <c r="D263" s="159" t="s">
        <v>10</v>
      </c>
      <c r="E263" s="67">
        <v>0</v>
      </c>
      <c r="F263" s="67">
        <f>G263+H263+I263+J263+K263</f>
        <v>0</v>
      </c>
      <c r="G263" s="68">
        <v>0</v>
      </c>
      <c r="H263" s="68">
        <v>0</v>
      </c>
      <c r="I263" s="68">
        <v>0</v>
      </c>
      <c r="J263" s="68">
        <v>0</v>
      </c>
      <c r="K263" s="68">
        <v>0</v>
      </c>
      <c r="L263" s="222"/>
      <c r="M263" s="164"/>
    </row>
    <row r="264" spans="1:13" s="73" customFormat="1" ht="30.75" customHeight="1" x14ac:dyDescent="0.2">
      <c r="A264" s="252"/>
      <c r="B264" s="195"/>
      <c r="C264" s="222"/>
      <c r="D264" s="159" t="s">
        <v>24</v>
      </c>
      <c r="E264" s="67">
        <v>0</v>
      </c>
      <c r="F264" s="67">
        <f>G264+H264+I264+J264+K264</f>
        <v>0</v>
      </c>
      <c r="G264" s="68">
        <v>0</v>
      </c>
      <c r="H264" s="68">
        <v>0</v>
      </c>
      <c r="I264" s="68">
        <v>0</v>
      </c>
      <c r="J264" s="68">
        <v>0</v>
      </c>
      <c r="K264" s="68">
        <v>0</v>
      </c>
      <c r="L264" s="222"/>
      <c r="M264" s="164"/>
    </row>
    <row r="265" spans="1:13" s="73" customFormat="1" ht="20.25" customHeight="1" x14ac:dyDescent="0.2">
      <c r="A265" s="245" t="s">
        <v>276</v>
      </c>
      <c r="B265" s="213" t="s">
        <v>277</v>
      </c>
      <c r="C265" s="253"/>
      <c r="D265" s="159" t="s">
        <v>2</v>
      </c>
      <c r="E265" s="67">
        <f>SUM(E268:E269)</f>
        <v>0</v>
      </c>
      <c r="F265" s="67">
        <f>SUM(K265+J265+I265+H265+G265)</f>
        <v>4813.25</v>
      </c>
      <c r="G265" s="67">
        <f>SUM(G269+G268+G267+G266)</f>
        <v>0</v>
      </c>
      <c r="H265" s="67">
        <f>SUM(H269+H268+H267+H266)</f>
        <v>4813.25</v>
      </c>
      <c r="I265" s="67">
        <f>SUM(I269+I268+I267+I266)</f>
        <v>0</v>
      </c>
      <c r="J265" s="67">
        <f>SUM(J269+J268+J267+J266)</f>
        <v>0</v>
      </c>
      <c r="K265" s="67">
        <f>SUM(K269+K268+K267+K266)</f>
        <v>0</v>
      </c>
      <c r="L265" s="185" t="s">
        <v>21</v>
      </c>
      <c r="M265" s="240"/>
    </row>
    <row r="266" spans="1:13" s="73" customFormat="1" ht="45.75" customHeight="1" x14ac:dyDescent="0.2">
      <c r="A266" s="245"/>
      <c r="B266" s="214"/>
      <c r="C266" s="254"/>
      <c r="D266" s="159" t="s">
        <v>1</v>
      </c>
      <c r="E266" s="67">
        <v>0</v>
      </c>
      <c r="F266" s="67">
        <f>G266+H266+I266+J266+K266</f>
        <v>0</v>
      </c>
      <c r="G266" s="67">
        <v>0</v>
      </c>
      <c r="H266" s="67">
        <v>0</v>
      </c>
      <c r="I266" s="67">
        <v>0</v>
      </c>
      <c r="J266" s="67">
        <v>0</v>
      </c>
      <c r="K266" s="67">
        <v>0</v>
      </c>
      <c r="L266" s="186"/>
      <c r="M266" s="241"/>
    </row>
    <row r="267" spans="1:13" s="73" customFormat="1" ht="62.25" customHeight="1" x14ac:dyDescent="0.2">
      <c r="A267" s="245"/>
      <c r="B267" s="214"/>
      <c r="C267" s="254"/>
      <c r="D267" s="159" t="s">
        <v>6</v>
      </c>
      <c r="E267" s="67">
        <v>0</v>
      </c>
      <c r="F267" s="67">
        <f>G267+H267+I267+J267+K267</f>
        <v>4813.25</v>
      </c>
      <c r="G267" s="67">
        <v>0</v>
      </c>
      <c r="H267" s="67">
        <v>4813.25</v>
      </c>
      <c r="I267" s="67">
        <v>0</v>
      </c>
      <c r="J267" s="67">
        <v>0</v>
      </c>
      <c r="K267" s="67">
        <v>0</v>
      </c>
      <c r="L267" s="186"/>
      <c r="M267" s="241"/>
    </row>
    <row r="268" spans="1:13" s="73" customFormat="1" ht="66.75" customHeight="1" x14ac:dyDescent="0.2">
      <c r="A268" s="245"/>
      <c r="B268" s="214"/>
      <c r="C268" s="254"/>
      <c r="D268" s="159" t="s">
        <v>10</v>
      </c>
      <c r="E268" s="67">
        <v>0</v>
      </c>
      <c r="F268" s="67">
        <f>G268+H268+I268+J268+K268</f>
        <v>0</v>
      </c>
      <c r="G268" s="68">
        <v>0</v>
      </c>
      <c r="H268" s="68">
        <v>0</v>
      </c>
      <c r="I268" s="68">
        <v>0</v>
      </c>
      <c r="J268" s="68">
        <v>0</v>
      </c>
      <c r="K268" s="68">
        <v>0</v>
      </c>
      <c r="L268" s="186"/>
      <c r="M268" s="241"/>
    </row>
    <row r="269" spans="1:13" s="73" customFormat="1" ht="30.75" customHeight="1" x14ac:dyDescent="0.2">
      <c r="A269" s="245"/>
      <c r="B269" s="215"/>
      <c r="C269" s="255"/>
      <c r="D269" s="159" t="s">
        <v>24</v>
      </c>
      <c r="E269" s="67">
        <v>0</v>
      </c>
      <c r="F269" s="67">
        <f>G269+H269+I269+J269+K269</f>
        <v>0</v>
      </c>
      <c r="G269" s="68">
        <v>0</v>
      </c>
      <c r="H269" s="68">
        <v>0</v>
      </c>
      <c r="I269" s="68">
        <v>0</v>
      </c>
      <c r="J269" s="68">
        <v>0</v>
      </c>
      <c r="K269" s="68">
        <v>0</v>
      </c>
      <c r="L269" s="187"/>
      <c r="M269" s="242"/>
    </row>
    <row r="270" spans="1:13" s="73" customFormat="1" ht="30.75" customHeight="1" x14ac:dyDescent="0.2">
      <c r="A270" s="245" t="s">
        <v>124</v>
      </c>
      <c r="B270" s="195" t="s">
        <v>169</v>
      </c>
      <c r="C270" s="222" t="s">
        <v>59</v>
      </c>
      <c r="D270" s="159" t="s">
        <v>2</v>
      </c>
      <c r="E270" s="67">
        <f t="shared" ref="E270:K270" si="61">SUM(E273:E274)</f>
        <v>0</v>
      </c>
      <c r="F270" s="67">
        <f>G270+H270+I270+J270+K270</f>
        <v>0</v>
      </c>
      <c r="G270" s="67">
        <f t="shared" si="61"/>
        <v>0</v>
      </c>
      <c r="H270" s="67">
        <f t="shared" si="61"/>
        <v>0</v>
      </c>
      <c r="I270" s="67">
        <f t="shared" si="61"/>
        <v>0</v>
      </c>
      <c r="J270" s="67">
        <f t="shared" si="61"/>
        <v>0</v>
      </c>
      <c r="K270" s="67">
        <f t="shared" si="61"/>
        <v>0</v>
      </c>
      <c r="L270" s="222" t="s">
        <v>21</v>
      </c>
      <c r="M270" s="238" t="s">
        <v>100</v>
      </c>
    </row>
    <row r="271" spans="1:13" s="73" customFormat="1" ht="45.75" customHeight="1" x14ac:dyDescent="0.2">
      <c r="A271" s="245"/>
      <c r="B271" s="195"/>
      <c r="C271" s="222"/>
      <c r="D271" s="159" t="s">
        <v>1</v>
      </c>
      <c r="E271" s="67">
        <v>0</v>
      </c>
      <c r="F271" s="67">
        <f>F276</f>
        <v>0</v>
      </c>
      <c r="G271" s="67">
        <v>0</v>
      </c>
      <c r="H271" s="67">
        <v>0</v>
      </c>
      <c r="I271" s="67">
        <v>0</v>
      </c>
      <c r="J271" s="67">
        <v>0</v>
      </c>
      <c r="K271" s="67">
        <v>0</v>
      </c>
      <c r="L271" s="222"/>
      <c r="M271" s="238"/>
    </row>
    <row r="272" spans="1:13" s="73" customFormat="1" ht="61.5" customHeight="1" x14ac:dyDescent="0.2">
      <c r="A272" s="245"/>
      <c r="B272" s="195"/>
      <c r="C272" s="222"/>
      <c r="D272" s="159" t="s">
        <v>6</v>
      </c>
      <c r="E272" s="67">
        <v>0</v>
      </c>
      <c r="F272" s="67">
        <f>F277</f>
        <v>0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222"/>
      <c r="M272" s="238"/>
    </row>
    <row r="273" spans="1:13" s="73" customFormat="1" ht="73.5" customHeight="1" x14ac:dyDescent="0.2">
      <c r="A273" s="245"/>
      <c r="B273" s="195"/>
      <c r="C273" s="222"/>
      <c r="D273" s="159" t="s">
        <v>10</v>
      </c>
      <c r="E273" s="67">
        <v>0</v>
      </c>
      <c r="F273" s="67">
        <f>F278</f>
        <v>0</v>
      </c>
      <c r="G273" s="68">
        <v>0</v>
      </c>
      <c r="H273" s="68">
        <v>0</v>
      </c>
      <c r="I273" s="68">
        <v>0</v>
      </c>
      <c r="J273" s="68">
        <v>0</v>
      </c>
      <c r="K273" s="68">
        <v>0</v>
      </c>
      <c r="L273" s="222"/>
      <c r="M273" s="239"/>
    </row>
    <row r="274" spans="1:13" s="73" customFormat="1" ht="30.75" customHeight="1" x14ac:dyDescent="0.2">
      <c r="A274" s="245"/>
      <c r="B274" s="195"/>
      <c r="C274" s="222"/>
      <c r="D274" s="159" t="s">
        <v>24</v>
      </c>
      <c r="E274" s="67">
        <v>0</v>
      </c>
      <c r="F274" s="67">
        <f>F279</f>
        <v>0</v>
      </c>
      <c r="G274" s="68">
        <v>0</v>
      </c>
      <c r="H274" s="68">
        <v>0</v>
      </c>
      <c r="I274" s="68">
        <v>0</v>
      </c>
      <c r="J274" s="68">
        <v>0</v>
      </c>
      <c r="K274" s="68">
        <v>0</v>
      </c>
      <c r="L274" s="222"/>
      <c r="M274" s="239"/>
    </row>
    <row r="275" spans="1:13" s="73" customFormat="1" ht="25.5" customHeight="1" x14ac:dyDescent="0.2">
      <c r="A275" s="245" t="s">
        <v>125</v>
      </c>
      <c r="B275" s="195" t="s">
        <v>196</v>
      </c>
      <c r="C275" s="222" t="s">
        <v>59</v>
      </c>
      <c r="D275" s="159" t="s">
        <v>2</v>
      </c>
      <c r="E275" s="67">
        <f t="shared" ref="E275:K277" si="62">SUM(E278:E279)</f>
        <v>0</v>
      </c>
      <c r="F275" s="67">
        <f>SUM(K275+J275+I275+H275+G275)</f>
        <v>0</v>
      </c>
      <c r="G275" s="67">
        <f>SUM(G279+G278+G277+G276)</f>
        <v>0</v>
      </c>
      <c r="H275" s="67">
        <f>SUM(H279+H278+H277+H276)</f>
        <v>0</v>
      </c>
      <c r="I275" s="67">
        <f>SUM(I279+I278+I277+I276)</f>
        <v>0</v>
      </c>
      <c r="J275" s="67">
        <f>SUM(J279+J278+J277+J276)</f>
        <v>0</v>
      </c>
      <c r="K275" s="67">
        <f>SUM(K279+K278+K277+K276)</f>
        <v>0</v>
      </c>
      <c r="L275" s="222" t="s">
        <v>21</v>
      </c>
      <c r="M275" s="239"/>
    </row>
    <row r="276" spans="1:13" s="73" customFormat="1" ht="44.25" customHeight="1" x14ac:dyDescent="0.2">
      <c r="A276" s="245"/>
      <c r="B276" s="195"/>
      <c r="C276" s="222"/>
      <c r="D276" s="159" t="s">
        <v>1</v>
      </c>
      <c r="E276" s="67">
        <f t="shared" si="62"/>
        <v>0</v>
      </c>
      <c r="F276" s="67">
        <f>G276+H276+I276+J276+K276</f>
        <v>0</v>
      </c>
      <c r="G276" s="67">
        <f t="shared" si="62"/>
        <v>0</v>
      </c>
      <c r="H276" s="67">
        <v>0</v>
      </c>
      <c r="I276" s="67">
        <f t="shared" si="62"/>
        <v>0</v>
      </c>
      <c r="J276" s="67">
        <f t="shared" si="62"/>
        <v>0</v>
      </c>
      <c r="K276" s="67">
        <f t="shared" si="62"/>
        <v>0</v>
      </c>
      <c r="L276" s="222"/>
      <c r="M276" s="239"/>
    </row>
    <row r="277" spans="1:13" s="73" customFormat="1" ht="38.25" customHeight="1" x14ac:dyDescent="0.2">
      <c r="A277" s="245"/>
      <c r="B277" s="195"/>
      <c r="C277" s="222"/>
      <c r="D277" s="159" t="s">
        <v>6</v>
      </c>
      <c r="E277" s="67">
        <f t="shared" si="62"/>
        <v>0</v>
      </c>
      <c r="F277" s="67">
        <f>G277+H277+I277+J277+K277</f>
        <v>0</v>
      </c>
      <c r="G277" s="67">
        <f t="shared" si="62"/>
        <v>0</v>
      </c>
      <c r="H277" s="67">
        <v>0</v>
      </c>
      <c r="I277" s="67">
        <f t="shared" si="62"/>
        <v>0</v>
      </c>
      <c r="J277" s="67">
        <f t="shared" si="62"/>
        <v>0</v>
      </c>
      <c r="K277" s="67">
        <f t="shared" si="62"/>
        <v>0</v>
      </c>
      <c r="L277" s="222"/>
      <c r="M277" s="239"/>
    </row>
    <row r="278" spans="1:13" s="73" customFormat="1" ht="46.5" customHeight="1" x14ac:dyDescent="0.2">
      <c r="A278" s="245"/>
      <c r="B278" s="195"/>
      <c r="C278" s="222"/>
      <c r="D278" s="159" t="s">
        <v>10</v>
      </c>
      <c r="E278" s="67">
        <v>0</v>
      </c>
      <c r="F278" s="67">
        <f>G278+H278+I278+J278+K278</f>
        <v>0</v>
      </c>
      <c r="G278" s="68">
        <v>0</v>
      </c>
      <c r="H278" s="68">
        <v>0</v>
      </c>
      <c r="I278" s="68">
        <v>0</v>
      </c>
      <c r="J278" s="68">
        <v>0</v>
      </c>
      <c r="K278" s="68">
        <v>0</v>
      </c>
      <c r="L278" s="222"/>
      <c r="M278" s="239"/>
    </row>
    <row r="279" spans="1:13" s="73" customFormat="1" ht="30.75" customHeight="1" x14ac:dyDescent="0.2">
      <c r="A279" s="245"/>
      <c r="B279" s="195"/>
      <c r="C279" s="222"/>
      <c r="D279" s="159" t="s">
        <v>24</v>
      </c>
      <c r="E279" s="67">
        <v>0</v>
      </c>
      <c r="F279" s="67">
        <f>G279+H279+I279+J279+K279</f>
        <v>0</v>
      </c>
      <c r="G279" s="68">
        <v>0</v>
      </c>
      <c r="H279" s="68">
        <v>0</v>
      </c>
      <c r="I279" s="68">
        <v>0</v>
      </c>
      <c r="J279" s="68">
        <v>0</v>
      </c>
      <c r="K279" s="68">
        <v>0</v>
      </c>
      <c r="L279" s="222"/>
      <c r="M279" s="239"/>
    </row>
    <row r="280" spans="1:13" ht="15" customHeight="1" x14ac:dyDescent="0.2">
      <c r="A280" s="225"/>
      <c r="B280" s="226" t="s">
        <v>102</v>
      </c>
      <c r="C280" s="226"/>
      <c r="D280" s="124" t="s">
        <v>2</v>
      </c>
      <c r="E280" s="69">
        <f t="shared" ref="E280:K280" si="63">E200+E210+E220</f>
        <v>0</v>
      </c>
      <c r="F280" s="69">
        <v>4813.25</v>
      </c>
      <c r="G280" s="69">
        <f t="shared" si="63"/>
        <v>0</v>
      </c>
      <c r="H280" s="69">
        <v>4813.25</v>
      </c>
      <c r="I280" s="69">
        <f t="shared" si="63"/>
        <v>0</v>
      </c>
      <c r="J280" s="69">
        <f t="shared" si="63"/>
        <v>0</v>
      </c>
      <c r="K280" s="69">
        <f t="shared" si="63"/>
        <v>0</v>
      </c>
      <c r="L280" s="216"/>
      <c r="M280" s="216"/>
    </row>
    <row r="281" spans="1:13" ht="49.5" customHeight="1" x14ac:dyDescent="0.2">
      <c r="A281" s="225"/>
      <c r="B281" s="226"/>
      <c r="C281" s="226"/>
      <c r="D281" s="124" t="s">
        <v>1</v>
      </c>
      <c r="E281" s="69">
        <f t="shared" ref="E281:K281" si="64">SUM(E284:E285)</f>
        <v>0</v>
      </c>
      <c r="F281" s="69">
        <f t="shared" si="64"/>
        <v>0</v>
      </c>
      <c r="G281" s="69">
        <f t="shared" si="64"/>
        <v>0</v>
      </c>
      <c r="H281" s="69">
        <f t="shared" si="64"/>
        <v>0</v>
      </c>
      <c r="I281" s="69">
        <f t="shared" si="64"/>
        <v>0</v>
      </c>
      <c r="J281" s="69">
        <f t="shared" si="64"/>
        <v>0</v>
      </c>
      <c r="K281" s="69">
        <f t="shared" si="64"/>
        <v>0</v>
      </c>
      <c r="L281" s="216"/>
      <c r="M281" s="216"/>
    </row>
    <row r="282" spans="1:13" ht="36" customHeight="1" x14ac:dyDescent="0.2">
      <c r="A282" s="225"/>
      <c r="B282" s="226"/>
      <c r="C282" s="226"/>
      <c r="D282" s="124" t="s">
        <v>6</v>
      </c>
      <c r="E282" s="69">
        <v>0</v>
      </c>
      <c r="F282" s="69">
        <v>4813.25</v>
      </c>
      <c r="G282" s="69">
        <v>0</v>
      </c>
      <c r="H282" s="69">
        <v>4813.25</v>
      </c>
      <c r="I282" s="69">
        <v>0</v>
      </c>
      <c r="J282" s="69">
        <v>0</v>
      </c>
      <c r="K282" s="69">
        <v>0</v>
      </c>
      <c r="L282" s="216"/>
      <c r="M282" s="216"/>
    </row>
    <row r="283" spans="1:13" ht="51.75" customHeight="1" x14ac:dyDescent="0.2">
      <c r="A283" s="225"/>
      <c r="B283" s="226"/>
      <c r="C283" s="226"/>
      <c r="D283" s="124" t="s">
        <v>10</v>
      </c>
      <c r="E283" s="69">
        <f>E203+E213+E223</f>
        <v>0</v>
      </c>
      <c r="F283" s="69">
        <v>0</v>
      </c>
      <c r="G283" s="69">
        <f t="shared" ref="G283:K284" si="65">G203+G213+G223</f>
        <v>0</v>
      </c>
      <c r="H283" s="69">
        <f t="shared" si="65"/>
        <v>0</v>
      </c>
      <c r="I283" s="69">
        <f t="shared" si="65"/>
        <v>0</v>
      </c>
      <c r="J283" s="69">
        <f t="shared" si="65"/>
        <v>0</v>
      </c>
      <c r="K283" s="69">
        <f t="shared" si="65"/>
        <v>0</v>
      </c>
      <c r="L283" s="216"/>
      <c r="M283" s="216"/>
    </row>
    <row r="284" spans="1:13" ht="31.5" customHeight="1" x14ac:dyDescent="0.2">
      <c r="A284" s="225"/>
      <c r="B284" s="226"/>
      <c r="C284" s="226"/>
      <c r="D284" s="124" t="s">
        <v>24</v>
      </c>
      <c r="E284" s="69">
        <f>E204+E214+E224</f>
        <v>0</v>
      </c>
      <c r="F284" s="69">
        <f>F204+F214+F224</f>
        <v>0</v>
      </c>
      <c r="G284" s="69">
        <f t="shared" si="65"/>
        <v>0</v>
      </c>
      <c r="H284" s="69">
        <f t="shared" si="65"/>
        <v>0</v>
      </c>
      <c r="I284" s="69">
        <f t="shared" si="65"/>
        <v>0</v>
      </c>
      <c r="J284" s="69">
        <f t="shared" si="65"/>
        <v>0</v>
      </c>
      <c r="K284" s="69">
        <f t="shared" si="65"/>
        <v>0</v>
      </c>
      <c r="L284" s="216"/>
      <c r="M284" s="216"/>
    </row>
    <row r="285" spans="1:13" ht="15.75" customHeight="1" x14ac:dyDescent="0.2">
      <c r="A285" s="217" t="s">
        <v>103</v>
      </c>
      <c r="B285" s="218"/>
      <c r="C285" s="218"/>
      <c r="D285" s="218"/>
      <c r="E285" s="218"/>
      <c r="F285" s="218"/>
      <c r="G285" s="218"/>
      <c r="H285" s="218"/>
      <c r="I285" s="218"/>
      <c r="J285" s="218"/>
      <c r="K285" s="218"/>
      <c r="L285" s="218"/>
      <c r="M285" s="219"/>
    </row>
    <row r="286" spans="1:13" ht="15" customHeight="1" x14ac:dyDescent="0.2">
      <c r="A286" s="220" t="s">
        <v>132</v>
      </c>
      <c r="B286" s="195" t="s">
        <v>245</v>
      </c>
      <c r="C286" s="221" t="s">
        <v>59</v>
      </c>
      <c r="D286" s="154" t="s">
        <v>2</v>
      </c>
      <c r="E286" s="69">
        <v>0</v>
      </c>
      <c r="F286" s="69">
        <f>G286+H286+I286+J286+K286</f>
        <v>2657.7</v>
      </c>
      <c r="G286" s="69">
        <f>SUM(G287:G290)</f>
        <v>2657.7</v>
      </c>
      <c r="H286" s="69">
        <f>H287+H288+H289+H290</f>
        <v>0</v>
      </c>
      <c r="I286" s="69">
        <f>I287+I288+I289+I290</f>
        <v>0</v>
      </c>
      <c r="J286" s="69">
        <f>J287+J288+J289+J290</f>
        <v>0</v>
      </c>
      <c r="K286" s="69">
        <f>K287+K288+K289+K290</f>
        <v>0</v>
      </c>
      <c r="L286" s="224" t="s">
        <v>101</v>
      </c>
      <c r="M286" s="202" t="s">
        <v>146</v>
      </c>
    </row>
    <row r="287" spans="1:13" ht="30" x14ac:dyDescent="0.2">
      <c r="A287" s="220"/>
      <c r="B287" s="201"/>
      <c r="C287" s="221"/>
      <c r="D287" s="154" t="s">
        <v>1</v>
      </c>
      <c r="E287" s="69">
        <v>0</v>
      </c>
      <c r="F287" s="69">
        <f>F292+F297</f>
        <v>0</v>
      </c>
      <c r="G287" s="69">
        <f>G292+G297</f>
        <v>0</v>
      </c>
      <c r="H287" s="69">
        <v>0</v>
      </c>
      <c r="I287" s="69">
        <v>0</v>
      </c>
      <c r="J287" s="69">
        <v>0</v>
      </c>
      <c r="K287" s="69">
        <v>0</v>
      </c>
      <c r="L287" s="224"/>
      <c r="M287" s="203"/>
    </row>
    <row r="288" spans="1:13" ht="30" x14ac:dyDescent="0.2">
      <c r="A288" s="220"/>
      <c r="B288" s="201"/>
      <c r="C288" s="221"/>
      <c r="D288" s="154" t="s">
        <v>6</v>
      </c>
      <c r="E288" s="69">
        <v>0</v>
      </c>
      <c r="F288" s="69">
        <f>F293+F298</f>
        <v>0</v>
      </c>
      <c r="G288" s="69">
        <f t="shared" ref="G288:G290" si="66">G293+G298</f>
        <v>0</v>
      </c>
      <c r="H288" s="69">
        <v>0</v>
      </c>
      <c r="I288" s="69">
        <v>0</v>
      </c>
      <c r="J288" s="69">
        <v>0</v>
      </c>
      <c r="K288" s="69">
        <v>0</v>
      </c>
      <c r="L288" s="224"/>
      <c r="M288" s="203"/>
    </row>
    <row r="289" spans="1:13" ht="45" x14ac:dyDescent="0.2">
      <c r="A289" s="220"/>
      <c r="B289" s="201"/>
      <c r="C289" s="221"/>
      <c r="D289" s="154" t="s">
        <v>10</v>
      </c>
      <c r="E289" s="69">
        <v>0</v>
      </c>
      <c r="F289" s="69">
        <f>F294+F299</f>
        <v>2657.7</v>
      </c>
      <c r="G289" s="69">
        <f t="shared" si="66"/>
        <v>2657.7</v>
      </c>
      <c r="H289" s="69">
        <v>0</v>
      </c>
      <c r="I289" s="69">
        <v>0</v>
      </c>
      <c r="J289" s="69">
        <v>0</v>
      </c>
      <c r="K289" s="69">
        <v>0</v>
      </c>
      <c r="L289" s="224"/>
      <c r="M289" s="203"/>
    </row>
    <row r="290" spans="1:13" ht="15" x14ac:dyDescent="0.2">
      <c r="A290" s="220"/>
      <c r="B290" s="201"/>
      <c r="C290" s="221"/>
      <c r="D290" s="154" t="s">
        <v>24</v>
      </c>
      <c r="E290" s="69">
        <v>0</v>
      </c>
      <c r="F290" s="69">
        <f>F295+F300</f>
        <v>0</v>
      </c>
      <c r="G290" s="69">
        <f t="shared" si="66"/>
        <v>0</v>
      </c>
      <c r="H290" s="69">
        <v>0</v>
      </c>
      <c r="I290" s="69">
        <v>0</v>
      </c>
      <c r="J290" s="69">
        <v>0</v>
      </c>
      <c r="K290" s="69">
        <v>0</v>
      </c>
      <c r="L290" s="224"/>
      <c r="M290" s="204"/>
    </row>
    <row r="291" spans="1:13" ht="15" customHeight="1" x14ac:dyDescent="0.2">
      <c r="A291" s="223" t="s">
        <v>256</v>
      </c>
      <c r="B291" s="196" t="s">
        <v>197</v>
      </c>
      <c r="C291" s="222" t="s">
        <v>59</v>
      </c>
      <c r="D291" s="159" t="s">
        <v>2</v>
      </c>
      <c r="E291" s="71">
        <v>0</v>
      </c>
      <c r="F291" s="71">
        <f>SUM(K291+J291+I291+H291+G291)</f>
        <v>0</v>
      </c>
      <c r="G291" s="71">
        <f>SUM(G295+G294+G293+G292)</f>
        <v>0</v>
      </c>
      <c r="H291" s="71">
        <f>SUM(H295+H294+H293+H292)</f>
        <v>0</v>
      </c>
      <c r="I291" s="71">
        <f>SUM(I295+I294+I293+I292)</f>
        <v>0</v>
      </c>
      <c r="J291" s="71">
        <f>SUM(J295+J294+J293+J292)</f>
        <v>0</v>
      </c>
      <c r="K291" s="71">
        <f>SUM(K295+K294+K293+K292)</f>
        <v>0</v>
      </c>
      <c r="L291" s="224" t="s">
        <v>101</v>
      </c>
      <c r="M291" s="227"/>
    </row>
    <row r="292" spans="1:13" ht="30" x14ac:dyDescent="0.2">
      <c r="A292" s="223"/>
      <c r="B292" s="208"/>
      <c r="C292" s="222"/>
      <c r="D292" s="159" t="s">
        <v>1</v>
      </c>
      <c r="E292" s="71">
        <v>0</v>
      </c>
      <c r="F292" s="71">
        <f>G292+H292+I292+J292+K292</f>
        <v>0</v>
      </c>
      <c r="G292" s="123">
        <v>0</v>
      </c>
      <c r="H292" s="123">
        <v>0</v>
      </c>
      <c r="I292" s="123">
        <v>0</v>
      </c>
      <c r="J292" s="123">
        <v>0</v>
      </c>
      <c r="K292" s="123">
        <v>0</v>
      </c>
      <c r="L292" s="224"/>
      <c r="M292" s="227"/>
    </row>
    <row r="293" spans="1:13" ht="30" x14ac:dyDescent="0.2">
      <c r="A293" s="223"/>
      <c r="B293" s="208"/>
      <c r="C293" s="222"/>
      <c r="D293" s="159" t="s">
        <v>6</v>
      </c>
      <c r="E293" s="71">
        <v>0</v>
      </c>
      <c r="F293" s="71">
        <f>G293+H293+I293+J293+K293</f>
        <v>0</v>
      </c>
      <c r="G293" s="123">
        <v>0</v>
      </c>
      <c r="H293" s="123">
        <v>0</v>
      </c>
      <c r="I293" s="123">
        <v>0</v>
      </c>
      <c r="J293" s="123">
        <v>0</v>
      </c>
      <c r="K293" s="123">
        <v>0</v>
      </c>
      <c r="L293" s="224"/>
      <c r="M293" s="227"/>
    </row>
    <row r="294" spans="1:13" ht="45" x14ac:dyDescent="0.2">
      <c r="A294" s="223"/>
      <c r="B294" s="208"/>
      <c r="C294" s="222"/>
      <c r="D294" s="159" t="s">
        <v>10</v>
      </c>
      <c r="E294" s="71">
        <v>0</v>
      </c>
      <c r="F294" s="71">
        <f>G294+H294+I294+J294+K294</f>
        <v>0</v>
      </c>
      <c r="G294" s="123">
        <v>0</v>
      </c>
      <c r="H294" s="123">
        <v>0</v>
      </c>
      <c r="I294" s="123">
        <v>0</v>
      </c>
      <c r="J294" s="123">
        <v>0</v>
      </c>
      <c r="K294" s="123">
        <v>0</v>
      </c>
      <c r="L294" s="224"/>
      <c r="M294" s="227"/>
    </row>
    <row r="295" spans="1:13" ht="15" x14ac:dyDescent="0.2">
      <c r="A295" s="223"/>
      <c r="B295" s="209"/>
      <c r="C295" s="222"/>
      <c r="D295" s="159" t="s">
        <v>24</v>
      </c>
      <c r="E295" s="71">
        <v>0</v>
      </c>
      <c r="F295" s="71">
        <f>G295+H295+I295+J295+K295</f>
        <v>0</v>
      </c>
      <c r="G295" s="123">
        <v>0</v>
      </c>
      <c r="H295" s="123">
        <v>0</v>
      </c>
      <c r="I295" s="123">
        <v>0</v>
      </c>
      <c r="J295" s="123">
        <v>0</v>
      </c>
      <c r="K295" s="123">
        <v>0</v>
      </c>
      <c r="L295" s="224"/>
      <c r="M295" s="227"/>
    </row>
    <row r="296" spans="1:13" ht="15" customHeight="1" x14ac:dyDescent="0.2">
      <c r="A296" s="228" t="s">
        <v>257</v>
      </c>
      <c r="B296" s="196" t="s">
        <v>198</v>
      </c>
      <c r="C296" s="185" t="s">
        <v>59</v>
      </c>
      <c r="D296" s="159" t="s">
        <v>2</v>
      </c>
      <c r="E296" s="71">
        <v>0</v>
      </c>
      <c r="F296" s="71">
        <f>SUM(K296+J296+I296+H296+G296)</f>
        <v>2657.7</v>
      </c>
      <c r="G296" s="71">
        <f>SUM(G300+G299+G298+G297)</f>
        <v>2657.7</v>
      </c>
      <c r="H296" s="71">
        <f>SUM(H300+H299+H298+H297)</f>
        <v>0</v>
      </c>
      <c r="I296" s="71">
        <f>SUM(I300+I299+I298+I297)</f>
        <v>0</v>
      </c>
      <c r="J296" s="71">
        <f>SUM(J300+J299+J298+J297)</f>
        <v>0</v>
      </c>
      <c r="K296" s="71">
        <f>SUM(K300+K299+K298+K297)</f>
        <v>0</v>
      </c>
      <c r="L296" s="224" t="s">
        <v>101</v>
      </c>
      <c r="M296" s="231"/>
    </row>
    <row r="297" spans="1:13" ht="33" customHeight="1" x14ac:dyDescent="0.2">
      <c r="A297" s="229"/>
      <c r="B297" s="208"/>
      <c r="C297" s="186"/>
      <c r="D297" s="159" t="s">
        <v>1</v>
      </c>
      <c r="E297" s="71">
        <v>0</v>
      </c>
      <c r="F297" s="71">
        <f t="shared" ref="F297:F304" si="67">G297+H297+I297+J297+K297</f>
        <v>0</v>
      </c>
      <c r="G297" s="123">
        <v>0</v>
      </c>
      <c r="H297" s="123">
        <v>0</v>
      </c>
      <c r="I297" s="123">
        <v>0</v>
      </c>
      <c r="J297" s="123">
        <v>0</v>
      </c>
      <c r="K297" s="123">
        <v>0</v>
      </c>
      <c r="L297" s="224"/>
      <c r="M297" s="232"/>
    </row>
    <row r="298" spans="1:13" ht="30" x14ac:dyDescent="0.2">
      <c r="A298" s="229"/>
      <c r="B298" s="208"/>
      <c r="C298" s="186"/>
      <c r="D298" s="159" t="s">
        <v>6</v>
      </c>
      <c r="E298" s="71">
        <v>0</v>
      </c>
      <c r="F298" s="71">
        <f t="shared" si="67"/>
        <v>0</v>
      </c>
      <c r="G298" s="123">
        <v>0</v>
      </c>
      <c r="H298" s="123">
        <v>0</v>
      </c>
      <c r="I298" s="123">
        <v>0</v>
      </c>
      <c r="J298" s="123">
        <v>0</v>
      </c>
      <c r="K298" s="123">
        <v>0</v>
      </c>
      <c r="L298" s="224"/>
      <c r="M298" s="232"/>
    </row>
    <row r="299" spans="1:13" ht="45" x14ac:dyDescent="0.2">
      <c r="A299" s="229"/>
      <c r="B299" s="208"/>
      <c r="C299" s="186"/>
      <c r="D299" s="159" t="s">
        <v>10</v>
      </c>
      <c r="E299" s="71">
        <v>0</v>
      </c>
      <c r="F299" s="71">
        <f t="shared" si="67"/>
        <v>2657.7</v>
      </c>
      <c r="G299" s="123">
        <v>2657.7</v>
      </c>
      <c r="H299" s="123">
        <v>0</v>
      </c>
      <c r="I299" s="123">
        <v>0</v>
      </c>
      <c r="J299" s="123">
        <v>0</v>
      </c>
      <c r="K299" s="123">
        <v>0</v>
      </c>
      <c r="L299" s="224"/>
      <c r="M299" s="232"/>
    </row>
    <row r="300" spans="1:13" ht="23.25" customHeight="1" x14ac:dyDescent="0.2">
      <c r="A300" s="230"/>
      <c r="B300" s="209"/>
      <c r="C300" s="187"/>
      <c r="D300" s="159" t="s">
        <v>24</v>
      </c>
      <c r="E300" s="71">
        <v>0</v>
      </c>
      <c r="F300" s="71">
        <f t="shared" si="67"/>
        <v>0</v>
      </c>
      <c r="G300" s="123">
        <v>0</v>
      </c>
      <c r="H300" s="123">
        <v>0</v>
      </c>
      <c r="I300" s="123">
        <v>0</v>
      </c>
      <c r="J300" s="123">
        <v>0</v>
      </c>
      <c r="K300" s="123">
        <v>0</v>
      </c>
      <c r="L300" s="224"/>
      <c r="M300" s="233"/>
    </row>
    <row r="301" spans="1:13" ht="14.25" x14ac:dyDescent="0.2">
      <c r="A301" s="225"/>
      <c r="B301" s="226" t="s">
        <v>105</v>
      </c>
      <c r="C301" s="226"/>
      <c r="D301" s="124" t="s">
        <v>2</v>
      </c>
      <c r="E301" s="69">
        <v>0</v>
      </c>
      <c r="F301" s="69">
        <f t="shared" si="67"/>
        <v>2657.7</v>
      </c>
      <c r="G301" s="69">
        <f>SUM(G302:G305)</f>
        <v>2657.7</v>
      </c>
      <c r="H301" s="69">
        <f t="shared" ref="H301:K305" si="68">H286</f>
        <v>0</v>
      </c>
      <c r="I301" s="69">
        <f t="shared" si="68"/>
        <v>0</v>
      </c>
      <c r="J301" s="69">
        <f t="shared" si="68"/>
        <v>0</v>
      </c>
      <c r="K301" s="69">
        <f t="shared" si="68"/>
        <v>0</v>
      </c>
      <c r="L301" s="216"/>
      <c r="M301" s="216"/>
    </row>
    <row r="302" spans="1:13" ht="28.5" x14ac:dyDescent="0.2">
      <c r="A302" s="225"/>
      <c r="B302" s="226"/>
      <c r="C302" s="226"/>
      <c r="D302" s="124" t="s">
        <v>1</v>
      </c>
      <c r="E302" s="69">
        <v>0</v>
      </c>
      <c r="F302" s="69">
        <f t="shared" si="67"/>
        <v>0</v>
      </c>
      <c r="G302" s="69">
        <f>G292+G297</f>
        <v>0</v>
      </c>
      <c r="H302" s="69">
        <f t="shared" si="68"/>
        <v>0</v>
      </c>
      <c r="I302" s="69">
        <f t="shared" si="68"/>
        <v>0</v>
      </c>
      <c r="J302" s="69">
        <f t="shared" si="68"/>
        <v>0</v>
      </c>
      <c r="K302" s="69">
        <f t="shared" si="68"/>
        <v>0</v>
      </c>
      <c r="L302" s="216"/>
      <c r="M302" s="216"/>
    </row>
    <row r="303" spans="1:13" ht="28.5" x14ac:dyDescent="0.2">
      <c r="A303" s="225"/>
      <c r="B303" s="226"/>
      <c r="C303" s="226"/>
      <c r="D303" s="124" t="s">
        <v>6</v>
      </c>
      <c r="E303" s="69">
        <f>E288</f>
        <v>0</v>
      </c>
      <c r="F303" s="69">
        <f t="shared" si="67"/>
        <v>0</v>
      </c>
      <c r="G303" s="69">
        <f t="shared" ref="G303:G305" si="69">G293+G298</f>
        <v>0</v>
      </c>
      <c r="H303" s="69">
        <f t="shared" si="68"/>
        <v>0</v>
      </c>
      <c r="I303" s="69">
        <f t="shared" si="68"/>
        <v>0</v>
      </c>
      <c r="J303" s="69">
        <f t="shared" si="68"/>
        <v>0</v>
      </c>
      <c r="K303" s="69">
        <f t="shared" si="68"/>
        <v>0</v>
      </c>
      <c r="L303" s="216"/>
      <c r="M303" s="216"/>
    </row>
    <row r="304" spans="1:13" ht="42.75" x14ac:dyDescent="0.2">
      <c r="A304" s="225"/>
      <c r="B304" s="226"/>
      <c r="C304" s="226"/>
      <c r="D304" s="124" t="s">
        <v>10</v>
      </c>
      <c r="E304" s="69">
        <f>E289</f>
        <v>0</v>
      </c>
      <c r="F304" s="69">
        <f t="shared" si="67"/>
        <v>2657.7</v>
      </c>
      <c r="G304" s="69">
        <f t="shared" si="69"/>
        <v>2657.7</v>
      </c>
      <c r="H304" s="69">
        <f t="shared" si="68"/>
        <v>0</v>
      </c>
      <c r="I304" s="69">
        <f t="shared" si="68"/>
        <v>0</v>
      </c>
      <c r="J304" s="69">
        <f t="shared" si="68"/>
        <v>0</v>
      </c>
      <c r="K304" s="69">
        <f t="shared" si="68"/>
        <v>0</v>
      </c>
      <c r="L304" s="216"/>
      <c r="M304" s="216"/>
    </row>
    <row r="305" spans="1:13" ht="14.25" x14ac:dyDescent="0.2">
      <c r="A305" s="225"/>
      <c r="B305" s="226"/>
      <c r="C305" s="226"/>
      <c r="D305" s="124" t="s">
        <v>24</v>
      </c>
      <c r="E305" s="69">
        <f>E290</f>
        <v>0</v>
      </c>
      <c r="F305" s="69">
        <f>F290</f>
        <v>0</v>
      </c>
      <c r="G305" s="69">
        <f t="shared" si="69"/>
        <v>0</v>
      </c>
      <c r="H305" s="69">
        <f t="shared" si="68"/>
        <v>0</v>
      </c>
      <c r="I305" s="69">
        <f t="shared" si="68"/>
        <v>0</v>
      </c>
      <c r="J305" s="69">
        <f t="shared" si="68"/>
        <v>0</v>
      </c>
      <c r="K305" s="69">
        <f t="shared" si="68"/>
        <v>0</v>
      </c>
      <c r="L305" s="216"/>
      <c r="M305" s="216"/>
    </row>
    <row r="306" spans="1:13" ht="15.75" customHeight="1" x14ac:dyDescent="0.2">
      <c r="A306" s="217" t="s">
        <v>106</v>
      </c>
      <c r="B306" s="218"/>
      <c r="C306" s="218"/>
      <c r="D306" s="218"/>
      <c r="E306" s="218"/>
      <c r="F306" s="218"/>
      <c r="G306" s="218"/>
      <c r="H306" s="218"/>
      <c r="I306" s="218"/>
      <c r="J306" s="218"/>
      <c r="K306" s="218"/>
      <c r="L306" s="218"/>
      <c r="M306" s="219"/>
    </row>
    <row r="307" spans="1:13" ht="15" customHeight="1" x14ac:dyDescent="0.2">
      <c r="A307" s="220" t="s">
        <v>258</v>
      </c>
      <c r="B307" s="195" t="s">
        <v>199</v>
      </c>
      <c r="C307" s="221" t="s">
        <v>59</v>
      </c>
      <c r="D307" s="124" t="s">
        <v>2</v>
      </c>
      <c r="E307" s="69">
        <v>612</v>
      </c>
      <c r="F307" s="69">
        <f>G307+H307+I307+J307+K307</f>
        <v>6141.1</v>
      </c>
      <c r="G307" s="147">
        <f>SUM(G309+G310)</f>
        <v>1218.7</v>
      </c>
      <c r="H307" s="147">
        <v>1230.9000000000001</v>
      </c>
      <c r="I307" s="147">
        <v>1230.5</v>
      </c>
      <c r="J307" s="147">
        <v>1230.5</v>
      </c>
      <c r="K307" s="147">
        <f>SUM(K309+K310)</f>
        <v>1230.5</v>
      </c>
      <c r="L307" s="222" t="s">
        <v>21</v>
      </c>
      <c r="M307" s="202" t="s">
        <v>118</v>
      </c>
    </row>
    <row r="308" spans="1:13" ht="35.25" customHeight="1" x14ac:dyDescent="0.2">
      <c r="A308" s="220"/>
      <c r="B308" s="201"/>
      <c r="C308" s="221"/>
      <c r="D308" s="124" t="s">
        <v>1</v>
      </c>
      <c r="E308" s="69">
        <v>0</v>
      </c>
      <c r="F308" s="69">
        <f>F313</f>
        <v>0</v>
      </c>
      <c r="G308" s="147">
        <v>0</v>
      </c>
      <c r="H308" s="147">
        <v>0</v>
      </c>
      <c r="I308" s="147">
        <f>I313</f>
        <v>0</v>
      </c>
      <c r="J308" s="147">
        <f>J313</f>
        <v>0</v>
      </c>
      <c r="K308" s="147">
        <f>K313</f>
        <v>0</v>
      </c>
      <c r="L308" s="222"/>
      <c r="M308" s="203"/>
    </row>
    <row r="309" spans="1:13" ht="33" customHeight="1" x14ac:dyDescent="0.2">
      <c r="A309" s="220"/>
      <c r="B309" s="201"/>
      <c r="C309" s="221"/>
      <c r="D309" s="124" t="s">
        <v>6</v>
      </c>
      <c r="E309" s="69">
        <v>612</v>
      </c>
      <c r="F309" s="69">
        <f>F314</f>
        <v>3280</v>
      </c>
      <c r="G309" s="147">
        <v>632</v>
      </c>
      <c r="H309" s="147">
        <v>662</v>
      </c>
      <c r="I309" s="147">
        <f t="shared" ref="I309" si="70">I314</f>
        <v>662</v>
      </c>
      <c r="J309" s="147">
        <f t="shared" ref="J309:K311" si="71">J314</f>
        <v>662</v>
      </c>
      <c r="K309" s="147">
        <f t="shared" si="71"/>
        <v>662</v>
      </c>
      <c r="L309" s="222"/>
      <c r="M309" s="203"/>
    </row>
    <row r="310" spans="1:13" ht="42.75" x14ac:dyDescent="0.2">
      <c r="A310" s="220"/>
      <c r="B310" s="201"/>
      <c r="C310" s="221"/>
      <c r="D310" s="124" t="s">
        <v>10</v>
      </c>
      <c r="E310" s="69">
        <v>0</v>
      </c>
      <c r="F310" s="69">
        <f>F315</f>
        <v>2861.1</v>
      </c>
      <c r="G310" s="146">
        <v>586.70000000000005</v>
      </c>
      <c r="H310" s="146">
        <v>568.9</v>
      </c>
      <c r="I310" s="147">
        <f t="shared" ref="I310" si="72">I315</f>
        <v>568.5</v>
      </c>
      <c r="J310" s="147">
        <f t="shared" si="71"/>
        <v>568.5</v>
      </c>
      <c r="K310" s="147">
        <f t="shared" si="71"/>
        <v>568.5</v>
      </c>
      <c r="L310" s="222"/>
      <c r="M310" s="203"/>
    </row>
    <row r="311" spans="1:13" ht="18.75" customHeight="1" x14ac:dyDescent="0.2">
      <c r="A311" s="220"/>
      <c r="B311" s="201"/>
      <c r="C311" s="221"/>
      <c r="D311" s="124" t="s">
        <v>24</v>
      </c>
      <c r="E311" s="69">
        <v>0</v>
      </c>
      <c r="F311" s="69">
        <f>F316</f>
        <v>0</v>
      </c>
      <c r="G311" s="146">
        <v>0</v>
      </c>
      <c r="H311" s="146">
        <v>0</v>
      </c>
      <c r="I311" s="147">
        <f t="shared" ref="I311" si="73">I316</f>
        <v>0</v>
      </c>
      <c r="J311" s="147">
        <f t="shared" si="71"/>
        <v>0</v>
      </c>
      <c r="K311" s="147">
        <f t="shared" si="71"/>
        <v>0</v>
      </c>
      <c r="L311" s="222"/>
      <c r="M311" s="204"/>
    </row>
    <row r="312" spans="1:13" ht="15" customHeight="1" x14ac:dyDescent="0.2">
      <c r="A312" s="223" t="s">
        <v>259</v>
      </c>
      <c r="B312" s="196" t="s">
        <v>200</v>
      </c>
      <c r="C312" s="222" t="s">
        <v>59</v>
      </c>
      <c r="D312" s="159" t="s">
        <v>2</v>
      </c>
      <c r="E312" s="71">
        <v>612</v>
      </c>
      <c r="F312" s="71">
        <f>SUM(K312+J312+I312+H312+G312)</f>
        <v>6141.0999999999995</v>
      </c>
      <c r="G312" s="70">
        <v>1218.7</v>
      </c>
      <c r="H312" s="70">
        <f>SUM(H316+H315+H314+H313)</f>
        <v>1230.9000000000001</v>
      </c>
      <c r="I312" s="70">
        <f>SUM(I316+I315+I314+I313)</f>
        <v>1230.5</v>
      </c>
      <c r="J312" s="70">
        <f>SUM(J316+J315+J314+J313)</f>
        <v>1230.5</v>
      </c>
      <c r="K312" s="70">
        <f>SUM(K316+K315+K314+K313)</f>
        <v>1230.5</v>
      </c>
      <c r="L312" s="222" t="s">
        <v>21</v>
      </c>
      <c r="M312" s="227"/>
    </row>
    <row r="313" spans="1:13" ht="32.25" customHeight="1" x14ac:dyDescent="0.2">
      <c r="A313" s="223"/>
      <c r="B313" s="208"/>
      <c r="C313" s="222"/>
      <c r="D313" s="159" t="s">
        <v>1</v>
      </c>
      <c r="E313" s="71">
        <f>F313</f>
        <v>0</v>
      </c>
      <c r="F313" s="71">
        <f t="shared" ref="F313:F320" si="74">G313+H313+I313+J313+K313</f>
        <v>0</v>
      </c>
      <c r="G313" s="70">
        <v>0</v>
      </c>
      <c r="H313" s="70">
        <v>0</v>
      </c>
      <c r="I313" s="70">
        <v>0</v>
      </c>
      <c r="J313" s="70">
        <v>0</v>
      </c>
      <c r="K313" s="70">
        <v>0</v>
      </c>
      <c r="L313" s="222"/>
      <c r="M313" s="227"/>
    </row>
    <row r="314" spans="1:13" ht="30" x14ac:dyDescent="0.2">
      <c r="A314" s="223"/>
      <c r="B314" s="208"/>
      <c r="C314" s="222"/>
      <c r="D314" s="159" t="s">
        <v>6</v>
      </c>
      <c r="E314" s="71">
        <v>612</v>
      </c>
      <c r="F314" s="71">
        <f t="shared" si="74"/>
        <v>3280</v>
      </c>
      <c r="G314" s="70">
        <v>632</v>
      </c>
      <c r="H314" s="70">
        <v>662</v>
      </c>
      <c r="I314" s="70">
        <v>662</v>
      </c>
      <c r="J314" s="70">
        <v>662</v>
      </c>
      <c r="K314" s="70">
        <v>662</v>
      </c>
      <c r="L314" s="222"/>
      <c r="M314" s="227"/>
    </row>
    <row r="315" spans="1:13" ht="30.75" customHeight="1" x14ac:dyDescent="0.2">
      <c r="A315" s="223"/>
      <c r="B315" s="208"/>
      <c r="C315" s="222"/>
      <c r="D315" s="159" t="s">
        <v>10</v>
      </c>
      <c r="E315" s="71">
        <v>0</v>
      </c>
      <c r="F315" s="71">
        <f t="shared" si="74"/>
        <v>2861.1</v>
      </c>
      <c r="G315" s="66">
        <v>586.70000000000005</v>
      </c>
      <c r="H315" s="66">
        <v>568.9</v>
      </c>
      <c r="I315" s="66">
        <v>568.5</v>
      </c>
      <c r="J315" s="66">
        <v>568.5</v>
      </c>
      <c r="K315" s="66">
        <v>568.5</v>
      </c>
      <c r="L315" s="222"/>
      <c r="M315" s="227"/>
    </row>
    <row r="316" spans="1:13" ht="18" customHeight="1" x14ac:dyDescent="0.2">
      <c r="A316" s="223"/>
      <c r="B316" s="209"/>
      <c r="C316" s="222"/>
      <c r="D316" s="159" t="s">
        <v>24</v>
      </c>
      <c r="E316" s="71">
        <v>0</v>
      </c>
      <c r="F316" s="71">
        <f t="shared" si="74"/>
        <v>0</v>
      </c>
      <c r="G316" s="66">
        <v>0</v>
      </c>
      <c r="H316" s="66">
        <v>0</v>
      </c>
      <c r="I316" s="66">
        <v>0</v>
      </c>
      <c r="J316" s="66">
        <v>0</v>
      </c>
      <c r="K316" s="66">
        <v>0</v>
      </c>
      <c r="L316" s="222"/>
      <c r="M316" s="227"/>
    </row>
    <row r="317" spans="1:13" ht="14.25" customHeight="1" x14ac:dyDescent="0.2">
      <c r="A317" s="225"/>
      <c r="B317" s="226" t="s">
        <v>108</v>
      </c>
      <c r="C317" s="226"/>
      <c r="D317" s="124" t="s">
        <v>2</v>
      </c>
      <c r="E317" s="69">
        <v>612</v>
      </c>
      <c r="F317" s="69">
        <f t="shared" si="74"/>
        <v>6141.1</v>
      </c>
      <c r="G317" s="69">
        <f t="shared" ref="G317:K321" si="75">G307</f>
        <v>1218.7</v>
      </c>
      <c r="H317" s="69">
        <f>H307</f>
        <v>1230.9000000000001</v>
      </c>
      <c r="I317" s="69">
        <f t="shared" si="75"/>
        <v>1230.5</v>
      </c>
      <c r="J317" s="69">
        <f t="shared" si="75"/>
        <v>1230.5</v>
      </c>
      <c r="K317" s="69">
        <f t="shared" si="75"/>
        <v>1230.5</v>
      </c>
      <c r="L317" s="216"/>
      <c r="M317" s="216"/>
    </row>
    <row r="318" spans="1:13" ht="27.75" customHeight="1" x14ac:dyDescent="0.2">
      <c r="A318" s="225"/>
      <c r="B318" s="226"/>
      <c r="C318" s="226"/>
      <c r="D318" s="124" t="s">
        <v>1</v>
      </c>
      <c r="E318" s="69">
        <f>E308</f>
        <v>0</v>
      </c>
      <c r="F318" s="69">
        <f t="shared" si="74"/>
        <v>0</v>
      </c>
      <c r="G318" s="69">
        <f t="shared" si="75"/>
        <v>0</v>
      </c>
      <c r="H318" s="69">
        <f t="shared" si="75"/>
        <v>0</v>
      </c>
      <c r="I318" s="69">
        <f t="shared" si="75"/>
        <v>0</v>
      </c>
      <c r="J318" s="69">
        <f t="shared" si="75"/>
        <v>0</v>
      </c>
      <c r="K318" s="69">
        <f t="shared" si="75"/>
        <v>0</v>
      </c>
      <c r="L318" s="216"/>
      <c r="M318" s="216"/>
    </row>
    <row r="319" spans="1:13" ht="32.25" customHeight="1" x14ac:dyDescent="0.2">
      <c r="A319" s="225"/>
      <c r="B319" s="226"/>
      <c r="C319" s="226"/>
      <c r="D319" s="124" t="s">
        <v>6</v>
      </c>
      <c r="E319" s="69">
        <f>E309</f>
        <v>612</v>
      </c>
      <c r="F319" s="69">
        <f t="shared" si="74"/>
        <v>3280</v>
      </c>
      <c r="G319" s="69">
        <f t="shared" si="75"/>
        <v>632</v>
      </c>
      <c r="H319" s="69">
        <f t="shared" si="75"/>
        <v>662</v>
      </c>
      <c r="I319" s="69">
        <f t="shared" si="75"/>
        <v>662</v>
      </c>
      <c r="J319" s="69">
        <f t="shared" si="75"/>
        <v>662</v>
      </c>
      <c r="K319" s="69">
        <f t="shared" si="75"/>
        <v>662</v>
      </c>
      <c r="L319" s="216"/>
      <c r="M319" s="216"/>
    </row>
    <row r="320" spans="1:13" ht="42.75" x14ac:dyDescent="0.2">
      <c r="A320" s="225"/>
      <c r="B320" s="226"/>
      <c r="C320" s="226"/>
      <c r="D320" s="124" t="s">
        <v>10</v>
      </c>
      <c r="E320" s="69">
        <f>E310</f>
        <v>0</v>
      </c>
      <c r="F320" s="69">
        <f t="shared" si="74"/>
        <v>2861.1</v>
      </c>
      <c r="G320" s="69">
        <f t="shared" si="75"/>
        <v>586.70000000000005</v>
      </c>
      <c r="H320" s="69">
        <f>H310</f>
        <v>568.9</v>
      </c>
      <c r="I320" s="69">
        <f t="shared" si="75"/>
        <v>568.5</v>
      </c>
      <c r="J320" s="69">
        <f t="shared" si="75"/>
        <v>568.5</v>
      </c>
      <c r="K320" s="69">
        <f t="shared" si="75"/>
        <v>568.5</v>
      </c>
      <c r="L320" s="216"/>
      <c r="M320" s="216"/>
    </row>
    <row r="321" spans="1:14" ht="23.25" customHeight="1" x14ac:dyDescent="0.2">
      <c r="A321" s="225"/>
      <c r="B321" s="226"/>
      <c r="C321" s="226"/>
      <c r="D321" s="124" t="s">
        <v>24</v>
      </c>
      <c r="E321" s="69">
        <f>E311</f>
        <v>0</v>
      </c>
      <c r="F321" s="69">
        <f>F311</f>
        <v>0</v>
      </c>
      <c r="G321" s="69">
        <f t="shared" si="75"/>
        <v>0</v>
      </c>
      <c r="H321" s="69">
        <f t="shared" si="75"/>
        <v>0</v>
      </c>
      <c r="I321" s="69">
        <f t="shared" si="75"/>
        <v>0</v>
      </c>
      <c r="J321" s="69">
        <f t="shared" si="75"/>
        <v>0</v>
      </c>
      <c r="K321" s="69">
        <f t="shared" si="75"/>
        <v>0</v>
      </c>
      <c r="L321" s="216"/>
      <c r="M321" s="216"/>
    </row>
    <row r="322" spans="1:14" ht="14.25" x14ac:dyDescent="0.2">
      <c r="A322" s="225"/>
      <c r="B322" s="226" t="s">
        <v>107</v>
      </c>
      <c r="C322" s="226"/>
      <c r="D322" s="124" t="s">
        <v>2</v>
      </c>
      <c r="E322" s="69">
        <v>184248</v>
      </c>
      <c r="F322" s="69">
        <f>(G322+H322+I322+J322+K322)</f>
        <v>1120940.1100000001</v>
      </c>
      <c r="G322" s="69">
        <f>SUM(G323:G326)</f>
        <v>110326.39999999999</v>
      </c>
      <c r="H322" s="69">
        <f>SUM(H323:H326)</f>
        <v>401060.35000000003</v>
      </c>
      <c r="I322" s="69">
        <f>SUM(I323:I326)</f>
        <v>270560.33</v>
      </c>
      <c r="J322" s="69">
        <f>SUM(J323:J326)</f>
        <v>337762.53</v>
      </c>
      <c r="K322" s="69">
        <f>SUM(K323:K326)</f>
        <v>1230.5</v>
      </c>
      <c r="L322" s="216"/>
      <c r="M322" s="216"/>
    </row>
    <row r="323" spans="1:14" ht="32.25" customHeight="1" x14ac:dyDescent="0.2">
      <c r="A323" s="225"/>
      <c r="B323" s="226"/>
      <c r="C323" s="226"/>
      <c r="D323" s="124" t="s">
        <v>1</v>
      </c>
      <c r="E323" s="69">
        <v>0</v>
      </c>
      <c r="F323" s="69">
        <v>73043.100000000006</v>
      </c>
      <c r="G323" s="69">
        <v>0</v>
      </c>
      <c r="H323" s="69">
        <f t="shared" ref="H323:K326" si="76">H48+H119+H195+H281+H302+H318</f>
        <v>0</v>
      </c>
      <c r="I323" s="69">
        <f t="shared" si="76"/>
        <v>35849.4</v>
      </c>
      <c r="J323" s="69">
        <f t="shared" si="76"/>
        <v>37193.699999999997</v>
      </c>
      <c r="K323" s="69">
        <f t="shared" si="76"/>
        <v>0</v>
      </c>
      <c r="L323" s="216"/>
      <c r="M323" s="216"/>
    </row>
    <row r="324" spans="1:14" ht="34.5" customHeight="1" x14ac:dyDescent="0.2">
      <c r="A324" s="225"/>
      <c r="B324" s="226"/>
      <c r="C324" s="226"/>
      <c r="D324" s="124" t="s">
        <v>6</v>
      </c>
      <c r="E324" s="69">
        <v>612</v>
      </c>
      <c r="F324" s="69">
        <f t="shared" ref="F324:F326" si="77">(G324+H324+I324+J324+K324)</f>
        <v>230465.39999999997</v>
      </c>
      <c r="G324" s="69">
        <f>G49+G120+G196+G282+G303+G319</f>
        <v>100532</v>
      </c>
      <c r="H324" s="69">
        <f t="shared" si="76"/>
        <v>5475.25</v>
      </c>
      <c r="I324" s="69">
        <f t="shared" si="76"/>
        <v>42061.8</v>
      </c>
      <c r="J324" s="69">
        <f t="shared" si="76"/>
        <v>81734.349999999991</v>
      </c>
      <c r="K324" s="69">
        <f t="shared" si="76"/>
        <v>662</v>
      </c>
      <c r="L324" s="216"/>
      <c r="M324" s="216"/>
    </row>
    <row r="325" spans="1:14" ht="42.75" x14ac:dyDescent="0.2">
      <c r="A325" s="225"/>
      <c r="B325" s="226"/>
      <c r="C325" s="226"/>
      <c r="D325" s="124" t="s">
        <v>10</v>
      </c>
      <c r="E325" s="69">
        <v>178536</v>
      </c>
      <c r="F325" s="69">
        <f t="shared" si="77"/>
        <v>791431.6100000001</v>
      </c>
      <c r="G325" s="69">
        <f>G50+G121+G197+G283+G304+G320</f>
        <v>9294.4000000000015</v>
      </c>
      <c r="H325" s="69">
        <f t="shared" si="76"/>
        <v>385085.10000000003</v>
      </c>
      <c r="I325" s="69">
        <f t="shared" si="76"/>
        <v>177649.13</v>
      </c>
      <c r="J325" s="69">
        <f t="shared" si="76"/>
        <v>218834.48</v>
      </c>
      <c r="K325" s="69">
        <f t="shared" si="76"/>
        <v>568.5</v>
      </c>
      <c r="L325" s="216"/>
      <c r="M325" s="216"/>
    </row>
    <row r="326" spans="1:14" ht="14.25" x14ac:dyDescent="0.2">
      <c r="A326" s="225"/>
      <c r="B326" s="226"/>
      <c r="C326" s="226"/>
      <c r="D326" s="124" t="s">
        <v>24</v>
      </c>
      <c r="E326" s="69">
        <v>5100</v>
      </c>
      <c r="F326" s="69">
        <f t="shared" si="77"/>
        <v>26000</v>
      </c>
      <c r="G326" s="69">
        <f>G51+G122+G198+G284+G305+G321</f>
        <v>500</v>
      </c>
      <c r="H326" s="69">
        <f t="shared" si="76"/>
        <v>10500</v>
      </c>
      <c r="I326" s="69">
        <f t="shared" si="76"/>
        <v>15000</v>
      </c>
      <c r="J326" s="69">
        <f t="shared" si="76"/>
        <v>0</v>
      </c>
      <c r="K326" s="69">
        <f t="shared" si="76"/>
        <v>0</v>
      </c>
      <c r="L326" s="216"/>
      <c r="M326" s="216"/>
      <c r="N326" s="145" t="s">
        <v>264</v>
      </c>
    </row>
    <row r="327" spans="1:14" x14ac:dyDescent="0.2">
      <c r="F327" s="112"/>
      <c r="I327" s="112"/>
      <c r="J327" s="112"/>
      <c r="K327" s="112"/>
    </row>
    <row r="328" spans="1:14" x14ac:dyDescent="0.2">
      <c r="F328" s="112"/>
      <c r="I328" s="112"/>
      <c r="J328" s="112"/>
      <c r="K328" s="112"/>
    </row>
    <row r="329" spans="1:14" x14ac:dyDescent="0.2">
      <c r="F329" s="112"/>
      <c r="I329" s="112"/>
      <c r="J329" s="112"/>
      <c r="K329" s="112"/>
    </row>
    <row r="330" spans="1:14" x14ac:dyDescent="0.2">
      <c r="F330" s="112"/>
      <c r="I330" s="112"/>
      <c r="J330" s="112"/>
      <c r="K330" s="112"/>
    </row>
    <row r="331" spans="1:14" x14ac:dyDescent="0.2">
      <c r="F331" s="112"/>
      <c r="I331" s="112"/>
      <c r="J331" s="112"/>
      <c r="K331" s="112"/>
    </row>
    <row r="332" spans="1:14" x14ac:dyDescent="0.2">
      <c r="F332" s="112"/>
      <c r="I332" s="112"/>
      <c r="J332" s="112"/>
      <c r="K332" s="112"/>
    </row>
    <row r="333" spans="1:14" x14ac:dyDescent="0.2">
      <c r="F333" s="112"/>
      <c r="I333" s="112"/>
      <c r="J333" s="112"/>
      <c r="K333" s="112"/>
    </row>
    <row r="334" spans="1:14" x14ac:dyDescent="0.2">
      <c r="F334" s="112"/>
      <c r="I334" s="112"/>
      <c r="J334" s="112"/>
      <c r="K334" s="112"/>
      <c r="L334" s="53" t="s">
        <v>116</v>
      </c>
    </row>
    <row r="335" spans="1:14" x14ac:dyDescent="0.2">
      <c r="F335" s="112"/>
      <c r="I335" s="112"/>
      <c r="J335" s="112"/>
      <c r="K335" s="112"/>
    </row>
    <row r="336" spans="1:14" x14ac:dyDescent="0.2">
      <c r="F336" s="112"/>
      <c r="I336" s="112"/>
      <c r="J336" s="112"/>
      <c r="K336" s="112"/>
    </row>
    <row r="337" spans="6:11" x14ac:dyDescent="0.2">
      <c r="F337" s="112"/>
      <c r="I337" s="112"/>
      <c r="J337" s="112"/>
      <c r="K337" s="112"/>
    </row>
    <row r="338" spans="6:11" x14ac:dyDescent="0.2">
      <c r="F338" s="112"/>
      <c r="I338" s="112"/>
      <c r="J338" s="112"/>
      <c r="K338" s="112"/>
    </row>
    <row r="339" spans="6:11" x14ac:dyDescent="0.2">
      <c r="F339" s="112"/>
      <c r="I339" s="112"/>
      <c r="J339" s="112"/>
      <c r="K339" s="112"/>
    </row>
    <row r="340" spans="6:11" x14ac:dyDescent="0.2">
      <c r="F340" s="112"/>
      <c r="I340" s="112"/>
      <c r="J340" s="112"/>
      <c r="K340" s="112"/>
    </row>
    <row r="341" spans="6:11" x14ac:dyDescent="0.2">
      <c r="F341" s="112"/>
      <c r="I341" s="112"/>
      <c r="J341" s="112"/>
      <c r="K341" s="112"/>
    </row>
    <row r="342" spans="6:11" x14ac:dyDescent="0.2">
      <c r="F342" s="112"/>
      <c r="I342" s="112"/>
      <c r="J342" s="112"/>
      <c r="K342" s="112"/>
    </row>
    <row r="343" spans="6:11" x14ac:dyDescent="0.2">
      <c r="F343" s="112"/>
      <c r="I343" s="112"/>
      <c r="J343" s="112"/>
      <c r="K343" s="112"/>
    </row>
    <row r="344" spans="6:11" x14ac:dyDescent="0.2">
      <c r="F344" s="112"/>
      <c r="I344" s="112"/>
      <c r="J344" s="112"/>
      <c r="K344" s="112"/>
    </row>
    <row r="345" spans="6:11" x14ac:dyDescent="0.2">
      <c r="F345" s="112"/>
      <c r="I345" s="112"/>
      <c r="J345" s="112"/>
      <c r="K345" s="112"/>
    </row>
    <row r="346" spans="6:11" x14ac:dyDescent="0.2">
      <c r="F346" s="112"/>
      <c r="I346" s="112"/>
      <c r="J346" s="112"/>
      <c r="K346" s="112"/>
    </row>
    <row r="347" spans="6:11" x14ac:dyDescent="0.2">
      <c r="F347" s="112"/>
      <c r="I347" s="112"/>
      <c r="J347" s="112"/>
      <c r="K347" s="112"/>
    </row>
    <row r="348" spans="6:11" x14ac:dyDescent="0.2">
      <c r="F348" s="112"/>
      <c r="I348" s="112"/>
      <c r="J348" s="112"/>
      <c r="K348" s="112"/>
    </row>
    <row r="349" spans="6:11" x14ac:dyDescent="0.2">
      <c r="F349" s="112"/>
      <c r="I349" s="112"/>
      <c r="J349" s="112"/>
      <c r="K349" s="112"/>
    </row>
    <row r="350" spans="6:11" x14ac:dyDescent="0.2">
      <c r="F350" s="112"/>
      <c r="I350" s="112"/>
      <c r="J350" s="112"/>
      <c r="K350" s="112"/>
    </row>
    <row r="351" spans="6:11" x14ac:dyDescent="0.2">
      <c r="F351" s="112"/>
      <c r="I351" s="112"/>
      <c r="J351" s="112"/>
      <c r="K351" s="112"/>
    </row>
    <row r="352" spans="6:11" x14ac:dyDescent="0.2">
      <c r="F352" s="112"/>
      <c r="I352" s="112"/>
      <c r="J352" s="112"/>
      <c r="K352" s="112"/>
    </row>
    <row r="353" spans="6:11" x14ac:dyDescent="0.2">
      <c r="F353" s="112"/>
      <c r="I353" s="112"/>
      <c r="J353" s="112"/>
      <c r="K353" s="112"/>
    </row>
    <row r="354" spans="6:11" x14ac:dyDescent="0.2">
      <c r="F354" s="112"/>
      <c r="I354" s="112"/>
      <c r="J354" s="112"/>
      <c r="K354" s="112"/>
    </row>
    <row r="355" spans="6:11" x14ac:dyDescent="0.2">
      <c r="F355" s="112"/>
      <c r="I355" s="112"/>
      <c r="J355" s="112"/>
      <c r="K355" s="112"/>
    </row>
    <row r="356" spans="6:11" x14ac:dyDescent="0.2">
      <c r="F356" s="112"/>
      <c r="I356" s="112"/>
      <c r="J356" s="112"/>
      <c r="K356" s="112"/>
    </row>
    <row r="357" spans="6:11" x14ac:dyDescent="0.2">
      <c r="F357" s="112"/>
      <c r="I357" s="112"/>
      <c r="J357" s="112"/>
      <c r="K357" s="112"/>
    </row>
    <row r="358" spans="6:11" x14ac:dyDescent="0.2">
      <c r="F358" s="112"/>
      <c r="I358" s="112"/>
      <c r="J358" s="112"/>
      <c r="K358" s="112"/>
    </row>
    <row r="359" spans="6:11" x14ac:dyDescent="0.2">
      <c r="F359" s="112"/>
      <c r="I359" s="112"/>
      <c r="J359" s="112"/>
      <c r="K359" s="112"/>
    </row>
    <row r="360" spans="6:11" x14ac:dyDescent="0.2">
      <c r="F360" s="112"/>
      <c r="I360" s="112"/>
      <c r="J360" s="112"/>
      <c r="K360" s="112"/>
    </row>
    <row r="361" spans="6:11" x14ac:dyDescent="0.2">
      <c r="F361" s="112"/>
      <c r="I361" s="112"/>
      <c r="J361" s="112"/>
      <c r="K361" s="112"/>
    </row>
    <row r="362" spans="6:11" x14ac:dyDescent="0.2">
      <c r="F362" s="112"/>
      <c r="I362" s="112"/>
      <c r="J362" s="112"/>
      <c r="K362" s="112"/>
    </row>
    <row r="363" spans="6:11" x14ac:dyDescent="0.2">
      <c r="F363" s="112"/>
      <c r="I363" s="112"/>
      <c r="J363" s="112"/>
      <c r="K363" s="112"/>
    </row>
    <row r="364" spans="6:11" x14ac:dyDescent="0.2">
      <c r="F364" s="112"/>
      <c r="I364" s="112"/>
      <c r="J364" s="112"/>
      <c r="K364" s="112"/>
    </row>
    <row r="365" spans="6:11" x14ac:dyDescent="0.2">
      <c r="F365" s="112"/>
      <c r="I365" s="112"/>
      <c r="J365" s="112"/>
      <c r="K365" s="112"/>
    </row>
    <row r="366" spans="6:11" x14ac:dyDescent="0.2">
      <c r="F366" s="112"/>
      <c r="I366" s="112"/>
      <c r="J366" s="112"/>
      <c r="K366" s="112"/>
    </row>
    <row r="367" spans="6:11" x14ac:dyDescent="0.2">
      <c r="F367" s="112"/>
      <c r="I367" s="112"/>
      <c r="J367" s="112"/>
      <c r="K367" s="112"/>
    </row>
    <row r="368" spans="6:11" x14ac:dyDescent="0.2">
      <c r="F368" s="112"/>
      <c r="I368" s="112"/>
      <c r="J368" s="112"/>
      <c r="K368" s="112"/>
    </row>
  </sheetData>
  <mergeCells count="304"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A322:A326"/>
    <mergeCell ref="B322:C326"/>
    <mergeCell ref="L322:L326"/>
    <mergeCell ref="M322:M326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8" manualBreakCount="8">
    <brk id="107" max="12" man="1"/>
    <brk id="128" max="12" man="1"/>
    <brk id="163" max="12" man="1"/>
    <brk id="178" max="12" man="1"/>
    <brk id="198" max="12" man="1"/>
    <brk id="214" max="12" man="1"/>
    <brk id="234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2021-12-24T07:55:27Z</cp:lastPrinted>
  <dcterms:created xsi:type="dcterms:W3CDTF">1996-10-08T23:32:33Z</dcterms:created>
  <dcterms:modified xsi:type="dcterms:W3CDTF">2021-12-24T11:13:01Z</dcterms:modified>
</cp:coreProperties>
</file>