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 activeTab="1"/>
  </bookViews>
  <sheets>
    <sheet name="Лист1" sheetId="1" r:id="rId1"/>
    <sheet name="Для отчета по Согл" sheetId="2" r:id="rId2"/>
  </sheets>
  <definedNames>
    <definedName name="_xlnm.Print_Titles" localSheetId="1">'Для отчета по Согл'!$14:$16</definedName>
    <definedName name="_xlnm.Print_Titles" localSheetId="0">Лист1!$14:$16</definedName>
  </definedNames>
  <calcPr calcId="145621"/>
</workbook>
</file>

<file path=xl/calcChain.xml><?xml version="1.0" encoding="utf-8"?>
<calcChain xmlns="http://schemas.openxmlformats.org/spreadsheetml/2006/main">
  <c r="M30" i="2" l="1"/>
  <c r="L30" i="2"/>
  <c r="L27" i="2" s="1"/>
  <c r="K30" i="2"/>
  <c r="J30" i="2"/>
  <c r="I30" i="2"/>
  <c r="M29" i="2"/>
  <c r="M27" i="2" s="1"/>
  <c r="L29" i="2"/>
  <c r="K29" i="2"/>
  <c r="J29" i="2"/>
  <c r="J27" i="2" s="1"/>
  <c r="I29" i="2"/>
  <c r="H29" i="2" s="1"/>
  <c r="I28" i="2"/>
  <c r="H28" i="2" s="1"/>
  <c r="K27" i="2"/>
  <c r="F27" i="2"/>
  <c r="H26" i="2"/>
  <c r="N25" i="2"/>
  <c r="N30" i="2" s="1"/>
  <c r="H25" i="2"/>
  <c r="E25" i="2"/>
  <c r="H24" i="2"/>
  <c r="E24" i="2"/>
  <c r="N24" i="2" s="1"/>
  <c r="H23" i="2"/>
  <c r="M22" i="2"/>
  <c r="H22" i="2" s="1"/>
  <c r="L22" i="2"/>
  <c r="K22" i="2"/>
  <c r="J22" i="2"/>
  <c r="I22" i="2"/>
  <c r="H20" i="2"/>
  <c r="E20" i="2" s="1"/>
  <c r="E30" i="2" s="1"/>
  <c r="H19" i="2"/>
  <c r="E19" i="2" s="1"/>
  <c r="H18" i="2"/>
  <c r="E18" i="2"/>
  <c r="M17" i="2"/>
  <c r="L17" i="2"/>
  <c r="K17" i="2"/>
  <c r="J17" i="2"/>
  <c r="I17" i="2"/>
  <c r="F17" i="2"/>
  <c r="H25" i="1"/>
  <c r="H24" i="1"/>
  <c r="N29" i="1"/>
  <c r="N24" i="1"/>
  <c r="E24" i="1"/>
  <c r="E25" i="1"/>
  <c r="N25" i="1" s="1"/>
  <c r="M29" i="1"/>
  <c r="M30" i="1"/>
  <c r="H26" i="1"/>
  <c r="H23" i="1"/>
  <c r="J22" i="1"/>
  <c r="K22" i="1"/>
  <c r="L22" i="1"/>
  <c r="M22" i="1"/>
  <c r="H22" i="1" s="1"/>
  <c r="I22" i="1"/>
  <c r="F27" i="1"/>
  <c r="J29" i="1"/>
  <c r="J30" i="1"/>
  <c r="I30" i="1"/>
  <c r="F17" i="1"/>
  <c r="L17" i="1"/>
  <c r="M17" i="1"/>
  <c r="L30" i="1"/>
  <c r="L29" i="1"/>
  <c r="K30" i="1"/>
  <c r="K29" i="1"/>
  <c r="I29" i="1"/>
  <c r="I28" i="1"/>
  <c r="H28" i="1" s="1"/>
  <c r="M27" i="1"/>
  <c r="H20" i="1"/>
  <c r="E20" i="1" s="1"/>
  <c r="H19" i="1"/>
  <c r="E19" i="1" s="1"/>
  <c r="E29" i="1" s="1"/>
  <c r="H18" i="1"/>
  <c r="E18" i="1" s="1"/>
  <c r="K17" i="1"/>
  <c r="J17" i="1"/>
  <c r="N29" i="2" l="1"/>
  <c r="N22" i="2"/>
  <c r="N30" i="1"/>
  <c r="N27" i="1" s="1"/>
  <c r="N22" i="1"/>
  <c r="E30" i="1"/>
  <c r="I27" i="2"/>
  <c r="H30" i="2"/>
  <c r="E28" i="2"/>
  <c r="H27" i="2"/>
  <c r="E29" i="2"/>
  <c r="E27" i="2" s="1"/>
  <c r="E17" i="2"/>
  <c r="N27" i="2"/>
  <c r="H17" i="2"/>
  <c r="J27" i="1"/>
  <c r="I17" i="1"/>
  <c r="L27" i="1"/>
  <c r="H29" i="1"/>
  <c r="K27" i="1"/>
  <c r="H30" i="1"/>
  <c r="H17" i="1"/>
  <c r="E17" i="1"/>
  <c r="E28" i="1"/>
  <c r="I27" i="1"/>
  <c r="E27" i="1" l="1"/>
  <c r="H27" i="1"/>
</calcChain>
</file>

<file path=xl/comments1.xml><?xml version="1.0" encoding="utf-8"?>
<comments xmlns="http://schemas.openxmlformats.org/spreadsheetml/2006/main">
  <authors>
    <author>Князева</author>
  </authors>
  <commentLis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6950- Корректировка рабочей документацмм, 1000-технадзор это вне ГП</t>
        </r>
      </text>
    </comment>
  </commentList>
</comments>
</file>

<file path=xl/comments2.xml><?xml version="1.0" encoding="utf-8"?>
<comments xmlns="http://schemas.openxmlformats.org/spreadsheetml/2006/main">
  <authors>
    <author>Князева</author>
  </authors>
  <commentLis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6950- Корректировка рабочей документацмм, 1000-технадзор это вне ГП</t>
        </r>
      </text>
    </comment>
  </commentList>
</comments>
</file>

<file path=xl/sharedStrings.xml><?xml version="1.0" encoding="utf-8"?>
<sst xmlns="http://schemas.openxmlformats.org/spreadsheetml/2006/main" count="96" uniqueCount="40">
  <si>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</si>
  <si>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</si>
  <si>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</si>
  <si>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</si>
  <si>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</si>
  <si>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</si>
  <si>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</si>
  <si>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</si>
  <si>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</si>
  <si>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</si>
  <si>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</si>
  <si>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</si>
  <si>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</si>
  <si>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</si>
  <si>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</si>
  <si>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</si>
  <si>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</si>
  <si>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</si>
  <si>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</si>
  <si>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</si>
  <si>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</si>
  <si>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</si>
  <si>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</si>
  <si>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</si>
  <si>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</si>
  <si>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</si>
  <si>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</si>
  <si>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</si>
  <si>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</si>
  <si>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к постановлению администрации </t>
  </si>
  <si>
    <t>городского округа Домодедово</t>
  </si>
  <si>
    <t>от ______________ г. № __________</t>
  </si>
  <si>
    <t>"Приложение № 5</t>
  </si>
  <si>
    <t>"</t>
  </si>
  <si>
    <t>Капитальный ремонт и техническое переоснащение здания филиала Шаховского сельского дома культуры МБУК округа Домодедово "Центр культуры и досуга "Импульс", г. Домодедово, мкр. Белые столбы-2</t>
  </si>
  <si>
    <t>2024-2025</t>
  </si>
  <si>
    <t>1511 кв.м., 300 мест</t>
  </si>
  <si>
    <t>Приложение № 3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</si>
  <si>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А1.01.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</si>
  <si>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от 24.12.2021 г. № 2981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</si>
</sst>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4" fontId="11" fillId="0" borderId="6" xfId="0" applyNumberFormat="1" applyFont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topLeftCell="A7" zoomScaleNormal="100" workbookViewId="0">
      <selection activeCell="K18" sqref="K18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4" t="s">
        <v>37</v>
      </c>
      <c r="O1" s="25"/>
    </row>
    <row r="2" spans="1:15" x14ac:dyDescent="0.25">
      <c r="M2" s="24" t="s">
        <v>29</v>
      </c>
      <c r="N2" s="26"/>
      <c r="O2" s="26"/>
    </row>
    <row r="3" spans="1:15" x14ac:dyDescent="0.25">
      <c r="L3" s="24" t="s">
        <v>30</v>
      </c>
      <c r="M3" s="26"/>
      <c r="N3" s="26"/>
      <c r="O3" s="26"/>
    </row>
    <row r="4" spans="1:15" x14ac:dyDescent="0.25">
      <c r="L4" s="24" t="s">
        <v>31</v>
      </c>
      <c r="M4" s="26"/>
      <c r="N4" s="26"/>
      <c r="O4" s="26"/>
    </row>
    <row r="7" spans="1:15" ht="17.25" customHeight="1" x14ac:dyDescent="0.25">
      <c r="H7" s="1"/>
      <c r="I7" s="12"/>
      <c r="J7" s="12"/>
      <c r="K7" s="27" t="s">
        <v>32</v>
      </c>
      <c r="L7" s="27"/>
      <c r="M7" s="27"/>
      <c r="N7" s="27"/>
      <c r="O7" s="28"/>
    </row>
    <row r="8" spans="1:15" ht="14.25" customHeight="1" x14ac:dyDescent="0.25">
      <c r="H8" s="1"/>
      <c r="I8" s="27" t="s">
        <v>18</v>
      </c>
      <c r="J8" s="28"/>
      <c r="K8" s="28"/>
      <c r="L8" s="28"/>
      <c r="M8" s="28"/>
      <c r="N8" s="28"/>
      <c r="O8" s="28"/>
    </row>
    <row r="9" spans="1:15" ht="19.5" customHeight="1" x14ac:dyDescent="0.25">
      <c r="H9" s="1"/>
      <c r="I9" s="46" t="s">
        <v>25</v>
      </c>
      <c r="J9" s="47"/>
      <c r="K9" s="47"/>
      <c r="L9" s="47"/>
      <c r="M9" s="47"/>
      <c r="N9" s="47"/>
      <c r="O9" s="47"/>
    </row>
    <row r="10" spans="1:15" ht="15.75" customHeight="1" x14ac:dyDescent="0.25">
      <c r="H10" s="1"/>
      <c r="I10" s="48" t="s">
        <v>27</v>
      </c>
      <c r="J10" s="48"/>
      <c r="K10" s="48"/>
      <c r="L10" s="48"/>
      <c r="M10" s="48"/>
      <c r="N10" s="48"/>
      <c r="O10" s="48"/>
    </row>
    <row r="11" spans="1:15" ht="14.25" customHeight="1" x14ac:dyDescent="0.25"/>
    <row r="12" spans="1:15" s="3" customFormat="1" ht="96" customHeight="1" x14ac:dyDescent="0.25">
      <c r="A12" s="54" t="s">
        <v>38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</row>
    <row r="14" spans="1:15" ht="66.75" customHeight="1" x14ac:dyDescent="0.25">
      <c r="A14" s="56" t="s">
        <v>0</v>
      </c>
      <c r="B14" s="42" t="s">
        <v>1</v>
      </c>
      <c r="C14" s="42" t="s">
        <v>2</v>
      </c>
      <c r="D14" s="42" t="s">
        <v>3</v>
      </c>
      <c r="E14" s="42" t="s">
        <v>4</v>
      </c>
      <c r="F14" s="42" t="s">
        <v>19</v>
      </c>
      <c r="G14" s="49" t="s">
        <v>5</v>
      </c>
      <c r="H14" s="51" t="s">
        <v>6</v>
      </c>
      <c r="I14" s="52"/>
      <c r="J14" s="52"/>
      <c r="K14" s="52"/>
      <c r="L14" s="52"/>
      <c r="M14" s="53"/>
      <c r="N14" s="42" t="s">
        <v>7</v>
      </c>
      <c r="O14" s="44" t="s">
        <v>8</v>
      </c>
    </row>
    <row r="15" spans="1:15" ht="37.5" customHeight="1" x14ac:dyDescent="0.25">
      <c r="A15" s="57"/>
      <c r="B15" s="43"/>
      <c r="C15" s="43"/>
      <c r="D15" s="43"/>
      <c r="E15" s="43"/>
      <c r="F15" s="43"/>
      <c r="G15" s="50"/>
      <c r="H15" s="4" t="s">
        <v>9</v>
      </c>
      <c r="I15" s="4" t="s">
        <v>20</v>
      </c>
      <c r="J15" s="4" t="s">
        <v>21</v>
      </c>
      <c r="K15" s="4" t="s">
        <v>22</v>
      </c>
      <c r="L15" s="4" t="s">
        <v>23</v>
      </c>
      <c r="M15" s="4" t="s">
        <v>24</v>
      </c>
      <c r="N15" s="43"/>
      <c r="O15" s="45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29">
        <v>1</v>
      </c>
      <c r="B17" s="32" t="s">
        <v>16</v>
      </c>
      <c r="C17" s="32" t="s">
        <v>28</v>
      </c>
      <c r="D17" s="32" t="s">
        <v>17</v>
      </c>
      <c r="E17" s="16">
        <f>E18+E19+E20</f>
        <v>739541.6100000001</v>
      </c>
      <c r="F17" s="18">
        <f>F18+F19+F20</f>
        <v>77393.58</v>
      </c>
      <c r="G17" s="15" t="s">
        <v>10</v>
      </c>
      <c r="H17" s="16">
        <f t="shared" ref="H17:M17" si="0">H18+H19+H20</f>
        <v>662148.03</v>
      </c>
      <c r="I17" s="16">
        <f>I19+I20</f>
        <v>197725.22999999998</v>
      </c>
      <c r="J17" s="16">
        <f t="shared" si="0"/>
        <v>84366.1</v>
      </c>
      <c r="K17" s="16">
        <f t="shared" si="0"/>
        <v>380056.69999999995</v>
      </c>
      <c r="L17" s="16">
        <f t="shared" si="0"/>
        <v>0</v>
      </c>
      <c r="M17" s="16">
        <f t="shared" si="0"/>
        <v>0</v>
      </c>
      <c r="N17" s="16">
        <v>0</v>
      </c>
      <c r="O17" s="35" t="s">
        <v>26</v>
      </c>
    </row>
    <row r="18" spans="1:15" ht="50.25" customHeight="1" x14ac:dyDescent="0.25">
      <c r="A18" s="30"/>
      <c r="B18" s="33"/>
      <c r="C18" s="33"/>
      <c r="D18" s="33"/>
      <c r="E18" s="13">
        <f>H18</f>
        <v>0</v>
      </c>
      <c r="F18" s="11">
        <v>0</v>
      </c>
      <c r="G18" s="17" t="s">
        <v>11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36"/>
    </row>
    <row r="19" spans="1:15" ht="45.75" customHeight="1" x14ac:dyDescent="0.25">
      <c r="A19" s="30"/>
      <c r="B19" s="33"/>
      <c r="C19" s="33"/>
      <c r="D19" s="33"/>
      <c r="E19" s="13">
        <f>H19+F19</f>
        <v>497258.08</v>
      </c>
      <c r="F19" s="11">
        <v>50770.19</v>
      </c>
      <c r="G19" s="17" t="s">
        <v>12</v>
      </c>
      <c r="H19" s="14">
        <f>I19+J19+K19+L19+M19</f>
        <v>446487.89</v>
      </c>
      <c r="I19" s="11">
        <v>128403.62</v>
      </c>
      <c r="J19" s="11">
        <v>55344.160000000003</v>
      </c>
      <c r="K19" s="11">
        <v>262740.11</v>
      </c>
      <c r="L19" s="14">
        <v>0</v>
      </c>
      <c r="M19" s="14">
        <v>0</v>
      </c>
      <c r="N19" s="13">
        <v>0</v>
      </c>
      <c r="O19" s="36"/>
    </row>
    <row r="20" spans="1:15" ht="51" customHeight="1" x14ac:dyDescent="0.25">
      <c r="A20" s="30"/>
      <c r="B20" s="33"/>
      <c r="C20" s="33"/>
      <c r="D20" s="33"/>
      <c r="E20" s="13">
        <f>H20+F20</f>
        <v>242283.53000000003</v>
      </c>
      <c r="F20" s="11">
        <v>26623.39</v>
      </c>
      <c r="G20" s="17" t="s">
        <v>13</v>
      </c>
      <c r="H20" s="14">
        <f>I20+J20+K20+L20+M20</f>
        <v>215660.14</v>
      </c>
      <c r="I20" s="11">
        <v>69321.61</v>
      </c>
      <c r="J20" s="11">
        <v>29021.94</v>
      </c>
      <c r="K20" s="11">
        <v>117316.59</v>
      </c>
      <c r="L20" s="14">
        <v>0</v>
      </c>
      <c r="M20" s="14">
        <v>0</v>
      </c>
      <c r="N20" s="13">
        <v>0</v>
      </c>
      <c r="O20" s="36"/>
    </row>
    <row r="21" spans="1:15" ht="21" hidden="1" customHeight="1" x14ac:dyDescent="0.25">
      <c r="A21" s="31"/>
      <c r="B21" s="34"/>
      <c r="C21" s="34"/>
      <c r="D21" s="34"/>
      <c r="E21" s="13">
        <v>0</v>
      </c>
      <c r="F21" s="13">
        <v>0</v>
      </c>
      <c r="G21" s="17" t="s">
        <v>14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6"/>
    </row>
    <row r="22" spans="1:15" ht="30" customHeight="1" x14ac:dyDescent="0.25">
      <c r="A22" s="40">
        <v>2</v>
      </c>
      <c r="B22" s="41" t="s">
        <v>34</v>
      </c>
      <c r="C22" s="41" t="s">
        <v>35</v>
      </c>
      <c r="D22" s="41" t="s">
        <v>36</v>
      </c>
      <c r="E22" s="16">
        <v>103288.89</v>
      </c>
      <c r="F22" s="16">
        <v>0</v>
      </c>
      <c r="G22" s="15" t="s">
        <v>10</v>
      </c>
      <c r="H22" s="16">
        <f>M22</f>
        <v>31000</v>
      </c>
      <c r="I22" s="16">
        <f>I23+I24+I25+I26</f>
        <v>0</v>
      </c>
      <c r="J22" s="16">
        <f t="shared" ref="J22:N22" si="1">J23+J24+J25+J26</f>
        <v>0</v>
      </c>
      <c r="K22" s="16">
        <f t="shared" si="1"/>
        <v>0</v>
      </c>
      <c r="L22" s="16">
        <f t="shared" si="1"/>
        <v>0</v>
      </c>
      <c r="M22" s="16">
        <f t="shared" si="1"/>
        <v>31000</v>
      </c>
      <c r="N22" s="16">
        <f t="shared" si="1"/>
        <v>72288.889999999985</v>
      </c>
      <c r="O22" s="36"/>
    </row>
    <row r="23" spans="1:15" ht="43.5" customHeight="1" x14ac:dyDescent="0.25">
      <c r="A23" s="40"/>
      <c r="B23" s="41"/>
      <c r="C23" s="41"/>
      <c r="D23" s="41"/>
      <c r="E23" s="13">
        <v>0</v>
      </c>
      <c r="F23" s="13">
        <v>0</v>
      </c>
      <c r="G23" s="17" t="s">
        <v>11</v>
      </c>
      <c r="H23" s="13">
        <f>I23+J23+K23+L23+M23+N23</f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36"/>
    </row>
    <row r="24" spans="1:15" ht="45" customHeight="1" x14ac:dyDescent="0.25">
      <c r="A24" s="40"/>
      <c r="B24" s="41"/>
      <c r="C24" s="41"/>
      <c r="D24" s="41"/>
      <c r="E24" s="13">
        <f>E22*64.1/100</f>
        <v>66208.178489999991</v>
      </c>
      <c r="F24" s="13">
        <v>0</v>
      </c>
      <c r="G24" s="17" t="s">
        <v>12</v>
      </c>
      <c r="H24" s="13">
        <f>M24</f>
        <v>19871</v>
      </c>
      <c r="I24" s="13">
        <v>0</v>
      </c>
      <c r="J24" s="13">
        <v>0</v>
      </c>
      <c r="K24" s="13">
        <v>0</v>
      </c>
      <c r="L24" s="13">
        <v>0</v>
      </c>
      <c r="M24" s="13">
        <v>19871</v>
      </c>
      <c r="N24" s="13">
        <f>E24-M24</f>
        <v>46337.178489999991</v>
      </c>
      <c r="O24" s="36"/>
    </row>
    <row r="25" spans="1:15" ht="45" customHeight="1" x14ac:dyDescent="0.25">
      <c r="A25" s="40"/>
      <c r="B25" s="41"/>
      <c r="C25" s="41"/>
      <c r="D25" s="41"/>
      <c r="E25" s="13">
        <f>E22*35.9/100</f>
        <v>37080.711509999994</v>
      </c>
      <c r="F25" s="13">
        <v>0</v>
      </c>
      <c r="G25" s="17" t="s">
        <v>13</v>
      </c>
      <c r="H25" s="13">
        <f>M25</f>
        <v>11129</v>
      </c>
      <c r="I25" s="13">
        <v>0</v>
      </c>
      <c r="J25" s="13">
        <v>0</v>
      </c>
      <c r="K25" s="13">
        <v>0</v>
      </c>
      <c r="L25" s="13">
        <v>0</v>
      </c>
      <c r="M25" s="13">
        <v>11129</v>
      </c>
      <c r="N25" s="13">
        <f>E25-M25</f>
        <v>25951.711509999994</v>
      </c>
      <c r="O25" s="36"/>
    </row>
    <row r="26" spans="1:15" ht="30.75" hidden="1" customHeight="1" x14ac:dyDescent="0.25">
      <c r="A26" s="40"/>
      <c r="B26" s="41"/>
      <c r="C26" s="41"/>
      <c r="D26" s="41"/>
      <c r="E26" s="13">
        <v>0</v>
      </c>
      <c r="F26" s="13">
        <v>0</v>
      </c>
      <c r="G26" s="17" t="s">
        <v>14</v>
      </c>
      <c r="H26" s="13">
        <f t="shared" ref="H26" si="2">I26+J26+K26+L26+M26+N26</f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36"/>
    </row>
    <row r="27" spans="1:15" ht="27" customHeight="1" x14ac:dyDescent="0.25">
      <c r="A27" s="38" t="s">
        <v>15</v>
      </c>
      <c r="B27" s="39"/>
      <c r="C27" s="7"/>
      <c r="D27" s="19"/>
      <c r="E27" s="16">
        <f>E29+E30</f>
        <v>842830.5</v>
      </c>
      <c r="F27" s="16">
        <f>F29+F30</f>
        <v>77393.58</v>
      </c>
      <c r="G27" s="15" t="s">
        <v>9</v>
      </c>
      <c r="H27" s="16">
        <f t="shared" ref="H27:N27" si="3">H28+H29+H30</f>
        <v>693148.03</v>
      </c>
      <c r="I27" s="16">
        <f>I28+I29+I30</f>
        <v>197725.22999999998</v>
      </c>
      <c r="J27" s="16">
        <f t="shared" si="3"/>
        <v>84366.1</v>
      </c>
      <c r="K27" s="16">
        <f t="shared" si="3"/>
        <v>380056.69999999995</v>
      </c>
      <c r="L27" s="16">
        <f>L28+L29+L30</f>
        <v>0</v>
      </c>
      <c r="M27" s="16">
        <f t="shared" si="3"/>
        <v>31000</v>
      </c>
      <c r="N27" s="16">
        <f t="shared" si="3"/>
        <v>72288.889999999985</v>
      </c>
      <c r="O27" s="36"/>
    </row>
    <row r="28" spans="1:15" ht="45" x14ac:dyDescent="0.25">
      <c r="A28" s="8"/>
      <c r="B28" s="8"/>
      <c r="C28" s="7"/>
      <c r="D28" s="7"/>
      <c r="E28" s="13">
        <f>H28</f>
        <v>0</v>
      </c>
      <c r="F28" s="13">
        <v>0</v>
      </c>
      <c r="G28" s="17" t="s">
        <v>11</v>
      </c>
      <c r="H28" s="14">
        <f>I28+J28+K28+L28+M28</f>
        <v>0</v>
      </c>
      <c r="I28" s="14">
        <f>I18</f>
        <v>0</v>
      </c>
      <c r="J28" s="14">
        <v>0</v>
      </c>
      <c r="K28" s="14">
        <v>0</v>
      </c>
      <c r="L28" s="14">
        <v>0</v>
      </c>
      <c r="M28" s="14">
        <v>0</v>
      </c>
      <c r="N28" s="13">
        <v>0</v>
      </c>
      <c r="O28" s="36"/>
    </row>
    <row r="29" spans="1:15" ht="33.75" customHeight="1" x14ac:dyDescent="0.25">
      <c r="A29" s="8"/>
      <c r="B29" s="8"/>
      <c r="C29" s="7"/>
      <c r="D29" s="7"/>
      <c r="E29" s="13">
        <f>E19+E24</f>
        <v>563466.25849000004</v>
      </c>
      <c r="F29" s="11">
        <v>50770.19</v>
      </c>
      <c r="G29" s="17" t="s">
        <v>12</v>
      </c>
      <c r="H29" s="14">
        <f>I29+J29+K29+L29+M29</f>
        <v>466358.89</v>
      </c>
      <c r="I29" s="14">
        <f>I19</f>
        <v>128403.62</v>
      </c>
      <c r="J29" s="14">
        <f t="shared" ref="J29:L30" si="4">J19</f>
        <v>55344.160000000003</v>
      </c>
      <c r="K29" s="14">
        <f t="shared" si="4"/>
        <v>262740.11</v>
      </c>
      <c r="L29" s="14">
        <f t="shared" si="4"/>
        <v>0</v>
      </c>
      <c r="M29" s="14">
        <f>M24</f>
        <v>19871</v>
      </c>
      <c r="N29" s="14">
        <f>N24</f>
        <v>46337.178489999991</v>
      </c>
      <c r="O29" s="36"/>
    </row>
    <row r="30" spans="1:15" ht="43.5" customHeight="1" x14ac:dyDescent="0.25">
      <c r="A30" s="8"/>
      <c r="B30" s="8"/>
      <c r="C30" s="7"/>
      <c r="D30" s="7"/>
      <c r="E30" s="13">
        <f>E20+E25</f>
        <v>279364.24151000002</v>
      </c>
      <c r="F30" s="11">
        <v>26623.39</v>
      </c>
      <c r="G30" s="17" t="s">
        <v>13</v>
      </c>
      <c r="H30" s="14">
        <f>I30+J30+K30+L30+M30</f>
        <v>226789.14</v>
      </c>
      <c r="I30" s="14">
        <f>I20</f>
        <v>69321.61</v>
      </c>
      <c r="J30" s="14">
        <f t="shared" si="4"/>
        <v>29021.94</v>
      </c>
      <c r="K30" s="14">
        <f t="shared" si="4"/>
        <v>117316.59</v>
      </c>
      <c r="L30" s="14">
        <f t="shared" si="4"/>
        <v>0</v>
      </c>
      <c r="M30" s="14">
        <f>M25</f>
        <v>11129</v>
      </c>
      <c r="N30" s="14">
        <f>N25</f>
        <v>25951.711509999994</v>
      </c>
      <c r="O30" s="37"/>
    </row>
    <row r="31" spans="1:15" s="2" customFormat="1" ht="15.75" x14ac:dyDescent="0.25">
      <c r="B31" s="9"/>
      <c r="O31" s="10" t="s">
        <v>33</v>
      </c>
    </row>
  </sheetData>
  <mergeCells count="29"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  <mergeCell ref="A17:A21"/>
    <mergeCell ref="B17:B21"/>
    <mergeCell ref="C17:C21"/>
    <mergeCell ref="D17:D21"/>
    <mergeCell ref="O17:O30"/>
    <mergeCell ref="A27:B27"/>
    <mergeCell ref="A22:A26"/>
    <mergeCell ref="B22:B26"/>
    <mergeCell ref="C22:C26"/>
    <mergeCell ref="D22:D26"/>
    <mergeCell ref="N1:O1"/>
    <mergeCell ref="M2:O2"/>
    <mergeCell ref="L3:O3"/>
    <mergeCell ref="L4:O4"/>
    <mergeCell ref="K7:O7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rowBreaks count="1" manualBreakCount="1">
    <brk id="2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O6" sqref="O6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4" t="s">
        <v>37</v>
      </c>
      <c r="O1" s="25"/>
    </row>
    <row r="2" spans="1:15" x14ac:dyDescent="0.25">
      <c r="M2" s="24" t="s">
        <v>29</v>
      </c>
      <c r="N2" s="26"/>
      <c r="O2" s="26"/>
    </row>
    <row r="3" spans="1:15" x14ac:dyDescent="0.25">
      <c r="L3" s="24" t="s">
        <v>30</v>
      </c>
      <c r="M3" s="26"/>
      <c r="N3" s="26"/>
      <c r="O3" s="26"/>
    </row>
    <row r="4" spans="1:15" x14ac:dyDescent="0.25">
      <c r="L4" s="24" t="s">
        <v>39</v>
      </c>
      <c r="M4" s="26"/>
      <c r="N4" s="26"/>
      <c r="O4" s="26"/>
    </row>
    <row r="7" spans="1:15" ht="17.25" customHeight="1" x14ac:dyDescent="0.25">
      <c r="H7" s="1"/>
      <c r="I7" s="20"/>
      <c r="J7" s="20"/>
      <c r="K7" s="27" t="s">
        <v>32</v>
      </c>
      <c r="L7" s="27"/>
      <c r="M7" s="27"/>
      <c r="N7" s="27"/>
      <c r="O7" s="28"/>
    </row>
    <row r="8" spans="1:15" ht="14.25" customHeight="1" x14ac:dyDescent="0.25">
      <c r="H8" s="1"/>
      <c r="I8" s="27" t="s">
        <v>18</v>
      </c>
      <c r="J8" s="28"/>
      <c r="K8" s="28"/>
      <c r="L8" s="28"/>
      <c r="M8" s="28"/>
      <c r="N8" s="28"/>
      <c r="O8" s="28"/>
    </row>
    <row r="9" spans="1:15" ht="19.5" customHeight="1" x14ac:dyDescent="0.25">
      <c r="H9" s="1"/>
      <c r="I9" s="46" t="s">
        <v>25</v>
      </c>
      <c r="J9" s="47"/>
      <c r="K9" s="47"/>
      <c r="L9" s="47"/>
      <c r="M9" s="47"/>
      <c r="N9" s="47"/>
      <c r="O9" s="47"/>
    </row>
    <row r="10" spans="1:15" ht="15.75" customHeight="1" x14ac:dyDescent="0.25">
      <c r="H10" s="1"/>
      <c r="I10" s="48" t="s">
        <v>27</v>
      </c>
      <c r="J10" s="48"/>
      <c r="K10" s="48"/>
      <c r="L10" s="48"/>
      <c r="M10" s="48"/>
      <c r="N10" s="48"/>
      <c r="O10" s="48"/>
    </row>
    <row r="11" spans="1:15" ht="14.25" customHeight="1" x14ac:dyDescent="0.25"/>
    <row r="12" spans="1:15" s="3" customFormat="1" ht="96" customHeight="1" x14ac:dyDescent="0.25">
      <c r="A12" s="54" t="s">
        <v>38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</row>
    <row r="14" spans="1:15" ht="66.75" customHeight="1" x14ac:dyDescent="0.25">
      <c r="A14" s="56" t="s">
        <v>0</v>
      </c>
      <c r="B14" s="42" t="s">
        <v>1</v>
      </c>
      <c r="C14" s="42" t="s">
        <v>2</v>
      </c>
      <c r="D14" s="42" t="s">
        <v>3</v>
      </c>
      <c r="E14" s="42" t="s">
        <v>4</v>
      </c>
      <c r="F14" s="42" t="s">
        <v>19</v>
      </c>
      <c r="G14" s="49" t="s">
        <v>5</v>
      </c>
      <c r="H14" s="51" t="s">
        <v>6</v>
      </c>
      <c r="I14" s="52"/>
      <c r="J14" s="52"/>
      <c r="K14" s="52"/>
      <c r="L14" s="52"/>
      <c r="M14" s="53"/>
      <c r="N14" s="42" t="s">
        <v>7</v>
      </c>
      <c r="O14" s="44" t="s">
        <v>8</v>
      </c>
    </row>
    <row r="15" spans="1:15" ht="37.5" customHeight="1" x14ac:dyDescent="0.25">
      <c r="A15" s="57"/>
      <c r="B15" s="43"/>
      <c r="C15" s="43"/>
      <c r="D15" s="43"/>
      <c r="E15" s="43"/>
      <c r="F15" s="43"/>
      <c r="G15" s="50"/>
      <c r="H15" s="4" t="s">
        <v>9</v>
      </c>
      <c r="I15" s="4" t="s">
        <v>20</v>
      </c>
      <c r="J15" s="4" t="s">
        <v>21</v>
      </c>
      <c r="K15" s="4" t="s">
        <v>22</v>
      </c>
      <c r="L15" s="4" t="s">
        <v>23</v>
      </c>
      <c r="M15" s="4" t="s">
        <v>24</v>
      </c>
      <c r="N15" s="43"/>
      <c r="O15" s="45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29">
        <v>1</v>
      </c>
      <c r="B17" s="32" t="s">
        <v>16</v>
      </c>
      <c r="C17" s="32" t="s">
        <v>28</v>
      </c>
      <c r="D17" s="32" t="s">
        <v>17</v>
      </c>
      <c r="E17" s="16">
        <f>E18+E19+E20</f>
        <v>674381.51</v>
      </c>
      <c r="F17" s="18">
        <f>F18+F19+F20</f>
        <v>77393.58</v>
      </c>
      <c r="G17" s="15" t="s">
        <v>10</v>
      </c>
      <c r="H17" s="16">
        <f t="shared" ref="H17:M17" si="0">H18+H19+H20</f>
        <v>596987.92999999993</v>
      </c>
      <c r="I17" s="16">
        <f>I19+I20</f>
        <v>197725.22999999998</v>
      </c>
      <c r="J17" s="16">
        <f t="shared" si="0"/>
        <v>84366.1</v>
      </c>
      <c r="K17" s="21">
        <f t="shared" si="0"/>
        <v>314896.59999999998</v>
      </c>
      <c r="L17" s="16">
        <f t="shared" si="0"/>
        <v>0</v>
      </c>
      <c r="M17" s="16">
        <f t="shared" si="0"/>
        <v>0</v>
      </c>
      <c r="N17" s="16">
        <v>0</v>
      </c>
      <c r="O17" s="35" t="s">
        <v>26</v>
      </c>
    </row>
    <row r="18" spans="1:15" ht="50.25" customHeight="1" x14ac:dyDescent="0.25">
      <c r="A18" s="30"/>
      <c r="B18" s="33"/>
      <c r="C18" s="33"/>
      <c r="D18" s="33"/>
      <c r="E18" s="13">
        <f>H18</f>
        <v>0</v>
      </c>
      <c r="F18" s="11">
        <v>0</v>
      </c>
      <c r="G18" s="17" t="s">
        <v>11</v>
      </c>
      <c r="H18" s="14">
        <f>I18+J18+K18+L18+M18</f>
        <v>0</v>
      </c>
      <c r="I18" s="11">
        <v>0</v>
      </c>
      <c r="J18" s="11">
        <v>0</v>
      </c>
      <c r="K18" s="22">
        <v>0</v>
      </c>
      <c r="L18" s="14">
        <v>0</v>
      </c>
      <c r="M18" s="14">
        <v>0</v>
      </c>
      <c r="N18" s="13">
        <v>0</v>
      </c>
      <c r="O18" s="36"/>
    </row>
    <row r="19" spans="1:15" ht="45.75" customHeight="1" x14ac:dyDescent="0.25">
      <c r="A19" s="30"/>
      <c r="B19" s="33"/>
      <c r="C19" s="33"/>
      <c r="D19" s="33"/>
      <c r="E19" s="13">
        <f>H19+F19</f>
        <v>441090.13</v>
      </c>
      <c r="F19" s="11">
        <v>50770.19</v>
      </c>
      <c r="G19" s="17" t="s">
        <v>12</v>
      </c>
      <c r="H19" s="14">
        <f>I19+J19+K19+L19+M19</f>
        <v>390319.94</v>
      </c>
      <c r="I19" s="11">
        <v>128403.62</v>
      </c>
      <c r="J19" s="11">
        <v>55344.160000000003</v>
      </c>
      <c r="K19" s="23">
        <v>206572.16</v>
      </c>
      <c r="L19" s="14">
        <v>0</v>
      </c>
      <c r="M19" s="14">
        <v>0</v>
      </c>
      <c r="N19" s="13">
        <v>0</v>
      </c>
      <c r="O19" s="36"/>
    </row>
    <row r="20" spans="1:15" ht="51" customHeight="1" x14ac:dyDescent="0.25">
      <c r="A20" s="30"/>
      <c r="B20" s="33"/>
      <c r="C20" s="33"/>
      <c r="D20" s="33"/>
      <c r="E20" s="13">
        <f>H20+F20</f>
        <v>233291.38</v>
      </c>
      <c r="F20" s="11">
        <v>26623.39</v>
      </c>
      <c r="G20" s="17" t="s">
        <v>13</v>
      </c>
      <c r="H20" s="14">
        <f>I20+J20+K20+L20+M20</f>
        <v>206667.99</v>
      </c>
      <c r="I20" s="11">
        <v>69321.61</v>
      </c>
      <c r="J20" s="11">
        <v>29021.94</v>
      </c>
      <c r="K20" s="23">
        <v>108324.44</v>
      </c>
      <c r="L20" s="14">
        <v>0</v>
      </c>
      <c r="M20" s="14">
        <v>0</v>
      </c>
      <c r="N20" s="13">
        <v>0</v>
      </c>
      <c r="O20" s="36"/>
    </row>
    <row r="21" spans="1:15" ht="21" hidden="1" customHeight="1" x14ac:dyDescent="0.25">
      <c r="A21" s="31"/>
      <c r="B21" s="34"/>
      <c r="C21" s="34"/>
      <c r="D21" s="34"/>
      <c r="E21" s="13">
        <v>0</v>
      </c>
      <c r="F21" s="13">
        <v>0</v>
      </c>
      <c r="G21" s="17" t="s">
        <v>14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6"/>
    </row>
    <row r="22" spans="1:15" ht="30" customHeight="1" x14ac:dyDescent="0.25">
      <c r="A22" s="40">
        <v>2</v>
      </c>
      <c r="B22" s="41" t="s">
        <v>34</v>
      </c>
      <c r="C22" s="41" t="s">
        <v>35</v>
      </c>
      <c r="D22" s="41" t="s">
        <v>36</v>
      </c>
      <c r="E22" s="16">
        <v>103288.89</v>
      </c>
      <c r="F22" s="16">
        <v>0</v>
      </c>
      <c r="G22" s="15" t="s">
        <v>10</v>
      </c>
      <c r="H22" s="16">
        <f>M22</f>
        <v>31000</v>
      </c>
      <c r="I22" s="16">
        <f>I23+I24+I25+I26</f>
        <v>0</v>
      </c>
      <c r="J22" s="16">
        <f t="shared" ref="J22:N22" si="1">J23+J24+J25+J26</f>
        <v>0</v>
      </c>
      <c r="K22" s="16">
        <f t="shared" si="1"/>
        <v>0</v>
      </c>
      <c r="L22" s="16">
        <f t="shared" si="1"/>
        <v>0</v>
      </c>
      <c r="M22" s="16">
        <f t="shared" si="1"/>
        <v>31000</v>
      </c>
      <c r="N22" s="16">
        <f t="shared" si="1"/>
        <v>72288.889999999985</v>
      </c>
      <c r="O22" s="36"/>
    </row>
    <row r="23" spans="1:15" ht="43.5" customHeight="1" x14ac:dyDescent="0.25">
      <c r="A23" s="40"/>
      <c r="B23" s="41"/>
      <c r="C23" s="41"/>
      <c r="D23" s="41"/>
      <c r="E23" s="13">
        <v>0</v>
      </c>
      <c r="F23" s="13">
        <v>0</v>
      </c>
      <c r="G23" s="17" t="s">
        <v>11</v>
      </c>
      <c r="H23" s="13">
        <f>I23+J23+K23+L23+M23+N23</f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36"/>
    </row>
    <row r="24" spans="1:15" ht="45" customHeight="1" x14ac:dyDescent="0.25">
      <c r="A24" s="40"/>
      <c r="B24" s="41"/>
      <c r="C24" s="41"/>
      <c r="D24" s="41"/>
      <c r="E24" s="13">
        <f>E22*64.1/100</f>
        <v>66208.178489999991</v>
      </c>
      <c r="F24" s="13">
        <v>0</v>
      </c>
      <c r="G24" s="17" t="s">
        <v>12</v>
      </c>
      <c r="H24" s="13">
        <f>M24</f>
        <v>19871</v>
      </c>
      <c r="I24" s="13">
        <v>0</v>
      </c>
      <c r="J24" s="13">
        <v>0</v>
      </c>
      <c r="K24" s="13">
        <v>0</v>
      </c>
      <c r="L24" s="13">
        <v>0</v>
      </c>
      <c r="M24" s="13">
        <v>19871</v>
      </c>
      <c r="N24" s="13">
        <f>E24-M24</f>
        <v>46337.178489999991</v>
      </c>
      <c r="O24" s="36"/>
    </row>
    <row r="25" spans="1:15" ht="45" customHeight="1" x14ac:dyDescent="0.25">
      <c r="A25" s="40"/>
      <c r="B25" s="41"/>
      <c r="C25" s="41"/>
      <c r="D25" s="41"/>
      <c r="E25" s="13">
        <f>E22*35.9/100</f>
        <v>37080.711509999994</v>
      </c>
      <c r="F25" s="13">
        <v>0</v>
      </c>
      <c r="G25" s="17" t="s">
        <v>13</v>
      </c>
      <c r="H25" s="13">
        <f>M25</f>
        <v>11129</v>
      </c>
      <c r="I25" s="13">
        <v>0</v>
      </c>
      <c r="J25" s="13">
        <v>0</v>
      </c>
      <c r="K25" s="13">
        <v>0</v>
      </c>
      <c r="L25" s="13">
        <v>0</v>
      </c>
      <c r="M25" s="13">
        <v>11129</v>
      </c>
      <c r="N25" s="13">
        <f>E25-M25</f>
        <v>25951.711509999994</v>
      </c>
      <c r="O25" s="36"/>
    </row>
    <row r="26" spans="1:15" ht="30.75" hidden="1" customHeight="1" x14ac:dyDescent="0.25">
      <c r="A26" s="40"/>
      <c r="B26" s="41"/>
      <c r="C26" s="41"/>
      <c r="D26" s="41"/>
      <c r="E26" s="13">
        <v>0</v>
      </c>
      <c r="F26" s="13">
        <v>0</v>
      </c>
      <c r="G26" s="17" t="s">
        <v>14</v>
      </c>
      <c r="H26" s="13">
        <f t="shared" ref="H26" si="2">I26+J26+K26+L26+M26+N26</f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36"/>
    </row>
    <row r="27" spans="1:15" ht="27" customHeight="1" x14ac:dyDescent="0.25">
      <c r="A27" s="38" t="s">
        <v>15</v>
      </c>
      <c r="B27" s="39"/>
      <c r="C27" s="7"/>
      <c r="D27" s="19"/>
      <c r="E27" s="16">
        <f>E29+E30</f>
        <v>777670.39999999991</v>
      </c>
      <c r="F27" s="16">
        <f>F29+F30</f>
        <v>77393.58</v>
      </c>
      <c r="G27" s="15" t="s">
        <v>9</v>
      </c>
      <c r="H27" s="16">
        <f t="shared" ref="H27:N27" si="3">H28+H29+H30</f>
        <v>627987.92999999993</v>
      </c>
      <c r="I27" s="16">
        <f>I28+I29+I30</f>
        <v>197725.22999999998</v>
      </c>
      <c r="J27" s="16">
        <f t="shared" si="3"/>
        <v>84366.1</v>
      </c>
      <c r="K27" s="16">
        <f t="shared" si="3"/>
        <v>314896.59999999998</v>
      </c>
      <c r="L27" s="16">
        <f>L28+L29+L30</f>
        <v>0</v>
      </c>
      <c r="M27" s="16">
        <f t="shared" si="3"/>
        <v>31000</v>
      </c>
      <c r="N27" s="16">
        <f t="shared" si="3"/>
        <v>72288.889999999985</v>
      </c>
      <c r="O27" s="36"/>
    </row>
    <row r="28" spans="1:15" ht="45" x14ac:dyDescent="0.25">
      <c r="A28" s="8"/>
      <c r="B28" s="8"/>
      <c r="C28" s="7"/>
      <c r="D28" s="7"/>
      <c r="E28" s="13">
        <f>H28</f>
        <v>0</v>
      </c>
      <c r="F28" s="13">
        <v>0</v>
      </c>
      <c r="G28" s="17" t="s">
        <v>11</v>
      </c>
      <c r="H28" s="14">
        <f>I28+J28+K28+L28+M28</f>
        <v>0</v>
      </c>
      <c r="I28" s="14">
        <f>I18</f>
        <v>0</v>
      </c>
      <c r="J28" s="14">
        <v>0</v>
      </c>
      <c r="K28" s="14">
        <v>0</v>
      </c>
      <c r="L28" s="14">
        <v>0</v>
      </c>
      <c r="M28" s="14">
        <v>0</v>
      </c>
      <c r="N28" s="13">
        <v>0</v>
      </c>
      <c r="O28" s="36"/>
    </row>
    <row r="29" spans="1:15" ht="33.75" customHeight="1" x14ac:dyDescent="0.25">
      <c r="A29" s="8"/>
      <c r="B29" s="8"/>
      <c r="C29" s="7"/>
      <c r="D29" s="7"/>
      <c r="E29" s="13">
        <f>E19+E24</f>
        <v>507298.30848999997</v>
      </c>
      <c r="F29" s="11">
        <v>50770.19</v>
      </c>
      <c r="G29" s="17" t="s">
        <v>12</v>
      </c>
      <c r="H29" s="14">
        <f>I29+J29+K29+L29+M29</f>
        <v>410190.94</v>
      </c>
      <c r="I29" s="14">
        <f>I19</f>
        <v>128403.62</v>
      </c>
      <c r="J29" s="14">
        <f t="shared" ref="J29:L30" si="4">J19</f>
        <v>55344.160000000003</v>
      </c>
      <c r="K29" s="14">
        <f t="shared" si="4"/>
        <v>206572.16</v>
      </c>
      <c r="L29" s="14">
        <f t="shared" si="4"/>
        <v>0</v>
      </c>
      <c r="M29" s="14">
        <f>M24</f>
        <v>19871</v>
      </c>
      <c r="N29" s="14">
        <f>N24</f>
        <v>46337.178489999991</v>
      </c>
      <c r="O29" s="36"/>
    </row>
    <row r="30" spans="1:15" ht="43.5" customHeight="1" x14ac:dyDescent="0.25">
      <c r="A30" s="8"/>
      <c r="B30" s="8"/>
      <c r="C30" s="7"/>
      <c r="D30" s="7"/>
      <c r="E30" s="13">
        <f>E20+E25</f>
        <v>270372.09151</v>
      </c>
      <c r="F30" s="11">
        <v>26623.39</v>
      </c>
      <c r="G30" s="17" t="s">
        <v>13</v>
      </c>
      <c r="H30" s="14">
        <f>I30+J30+K30+L30+M30</f>
        <v>217796.99</v>
      </c>
      <c r="I30" s="14">
        <f>I20</f>
        <v>69321.61</v>
      </c>
      <c r="J30" s="14">
        <f t="shared" si="4"/>
        <v>29021.94</v>
      </c>
      <c r="K30" s="14">
        <f t="shared" si="4"/>
        <v>108324.44</v>
      </c>
      <c r="L30" s="14">
        <f t="shared" si="4"/>
        <v>0</v>
      </c>
      <c r="M30" s="14">
        <f>M25</f>
        <v>11129</v>
      </c>
      <c r="N30" s="14">
        <f>N25</f>
        <v>25951.711509999994</v>
      </c>
      <c r="O30" s="37"/>
    </row>
    <row r="31" spans="1:15" s="2" customFormat="1" ht="15.75" x14ac:dyDescent="0.25">
      <c r="B31" s="9"/>
      <c r="O31" s="10" t="s">
        <v>33</v>
      </c>
    </row>
  </sheetData>
  <mergeCells count="29">
    <mergeCell ref="I8:O8"/>
    <mergeCell ref="N1:O1"/>
    <mergeCell ref="M2:O2"/>
    <mergeCell ref="L3:O3"/>
    <mergeCell ref="L4:O4"/>
    <mergeCell ref="K7:O7"/>
    <mergeCell ref="I9:O9"/>
    <mergeCell ref="I10:O10"/>
    <mergeCell ref="A12:O12"/>
    <mergeCell ref="A14:A15"/>
    <mergeCell ref="B14:B15"/>
    <mergeCell ref="C14:C15"/>
    <mergeCell ref="D14:D15"/>
    <mergeCell ref="E14:E15"/>
    <mergeCell ref="F14:F15"/>
    <mergeCell ref="G14:G15"/>
    <mergeCell ref="O14:O15"/>
    <mergeCell ref="A17:A21"/>
    <mergeCell ref="B17:B21"/>
    <mergeCell ref="C17:C21"/>
    <mergeCell ref="D17:D21"/>
    <mergeCell ref="O17:O30"/>
    <mergeCell ref="A22:A26"/>
    <mergeCell ref="B22:B26"/>
    <mergeCell ref="C22:C26"/>
    <mergeCell ref="D22:D26"/>
    <mergeCell ref="A27:B27"/>
    <mergeCell ref="H14:M14"/>
    <mergeCell ref="N14:N15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Для отчета по Согл</vt:lpstr>
      <vt:lpstr>'Для отчета по Согл'!Заголовки_для_печати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Воронова Л.Н.</cp:lastModifiedBy>
  <cp:lastPrinted>2021-12-22T13:40:13Z</cp:lastPrinted>
  <dcterms:created xsi:type="dcterms:W3CDTF">2018-07-20T08:25:28Z</dcterms:created>
  <dcterms:modified xsi:type="dcterms:W3CDTF">2022-01-18T11:13:37Z</dcterms:modified>
</cp:coreProperties>
</file>