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0" windowWidth="15480" windowHeight="9540"/>
  </bookViews>
  <sheets>
    <sheet name="Лист1" sheetId="17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N67" i="17" l="1"/>
  <c r="AM67" i="17"/>
  <c r="AH67" i="17"/>
  <c r="AG67" i="17"/>
  <c r="AE67" i="17"/>
  <c r="AD67" i="17"/>
  <c r="AB67" i="17"/>
  <c r="AA67" i="17"/>
  <c r="Y67" i="17"/>
  <c r="AY67" i="17" s="1"/>
  <c r="X67" i="17"/>
  <c r="S67" i="17"/>
  <c r="R67" i="17"/>
  <c r="N67" i="17"/>
  <c r="I67" i="17"/>
  <c r="AN66" i="17"/>
  <c r="AM66" i="17"/>
  <c r="AE66" i="17"/>
  <c r="AD66" i="17"/>
  <c r="S66" i="17"/>
  <c r="AY66" i="17" s="1"/>
  <c r="R66" i="17"/>
  <c r="AE65" i="17"/>
  <c r="AY65" i="17" s="1"/>
  <c r="AD65" i="17"/>
  <c r="N65" i="17"/>
  <c r="I65" i="17"/>
  <c r="AH64" i="17"/>
  <c r="AG64" i="17"/>
  <c r="AE64" i="17"/>
  <c r="AD64" i="17"/>
  <c r="AB64" i="17"/>
  <c r="AA64" i="17"/>
  <c r="Y64" i="17"/>
  <c r="X64" i="17"/>
  <c r="S64" i="17"/>
  <c r="AY64" i="17" s="1"/>
  <c r="R64" i="17"/>
  <c r="N64" i="17"/>
  <c r="I64" i="17"/>
  <c r="AH63" i="17"/>
  <c r="AG63" i="17"/>
  <c r="AE63" i="17"/>
  <c r="AD63" i="17"/>
  <c r="Y63" i="17"/>
  <c r="AY63" i="17" s="1"/>
  <c r="X63" i="17"/>
  <c r="S63" i="17"/>
  <c r="R63" i="17"/>
  <c r="N63" i="17"/>
  <c r="I63" i="17"/>
  <c r="AN62" i="17"/>
  <c r="AM62" i="17"/>
  <c r="AE62" i="17"/>
  <c r="AD62" i="17"/>
  <c r="Y62" i="17"/>
  <c r="X62" i="17"/>
  <c r="S62" i="17"/>
  <c r="AY62" i="17" s="1"/>
  <c r="R62" i="17"/>
  <c r="N62" i="17"/>
  <c r="I62" i="17"/>
  <c r="AH61" i="17"/>
  <c r="AG61" i="17"/>
  <c r="AE61" i="17"/>
  <c r="AD61" i="17"/>
  <c r="Y61" i="17"/>
  <c r="X61" i="17"/>
  <c r="S61" i="17"/>
  <c r="AY61" i="17" s="1"/>
  <c r="R61" i="17"/>
  <c r="N61" i="17"/>
  <c r="I61" i="17"/>
  <c r="AY60" i="17"/>
  <c r="AN60" i="17"/>
  <c r="AM60" i="17"/>
  <c r="AH60" i="17"/>
  <c r="AG60" i="17"/>
  <c r="AE60" i="17"/>
  <c r="AD60" i="17"/>
  <c r="AB60" i="17"/>
  <c r="AA60" i="17"/>
  <c r="Y60" i="17"/>
  <c r="X60" i="17"/>
  <c r="S60" i="17"/>
  <c r="R60" i="17"/>
  <c r="N60" i="17"/>
  <c r="I60" i="17"/>
  <c r="AH59" i="17"/>
  <c r="AG59" i="17"/>
  <c r="AE59" i="17"/>
  <c r="AD59" i="17"/>
  <c r="AB59" i="17"/>
  <c r="AA59" i="17"/>
  <c r="Y59" i="17"/>
  <c r="X59" i="17"/>
  <c r="S59" i="17"/>
  <c r="AY59" i="17" s="1"/>
  <c r="R59" i="17"/>
  <c r="N59" i="17"/>
  <c r="I59" i="17"/>
  <c r="AY58" i="17"/>
  <c r="AE58" i="17"/>
  <c r="AD58" i="17"/>
  <c r="N58" i="17"/>
  <c r="I58" i="17"/>
  <c r="AH57" i="17"/>
  <c r="AG57" i="17"/>
  <c r="AE57" i="17"/>
  <c r="AD57" i="17"/>
  <c r="AB57" i="17"/>
  <c r="AA57" i="17"/>
  <c r="Y57" i="17"/>
  <c r="X57" i="17"/>
  <c r="S57" i="17"/>
  <c r="AY57" i="17" s="1"/>
  <c r="R57" i="17"/>
  <c r="N57" i="17"/>
  <c r="I57" i="17"/>
  <c r="AB56" i="17"/>
  <c r="AA56" i="17"/>
  <c r="S56" i="17"/>
  <c r="AY56" i="17" s="1"/>
  <c r="R56" i="17"/>
  <c r="N56" i="17"/>
  <c r="I56" i="17"/>
  <c r="AN55" i="17"/>
  <c r="AM55" i="17"/>
  <c r="AH55" i="17"/>
  <c r="AG55" i="17"/>
  <c r="AE55" i="17"/>
  <c r="AD55" i="17"/>
  <c r="Y55" i="17"/>
  <c r="X55" i="17"/>
  <c r="S55" i="17"/>
  <c r="AY55" i="17" s="1"/>
  <c r="R55" i="17"/>
  <c r="N55" i="17"/>
  <c r="I55" i="17"/>
  <c r="AE54" i="17"/>
  <c r="AD54" i="17"/>
  <c r="Y54" i="17"/>
  <c r="AY54" i="17" s="1"/>
  <c r="X54" i="17"/>
  <c r="N54" i="17"/>
  <c r="I54" i="17"/>
  <c r="AW53" i="17"/>
  <c r="AH53" i="17"/>
  <c r="AG53" i="17"/>
  <c r="AB53" i="17"/>
  <c r="AA53" i="17"/>
  <c r="S53" i="17"/>
  <c r="AY53" i="17" s="1"/>
  <c r="R53" i="17"/>
  <c r="N53" i="17"/>
  <c r="I53" i="17"/>
  <c r="V52" i="17"/>
  <c r="AY52" i="17" s="1"/>
  <c r="N52" i="17"/>
  <c r="I52" i="17"/>
  <c r="V51" i="17"/>
  <c r="AY51" i="17" s="1"/>
  <c r="N51" i="17"/>
  <c r="I51" i="17"/>
  <c r="V50" i="17"/>
  <c r="AY50" i="17" s="1"/>
  <c r="N50" i="17"/>
  <c r="I50" i="17"/>
  <c r="V49" i="17"/>
  <c r="AY49" i="17" s="1"/>
  <c r="N49" i="17"/>
  <c r="I49" i="17"/>
  <c r="V48" i="17"/>
  <c r="AY48" i="17" s="1"/>
  <c r="U48" i="17"/>
  <c r="N48" i="17"/>
  <c r="I48" i="17"/>
  <c r="AY47" i="17"/>
  <c r="V47" i="17"/>
  <c r="N47" i="17"/>
  <c r="I47" i="17"/>
  <c r="AY46" i="17"/>
  <c r="AH46" i="17"/>
  <c r="AG46" i="17"/>
  <c r="AE46" i="17"/>
  <c r="AD46" i="17"/>
  <c r="AB46" i="17"/>
  <c r="AA46" i="17"/>
  <c r="Y46" i="17"/>
  <c r="X46" i="17"/>
  <c r="S46" i="17"/>
  <c r="R46" i="17"/>
  <c r="N46" i="17"/>
  <c r="I46" i="17"/>
  <c r="V45" i="17"/>
  <c r="AY45" i="17" s="1"/>
  <c r="N45" i="17"/>
  <c r="I45" i="17"/>
  <c r="V44" i="17"/>
  <c r="AY44" i="17" s="1"/>
  <c r="N44" i="17"/>
  <c r="I44" i="17"/>
  <c r="V43" i="17"/>
  <c r="AY43" i="17" s="1"/>
  <c r="N43" i="17"/>
  <c r="I43" i="17"/>
  <c r="V42" i="17"/>
  <c r="AY42" i="17" s="1"/>
  <c r="N42" i="17"/>
  <c r="I42" i="17"/>
  <c r="V41" i="17"/>
  <c r="AY41" i="17" s="1"/>
  <c r="N41" i="17"/>
  <c r="I41" i="17"/>
  <c r="V40" i="17"/>
  <c r="AY40" i="17" s="1"/>
  <c r="N40" i="17"/>
  <c r="I40" i="17"/>
  <c r="AW39" i="17"/>
  <c r="AV39" i="17"/>
  <c r="S39" i="17"/>
  <c r="AY39" i="17" s="1"/>
  <c r="R39" i="17"/>
  <c r="N39" i="17"/>
  <c r="I39" i="17"/>
  <c r="AY38" i="17"/>
  <c r="V38" i="17"/>
  <c r="N38" i="17"/>
  <c r="I38" i="17"/>
  <c r="AY37" i="17"/>
  <c r="AN37" i="17"/>
  <c r="AM37" i="17"/>
  <c r="AH37" i="17"/>
  <c r="AG37" i="17"/>
  <c r="AE37" i="17"/>
  <c r="AD37" i="17"/>
  <c r="AB37" i="17"/>
  <c r="AA37" i="17"/>
  <c r="Y37" i="17"/>
  <c r="X37" i="17"/>
  <c r="S37" i="17"/>
  <c r="R37" i="17"/>
  <c r="N37" i="17"/>
  <c r="I37" i="17"/>
  <c r="Y36" i="17"/>
  <c r="AY36" i="17" s="1"/>
  <c r="X36" i="17"/>
  <c r="N36" i="17"/>
  <c r="I36" i="17"/>
  <c r="AY35" i="17"/>
  <c r="AQ35" i="17"/>
  <c r="AP35" i="17"/>
  <c r="AN35" i="17"/>
  <c r="AM35" i="17"/>
  <c r="AK35" i="17"/>
  <c r="AJ35" i="17"/>
  <c r="AE35" i="17"/>
  <c r="AD35" i="17"/>
  <c r="S35" i="17"/>
  <c r="R35" i="17"/>
  <c r="N35" i="17"/>
  <c r="I35" i="17"/>
  <c r="AN34" i="17"/>
  <c r="AM34" i="17"/>
  <c r="AE34" i="17"/>
  <c r="AD34" i="17"/>
  <c r="S34" i="17"/>
  <c r="AY34" i="17" s="1"/>
  <c r="R34" i="17"/>
  <c r="N34" i="17"/>
  <c r="I34" i="17"/>
  <c r="AE33" i="17"/>
  <c r="AY33" i="17" s="1"/>
  <c r="AD33" i="17"/>
  <c r="N33" i="17"/>
  <c r="I33" i="17"/>
  <c r="AE32" i="17"/>
  <c r="AY32" i="17" s="1"/>
  <c r="AD32" i="17"/>
  <c r="N32" i="17"/>
  <c r="I32" i="17"/>
  <c r="AY31" i="17"/>
  <c r="AE31" i="17"/>
  <c r="AD31" i="17"/>
  <c r="N31" i="17"/>
  <c r="I31" i="17"/>
  <c r="AN30" i="17"/>
  <c r="AM30" i="17"/>
  <c r="AE30" i="17"/>
  <c r="AY30" i="17" s="1"/>
  <c r="AD30" i="17"/>
  <c r="S30" i="17"/>
  <c r="R30" i="17"/>
  <c r="N30" i="17"/>
  <c r="I30" i="17"/>
  <c r="AN29" i="17"/>
  <c r="AM29" i="17"/>
  <c r="AM22" i="17" s="1"/>
  <c r="AH29" i="17"/>
  <c r="AG29" i="17"/>
  <c r="AE29" i="17"/>
  <c r="AD29" i="17"/>
  <c r="Y29" i="17"/>
  <c r="X29" i="17"/>
  <c r="S29" i="17"/>
  <c r="AY29" i="17" s="1"/>
  <c r="R29" i="17"/>
  <c r="N29" i="17"/>
  <c r="I29" i="17"/>
  <c r="S28" i="17"/>
  <c r="AY28" i="17" s="1"/>
  <c r="R28" i="17"/>
  <c r="N28" i="17"/>
  <c r="I28" i="17"/>
  <c r="AY27" i="17"/>
  <c r="AQ27" i="17"/>
  <c r="AP27" i="17"/>
  <c r="AK27" i="17"/>
  <c r="AJ27" i="17"/>
  <c r="AJ22" i="17" s="1"/>
  <c r="N27" i="17"/>
  <c r="I27" i="17"/>
  <c r="AQ26" i="17"/>
  <c r="AY26" i="17" s="1"/>
  <c r="AP26" i="17"/>
  <c r="AK26" i="17"/>
  <c r="AJ26" i="17"/>
  <c r="N26" i="17"/>
  <c r="I26" i="17"/>
  <c r="AQ25" i="17"/>
  <c r="AP25" i="17"/>
  <c r="AP22" i="17" s="1"/>
  <c r="AK25" i="17"/>
  <c r="AY25" i="17" s="1"/>
  <c r="AJ25" i="17"/>
  <c r="N25" i="17"/>
  <c r="I25" i="17"/>
  <c r="AN24" i="17"/>
  <c r="AM24" i="17"/>
  <c r="AE24" i="17"/>
  <c r="AD24" i="17"/>
  <c r="Y24" i="17"/>
  <c r="X24" i="17"/>
  <c r="S24" i="17"/>
  <c r="AY24" i="17" s="1"/>
  <c r="R24" i="17"/>
  <c r="N24" i="17"/>
  <c r="I24" i="17"/>
  <c r="AY23" i="17"/>
  <c r="AY22" i="17" s="1"/>
  <c r="AN23" i="17"/>
  <c r="AM23" i="17"/>
  <c r="AE23" i="17"/>
  <c r="AD23" i="17"/>
  <c r="AD22" i="17" s="1"/>
  <c r="Y23" i="17"/>
  <c r="X23" i="17"/>
  <c r="S23" i="17"/>
  <c r="R23" i="17"/>
  <c r="R22" i="17" s="1"/>
  <c r="N23" i="17"/>
  <c r="I23" i="17"/>
  <c r="BA22" i="17"/>
  <c r="AZ22" i="17"/>
  <c r="AW22" i="17"/>
  <c r="AV22" i="17"/>
  <c r="AT22" i="17"/>
  <c r="AS22" i="17"/>
  <c r="AQ22" i="17"/>
  <c r="AN22" i="17"/>
  <c r="AK22" i="17"/>
  <c r="AH22" i="17"/>
  <c r="AG22" i="17"/>
  <c r="AE22" i="17"/>
  <c r="AB22" i="17"/>
  <c r="AA22" i="17"/>
  <c r="Y22" i="17"/>
  <c r="X22" i="17"/>
  <c r="V22" i="17"/>
  <c r="U22" i="17"/>
  <c r="S22" i="17"/>
</calcChain>
</file>

<file path=xl/sharedStrings.xml><?xml version="1.0" encoding="utf-8"?>
<sst xmlns="http://schemas.openxmlformats.org/spreadsheetml/2006/main" count="263" uniqueCount="89">
  <si>
    <t>Адрес МКД</t>
  </si>
  <si>
    <t>Материал стен</t>
  </si>
  <si>
    <t>Количество этажей</t>
  </si>
  <si>
    <t>Количество подъездов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</si>
  <si>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</si>
  <si>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</si>
  <si>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</si>
  <si>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местного бюджета</t>
  </si>
  <si>
    <t>чел.</t>
  </si>
  <si>
    <t>руб.</t>
  </si>
  <si>
    <t>ед.</t>
  </si>
  <si>
    <t>Количество квартир</t>
  </si>
  <si>
    <t>в муниципальной собственности</t>
  </si>
  <si>
    <t>в собственности граждан</t>
  </si>
  <si>
    <t>Год ввода в эксплуатацию</t>
  </si>
  <si>
    <t>прочие</t>
  </si>
  <si>
    <t>за счет средств собственников помещений в МКД</t>
  </si>
  <si>
    <t>кирпич</t>
  </si>
  <si>
    <t>панели</t>
  </si>
  <si>
    <t>N п/п</t>
  </si>
  <si>
    <t>Общая площадь МКД</t>
  </si>
  <si>
    <t>Площадь помещений МКД</t>
  </si>
  <si>
    <t>Количество жителей, зарегистрированных в МКД</t>
  </si>
  <si>
    <t>Вид отремонтированного конструктивного элемента при последнем капитальном ремонте</t>
  </si>
  <si>
    <t>Год завершения последнего капитального ремонта</t>
  </si>
  <si>
    <t>Виды работ, установленные Законом Московской области N 66/2013-ОЗ "Об организации проведения капитального ремонта общего имущества в многоквартирных домах, расположенных на территории Московской области"</t>
  </si>
  <si>
    <t>в том числе жилых помещений, находящихся в муниципальной собственности</t>
  </si>
  <si>
    <t>Стоимость работ</t>
  </si>
  <si>
    <t>кв. м</t>
  </si>
  <si>
    <t>Виды работ, установленные постановлением Правительства Московской области от 14.03.2017 N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</si>
  <si>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за счет средств государственной корпорации - Фонд содействия реформированию жилищно-коммунального хозяйства</t>
  </si>
  <si>
    <t>за счет средств бюджета Московской области</t>
  </si>
  <si>
    <t>городской округ Домодедово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</si>
  <si>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</si>
  <si>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</si>
  <si>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</si>
  <si>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</si>
  <si>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</si>
  <si>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</si>
  <si>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</si>
  <si>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Утепление фасада</t>
  </si>
  <si>
    <t>Переустройство невентилируемой крыши на вентилируемую крышу</t>
  </si>
  <si>
    <t>Устройство выходов на кровлю</t>
  </si>
  <si>
    <t>Установка узлов управления и регулирования потребления ресурсов</t>
  </si>
  <si>
    <t>плановая дата завершения работ</t>
  </si>
  <si>
    <t>куб. м</t>
  </si>
  <si>
    <t>г. Домодедово, мкр. Центральный, ш. Каширское, д.38</t>
  </si>
  <si>
    <t>Муниципальный краткосрочный план реализации программы капитального ремонта общего имущества в многоквартирных домах, расположенных на территории городского округа Домодедово Московской области на 2020-2022гг.</t>
  </si>
  <si>
    <t>г. Домодедово, с. Ильинское, д.1</t>
  </si>
  <si>
    <t>г. Домодедово, с. Ильинское, д.1А</t>
  </si>
  <si>
    <t>г. Домодедово, д. Шишкино, д.33</t>
  </si>
  <si>
    <t>г. Домодедово, д. Шишкино, д.34</t>
  </si>
  <si>
    <t>г. Домодедово, д. Шишкино, д.35</t>
  </si>
  <si>
    <t>г. Домодедово, тер. Зеленая Роща-Сонино, д.1</t>
  </si>
  <si>
    <t>г. Домодедово, с. Растуново, ул. Заря, д.5</t>
  </si>
  <si>
    <t>г. Домодедово, с. Растуново, ул. Заря, д.6</t>
  </si>
  <si>
    <t>г. Домодедово, с. Растуново, ул. Заря, д.6А</t>
  </si>
  <si>
    <t>г. Домодедово, с. Растуново, ул. Заря, д.6Б</t>
  </si>
  <si>
    <t>г. Домодедово, с. Растуново, ул. Заря, д.15А</t>
  </si>
  <si>
    <t>г. Домодедово, мкр. Белые Столбы, ул. Рождественская, д.1</t>
  </si>
  <si>
    <t>г. Домодедово, мкр. Белые Столбы, ул. Рождественская, д.2</t>
  </si>
  <si>
    <t>г. Домодедово, мкр. Северный, пр-д 3-й Московский, д.6</t>
  </si>
  <si>
    <t>блочный</t>
  </si>
  <si>
    <t>г. Домодедово, мкр. Центральный, пр-д Советский 1-й, д.2</t>
  </si>
  <si>
    <t>г. Домодедово, мкр. Центральный, ул. Корнеева, д.44</t>
  </si>
  <si>
    <t>г. Домодедово, мкр. Северный, ул. Коммунистическая 1-я, д.35</t>
  </si>
  <si>
    <t>г. Домодедово, мкр. Северный, ул. Дачная, д.25А</t>
  </si>
  <si>
    <t>г. Домодедово, мкр. Северный, ул. Дачная, д.34</t>
  </si>
  <si>
    <t xml:space="preserve">     г. Домодедово, мкр. Центральный, ул.Каширское шоссе, д.53А</t>
  </si>
  <si>
    <t xml:space="preserve">    г.Домодедово, мкр. Авиационный, ул.Туполева, д. 9</t>
  </si>
  <si>
    <t>Домодедово г, Центральный мкр, Каширское ш, 38 А</t>
  </si>
  <si>
    <t>Домодедово г, Центральный мкр, Корнеева ул, 46</t>
  </si>
  <si>
    <t>Домодедово г, Авиационный мкр, Академика Туполева пр-кт, 18</t>
  </si>
  <si>
    <t>Домодедово г, Северный мкр, Коммунистическая 1-я ул, 29</t>
  </si>
  <si>
    <t>Домодедово г, Центральный мкр, Кирова ул, 1/1</t>
  </si>
  <si>
    <t>Домодедово г, Центральный мкр, 25 лет Октября ул, 1</t>
  </si>
  <si>
    <t>г. Домодедово, мкр. Центральный, пр-д Кутузовский, д.9</t>
  </si>
  <si>
    <t>г. Домодедово, мкр. Западный, ул. Зеленая, д.85</t>
  </si>
  <si>
    <t>г. Домодедово, мкр.Барыбино, ул.Южная, д.11</t>
  </si>
  <si>
    <t>г. Домодедово, с. Растуново, ул. Заря, д.3</t>
  </si>
  <si>
    <t>г. Домодедово, с. Ям, ул. Путейская, д.26</t>
  </si>
  <si>
    <t xml:space="preserve">г. Домодедово, с. Красный Путь, ул. Строительная, д.1 </t>
  </si>
  <si>
    <t>г. Домодедово, д. Судаково, д.1</t>
  </si>
  <si>
    <t>г. Домодедово, с. Растуново, ул. Заря, д.11</t>
  </si>
  <si>
    <t>г. Домодедово, мкр. Западный, ул. Зеленая, д.87</t>
  </si>
  <si>
    <t>г. Домодедово, мкр. Центральный, ш. Каширское, д.99</t>
  </si>
  <si>
    <t>г. Домодедово, мкр. Центральный, ул. Школьная, д.3</t>
  </si>
  <si>
    <t>-</t>
  </si>
  <si>
    <t>Утвержден постановлением 
Администрации г.о. Домодедово                                       от 29.08.2019 № 1856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</si>
</sst>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Fill="0" applyProtection="0"/>
    <xf numFmtId="0" fontId="2" fillId="0" borderId="0" applyNumberFormat="0" applyFill="0" applyBorder="0" applyAlignment="0" applyProtection="0"/>
    <xf numFmtId="0" fontId="9" fillId="0" borderId="0"/>
    <xf numFmtId="0" fontId="10" fillId="0" borderId="0"/>
  </cellStyleXfs>
  <cellXfs count="4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 shrinkToFi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top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right" vertical="top" wrapText="1"/>
    </xf>
    <xf numFmtId="0" fontId="0" fillId="0" borderId="0" xfId="0" applyAlignment="1">
      <alignment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 shrinkToFit="1"/>
    </xf>
    <xf numFmtId="0" fontId="0" fillId="2" borderId="4" xfId="0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5">
    <cellStyle name="Гиперссылка" xfId="2" builtinId="8"/>
    <cellStyle name="Обычный" xfId="0" builtinId="0"/>
    <cellStyle name="Обычный 2" xfId="3"/>
    <cellStyle name="Обычный 2 2" xfId="1"/>
    <cellStyle name="Обычный 3" xfId="4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9FFE8"/>
      <color rgb="FFFFCC99"/>
      <color rgb="FFF4F3C5"/>
      <color rgb="FFFFE8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ronovaln.DOMOD/AppData/Local/Microsoft/Windows/Temporary%20Internet%20Files/Content.Outlook/7H22J8UE/&#1055;&#1088;&#1080;&#1083;&#1086;&#1078;&#1077;&#1085;&#1080;&#1103;%20&#1082;%20&#1082;&#1088;&#1072;&#1090;&#1082;&#1086;&#1089;&#1088;&#1086;&#1095;&#1085;&#1086;&#1084;&#1091;%20&#1087;&#1083;&#1072;&#1085;&#1091;%20-%202020-2022&#1075;&#1075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Р 2020-2022"/>
      <sheetName val="2020"/>
      <sheetName val="2021"/>
      <sheetName val="2022"/>
      <sheetName val="Лист1"/>
      <sheetName val="Лист2"/>
    </sheetNames>
    <sheetDataSet>
      <sheetData sheetId="0"/>
      <sheetData sheetId="1">
        <row r="5">
          <cell r="AQ5">
            <v>524</v>
          </cell>
          <cell r="AS5">
            <v>4296800</v>
          </cell>
          <cell r="CA5">
            <v>3256</v>
          </cell>
          <cell r="CC5">
            <v>458184.3125</v>
          </cell>
        </row>
        <row r="6">
          <cell r="AQ6">
            <v>524</v>
          </cell>
          <cell r="AS6">
            <v>4296800</v>
          </cell>
          <cell r="CA6">
            <v>3256</v>
          </cell>
          <cell r="CC6">
            <v>458184.3125</v>
          </cell>
        </row>
        <row r="7">
          <cell r="AQ7">
            <v>524</v>
          </cell>
          <cell r="AS7">
            <v>4296800</v>
          </cell>
          <cell r="CA7">
            <v>3256</v>
          </cell>
          <cell r="CC7">
            <v>458184.3125</v>
          </cell>
        </row>
        <row r="8">
          <cell r="D8">
            <v>1034</v>
          </cell>
          <cell r="F8">
            <v>4215786.5</v>
          </cell>
          <cell r="M8">
            <v>48</v>
          </cell>
          <cell r="O8">
            <v>399045.125</v>
          </cell>
          <cell r="P8">
            <v>9</v>
          </cell>
          <cell r="R8">
            <v>263794.125</v>
          </cell>
          <cell r="V8">
            <v>6</v>
          </cell>
          <cell r="X8">
            <v>76922.21875</v>
          </cell>
          <cell r="Y8">
            <v>1034</v>
          </cell>
          <cell r="AA8">
            <v>481540.5625</v>
          </cell>
          <cell r="AQ8">
            <v>546</v>
          </cell>
          <cell r="AS8">
            <v>4477200</v>
          </cell>
          <cell r="AT8">
            <v>0</v>
          </cell>
          <cell r="AV8">
            <v>0</v>
          </cell>
          <cell r="AW8">
            <v>1065.5899658203125</v>
          </cell>
          <cell r="AY8">
            <v>522970.25</v>
          </cell>
          <cell r="AZ8">
            <v>0</v>
          </cell>
          <cell r="BB8">
            <v>0</v>
          </cell>
          <cell r="CA8">
            <v>4768</v>
          </cell>
          <cell r="CC8">
            <v>636861.71</v>
          </cell>
        </row>
        <row r="9">
          <cell r="AH9">
            <v>383</v>
          </cell>
          <cell r="AJ9">
            <v>936515.4375</v>
          </cell>
          <cell r="AK9">
            <v>383</v>
          </cell>
          <cell r="AM9">
            <v>656132.625</v>
          </cell>
          <cell r="AN9">
            <v>258</v>
          </cell>
          <cell r="AP9">
            <v>936896.0625</v>
          </cell>
        </row>
        <row r="10">
          <cell r="BH10">
            <v>2427943.25</v>
          </cell>
          <cell r="BQ10">
            <v>390094.125</v>
          </cell>
          <cell r="BT10">
            <v>248400</v>
          </cell>
        </row>
        <row r="11">
          <cell r="BK11">
            <v>9117925</v>
          </cell>
          <cell r="BN11">
            <v>435843.1875</v>
          </cell>
          <cell r="BQ11">
            <v>1783287.375</v>
          </cell>
          <cell r="BT11">
            <v>276000</v>
          </cell>
        </row>
        <row r="12">
          <cell r="BK12">
            <v>9117925</v>
          </cell>
          <cell r="BN12">
            <v>435843.1875</v>
          </cell>
          <cell r="BQ12">
            <v>1783287.375</v>
          </cell>
          <cell r="BT12">
            <v>276000</v>
          </cell>
        </row>
        <row r="13">
          <cell r="G13">
            <v>1612.800048828125</v>
          </cell>
          <cell r="I13">
            <v>9932735</v>
          </cell>
          <cell r="J13">
            <v>2029.5</v>
          </cell>
          <cell r="L13">
            <v>279360.6875</v>
          </cell>
          <cell r="M13">
            <v>52.5</v>
          </cell>
          <cell r="O13">
            <v>436455.59375</v>
          </cell>
          <cell r="P13">
            <v>9</v>
          </cell>
          <cell r="R13">
            <v>263794.125</v>
          </cell>
          <cell r="V13">
            <v>7.1999998092651367</v>
          </cell>
          <cell r="X13">
            <v>92306.65625</v>
          </cell>
          <cell r="Y13">
            <v>2029.5</v>
          </cell>
          <cell r="AA13">
            <v>1205198.25</v>
          </cell>
          <cell r="AH13">
            <v>916</v>
          </cell>
          <cell r="AJ13">
            <v>2239812.25</v>
          </cell>
          <cell r="AK13">
            <v>916</v>
          </cell>
          <cell r="AM13">
            <v>1569236.25</v>
          </cell>
          <cell r="AN13">
            <v>689.5999755859375</v>
          </cell>
          <cell r="AP13">
            <v>2504199.75</v>
          </cell>
          <cell r="AT13">
            <v>1399.5</v>
          </cell>
          <cell r="AV13">
            <v>598104.3125</v>
          </cell>
          <cell r="AW13">
            <v>1399.5</v>
          </cell>
          <cell r="AY13">
            <v>686846.625</v>
          </cell>
          <cell r="AZ13">
            <v>1399.5</v>
          </cell>
          <cell r="BB13">
            <v>559212.1875</v>
          </cell>
          <cell r="BC13">
            <v>121</v>
          </cell>
          <cell r="BE13">
            <v>498396.59375</v>
          </cell>
        </row>
        <row r="14">
          <cell r="BH14">
            <v>7283830</v>
          </cell>
          <cell r="BQ14">
            <v>829724</v>
          </cell>
          <cell r="BT14">
            <v>248400</v>
          </cell>
        </row>
        <row r="15">
          <cell r="BH15">
            <v>14567241</v>
          </cell>
          <cell r="BQ15">
            <v>1659448</v>
          </cell>
          <cell r="BT15">
            <v>248400</v>
          </cell>
        </row>
        <row r="16">
          <cell r="G16">
            <v>2456.60009765625</v>
          </cell>
          <cell r="I16">
            <v>15129438</v>
          </cell>
          <cell r="J16">
            <v>3776.39990234375</v>
          </cell>
          <cell r="L16">
            <v>519821.46875</v>
          </cell>
          <cell r="Y16">
            <v>3776.39990234375</v>
          </cell>
          <cell r="AA16">
            <v>2242577.5</v>
          </cell>
          <cell r="AT16">
            <v>5112.2998046875</v>
          </cell>
          <cell r="AV16">
            <v>2184843.75</v>
          </cell>
          <cell r="AW16">
            <v>5112.2998046875</v>
          </cell>
          <cell r="AY16">
            <v>2509014.5</v>
          </cell>
          <cell r="AZ16">
            <v>5112.2998046875</v>
          </cell>
          <cell r="BB16">
            <v>2042772.875</v>
          </cell>
        </row>
        <row r="17">
          <cell r="J17">
            <v>2051.030029296875</v>
          </cell>
          <cell r="L17">
            <v>282324.28125</v>
          </cell>
          <cell r="AH17">
            <v>1158.5</v>
          </cell>
          <cell r="AJ17">
            <v>2832775.75</v>
          </cell>
          <cell r="AK17">
            <v>1158.5</v>
          </cell>
          <cell r="AM17">
            <v>1984672.75</v>
          </cell>
          <cell r="AN17">
            <v>892.4000244140625</v>
          </cell>
          <cell r="AP17">
            <v>3240643.5</v>
          </cell>
        </row>
        <row r="18">
          <cell r="Y18">
            <v>1956.719970703125</v>
          </cell>
          <cell r="AA18">
            <v>1102963.875</v>
          </cell>
          <cell r="AE18">
            <v>2.5</v>
          </cell>
          <cell r="AG18">
            <v>68099.296875</v>
          </cell>
        </row>
        <row r="19">
          <cell r="D19">
            <v>630</v>
          </cell>
          <cell r="F19">
            <v>3109081.5</v>
          </cell>
          <cell r="M19">
            <v>24</v>
          </cell>
          <cell r="O19">
            <v>199522.5625</v>
          </cell>
          <cell r="P19">
            <v>6</v>
          </cell>
          <cell r="R19">
            <v>175862.765625</v>
          </cell>
          <cell r="S19">
            <v>7</v>
          </cell>
          <cell r="U19">
            <v>98581.28125</v>
          </cell>
          <cell r="V19">
            <v>6</v>
          </cell>
          <cell r="X19">
            <v>76922.21875</v>
          </cell>
          <cell r="Y19">
            <v>630</v>
          </cell>
          <cell r="AA19">
            <v>374119.1875</v>
          </cell>
          <cell r="AH19">
            <v>560</v>
          </cell>
          <cell r="AJ19">
            <v>1369317.625</v>
          </cell>
          <cell r="AK19">
            <v>560</v>
          </cell>
          <cell r="AM19">
            <v>959358.375</v>
          </cell>
          <cell r="AN19">
            <v>383</v>
          </cell>
          <cell r="AP19">
            <v>1390818.5</v>
          </cell>
          <cell r="AT19">
            <v>602.4000244140625</v>
          </cell>
          <cell r="AV19">
            <v>257447.6875</v>
          </cell>
          <cell r="AW19">
            <v>602.4000244140625</v>
          </cell>
          <cell r="AY19">
            <v>295645.875</v>
          </cell>
          <cell r="AZ19">
            <v>602.4000244140625</v>
          </cell>
          <cell r="BB19">
            <v>240706.984375</v>
          </cell>
          <cell r="BC19">
            <v>94</v>
          </cell>
          <cell r="BE19">
            <v>387184.125</v>
          </cell>
        </row>
        <row r="20">
          <cell r="D20">
            <v>580</v>
          </cell>
          <cell r="F20">
            <v>2862329</v>
          </cell>
          <cell r="Y20">
            <v>580</v>
          </cell>
          <cell r="AA20">
            <v>344427.19</v>
          </cell>
          <cell r="AH20">
            <v>310</v>
          </cell>
          <cell r="AJ20">
            <v>758015.13</v>
          </cell>
          <cell r="AK20">
            <v>310</v>
          </cell>
          <cell r="AM20">
            <v>531073.38</v>
          </cell>
          <cell r="AN20">
            <v>130</v>
          </cell>
          <cell r="AP20">
            <v>472079.41</v>
          </cell>
          <cell r="AT20">
            <v>229.2</v>
          </cell>
          <cell r="AV20">
            <v>97953.2</v>
          </cell>
          <cell r="AW20">
            <v>229.2</v>
          </cell>
          <cell r="AY20">
            <v>112486.78</v>
          </cell>
          <cell r="AZ20">
            <v>229.2</v>
          </cell>
          <cell r="BB20">
            <v>91583.74</v>
          </cell>
        </row>
        <row r="21">
          <cell r="D21">
            <v>2280</v>
          </cell>
          <cell r="F21">
            <v>11150682</v>
          </cell>
          <cell r="M21">
            <v>128</v>
          </cell>
          <cell r="O21">
            <v>1064120.375</v>
          </cell>
          <cell r="P21">
            <v>32</v>
          </cell>
          <cell r="R21">
            <v>937934.75</v>
          </cell>
          <cell r="S21">
            <v>25.590000152587891</v>
          </cell>
          <cell r="U21">
            <v>360385</v>
          </cell>
          <cell r="V21">
            <v>20</v>
          </cell>
          <cell r="X21">
            <v>256407.40625</v>
          </cell>
          <cell r="Y21">
            <v>2280</v>
          </cell>
          <cell r="AA21">
            <v>1175864.375</v>
          </cell>
          <cell r="AT21">
            <v>3040.5</v>
          </cell>
          <cell r="AV21">
            <v>1420187.125</v>
          </cell>
          <cell r="AW21">
            <v>3040.5</v>
          </cell>
          <cell r="AY21">
            <v>1492216.625</v>
          </cell>
          <cell r="AZ21">
            <v>3040.5</v>
          </cell>
          <cell r="BB21">
            <v>1632900.5</v>
          </cell>
        </row>
        <row r="22">
          <cell r="V22">
            <v>32</v>
          </cell>
          <cell r="X22">
            <v>410251.84375</v>
          </cell>
          <cell r="Y22">
            <v>4406</v>
          </cell>
          <cell r="AA22">
            <v>2722423.25</v>
          </cell>
          <cell r="AB22">
            <v>4406</v>
          </cell>
          <cell r="AD22">
            <v>6978707.5</v>
          </cell>
        </row>
        <row r="23">
          <cell r="V23">
            <v>16</v>
          </cell>
          <cell r="X23">
            <v>205125.921875</v>
          </cell>
          <cell r="Y23">
            <v>1854</v>
          </cell>
          <cell r="AA23">
            <v>956163.4375</v>
          </cell>
          <cell r="AB23">
            <v>1854</v>
          </cell>
          <cell r="AD23">
            <v>2936569.25</v>
          </cell>
        </row>
        <row r="24">
          <cell r="V24">
            <v>16</v>
          </cell>
          <cell r="X24">
            <v>205125.921875</v>
          </cell>
          <cell r="Y24">
            <v>1854</v>
          </cell>
          <cell r="AA24">
            <v>956163.4375</v>
          </cell>
          <cell r="AB24">
            <v>1854</v>
          </cell>
          <cell r="AD24">
            <v>2936569.25</v>
          </cell>
        </row>
      </sheetData>
      <sheetData sheetId="2">
        <row r="5">
          <cell r="DJ5">
            <v>2563908.25</v>
          </cell>
          <cell r="DP5">
            <v>292062.375</v>
          </cell>
          <cell r="DS5">
            <v>248400</v>
          </cell>
        </row>
        <row r="6">
          <cell r="P6">
            <v>2445.60009765625</v>
          </cell>
          <cell r="R6">
            <v>355492.40625</v>
          </cell>
          <cell r="AK6">
            <v>1158</v>
          </cell>
          <cell r="AM6">
            <v>2990118</v>
          </cell>
          <cell r="AN6">
            <v>1158</v>
          </cell>
          <cell r="AP6">
            <v>2094914.625</v>
          </cell>
          <cell r="AQ6">
            <v>864.4000244140625</v>
          </cell>
          <cell r="AS6">
            <v>3314749.25</v>
          </cell>
          <cell r="AT6">
            <v>2036.699951171875</v>
          </cell>
          <cell r="AV6">
            <v>4242853.5</v>
          </cell>
          <cell r="AW6">
            <v>864.4000244140625</v>
          </cell>
          <cell r="AY6">
            <v>1887892.875</v>
          </cell>
          <cell r="BC6">
            <v>2036.699951171875</v>
          </cell>
          <cell r="BE6">
            <v>637507.5</v>
          </cell>
          <cell r="BF6">
            <v>864.4000244140625</v>
          </cell>
          <cell r="BH6">
            <v>518717.8125</v>
          </cell>
          <cell r="BI6">
            <v>2036.699951171875</v>
          </cell>
          <cell r="BK6">
            <v>901993.3125</v>
          </cell>
          <cell r="BL6">
            <v>864.4000244140625</v>
          </cell>
          <cell r="BN6">
            <v>590955.6875</v>
          </cell>
          <cell r="BO6">
            <v>2036.699951171875</v>
          </cell>
          <cell r="BQ6">
            <v>973909.1875</v>
          </cell>
          <cell r="BR6">
            <v>888.9000244140625</v>
          </cell>
          <cell r="BT6">
            <v>489410.5625</v>
          </cell>
          <cell r="CY6">
            <v>864.4000244140625</v>
          </cell>
          <cell r="DA6">
            <v>2467896.5</v>
          </cell>
          <cell r="DE6">
            <v>146.74000549316406</v>
          </cell>
          <cell r="DG6">
            <v>638266.1875</v>
          </cell>
        </row>
        <row r="7">
          <cell r="G7">
            <v>1483</v>
          </cell>
          <cell r="I7">
            <v>3238560.5</v>
          </cell>
          <cell r="P7">
            <v>1483</v>
          </cell>
          <cell r="R7">
            <v>215568.875</v>
          </cell>
          <cell r="S7">
            <v>58</v>
          </cell>
          <cell r="U7">
            <v>509181.40625</v>
          </cell>
          <cell r="V7">
            <v>6.8000001907348633</v>
          </cell>
          <cell r="X7">
            <v>210472.578125</v>
          </cell>
          <cell r="Y7">
            <v>11.699999809265137</v>
          </cell>
          <cell r="AA7">
            <v>173998.765625</v>
          </cell>
          <cell r="AB7">
            <v>7.8000001907348633</v>
          </cell>
          <cell r="AD7">
            <v>105598.8203125</v>
          </cell>
          <cell r="AE7">
            <v>1483</v>
          </cell>
          <cell r="AG7">
            <v>929989.3125</v>
          </cell>
          <cell r="AK7">
            <v>919.3599853515625</v>
          </cell>
          <cell r="AM7">
            <v>2373916.25</v>
          </cell>
          <cell r="AN7">
            <v>919.3599853515625</v>
          </cell>
          <cell r="AP7">
            <v>1663195.75</v>
          </cell>
          <cell r="AQ7">
            <v>696.29998779296875</v>
          </cell>
          <cell r="AS7">
            <v>2670129.5</v>
          </cell>
          <cell r="AT7">
            <v>971.5</v>
          </cell>
          <cell r="AV7">
            <v>2023828.75</v>
          </cell>
          <cell r="AW7">
            <v>696.29998779296875</v>
          </cell>
          <cell r="AY7">
            <v>1520754</v>
          </cell>
          <cell r="BC7">
            <v>971.5</v>
          </cell>
          <cell r="BE7">
            <v>304089.21875</v>
          </cell>
          <cell r="BF7">
            <v>696.29998779296875</v>
          </cell>
          <cell r="BH7">
            <v>417842.65625</v>
          </cell>
          <cell r="BI7">
            <v>971.5</v>
          </cell>
          <cell r="BK7">
            <v>430248.21875</v>
          </cell>
          <cell r="BL7">
            <v>696.29998779296875</v>
          </cell>
          <cell r="BN7">
            <v>476032.46875</v>
          </cell>
          <cell r="BO7">
            <v>971.5</v>
          </cell>
          <cell r="BQ7">
            <v>464551.875</v>
          </cell>
          <cell r="BR7">
            <v>754.70001220703125</v>
          </cell>
          <cell r="BT7">
            <v>415522.71875</v>
          </cell>
          <cell r="CY7">
            <v>696.29998779296875</v>
          </cell>
          <cell r="DA7">
            <v>1987964.375</v>
          </cell>
          <cell r="DE7">
            <v>121.31999969482422</v>
          </cell>
          <cell r="DG7">
            <v>527698.3125</v>
          </cell>
        </row>
        <row r="8">
          <cell r="J8">
            <v>2283</v>
          </cell>
          <cell r="L8">
            <v>11897649</v>
          </cell>
          <cell r="S8">
            <v>144</v>
          </cell>
          <cell r="U8">
            <v>1264174.5</v>
          </cell>
          <cell r="V8">
            <v>12</v>
          </cell>
          <cell r="X8">
            <v>371422.1875</v>
          </cell>
          <cell r="AE8">
            <v>2283</v>
          </cell>
          <cell r="AG8">
            <v>1431669.25</v>
          </cell>
          <cell r="AH8">
            <v>836</v>
          </cell>
          <cell r="AJ8">
            <v>4841635.5</v>
          </cell>
          <cell r="BX8">
            <v>2069</v>
          </cell>
          <cell r="BZ8">
            <v>933739.6875</v>
          </cell>
          <cell r="CA8">
            <v>2069</v>
          </cell>
          <cell r="CC8">
            <v>1015423.8125</v>
          </cell>
          <cell r="CD8">
            <v>2069</v>
          </cell>
          <cell r="CF8">
            <v>873035.25</v>
          </cell>
          <cell r="CG8">
            <v>2069</v>
          </cell>
          <cell r="CI8">
            <v>344860.90625</v>
          </cell>
          <cell r="CL8">
            <v>47486.3984375</v>
          </cell>
          <cell r="CO8">
            <v>279876.0625</v>
          </cell>
          <cell r="CP8">
            <v>2069</v>
          </cell>
          <cell r="CR8">
            <v>863538.5</v>
          </cell>
          <cell r="CS8">
            <v>2069</v>
          </cell>
          <cell r="CU8">
            <v>450255.78125</v>
          </cell>
          <cell r="CX8">
            <v>2921151.25</v>
          </cell>
          <cell r="CY8">
            <v>766.79998779296875</v>
          </cell>
          <cell r="DA8">
            <v>2189244.75</v>
          </cell>
          <cell r="DB8">
            <v>196</v>
          </cell>
          <cell r="DD8">
            <v>1420733.5</v>
          </cell>
          <cell r="DE8">
            <v>157</v>
          </cell>
          <cell r="DG8">
            <v>682893.5</v>
          </cell>
        </row>
        <row r="9">
          <cell r="AT9">
            <v>1399.5</v>
          </cell>
          <cell r="AV9">
            <v>2915438.5</v>
          </cell>
          <cell r="AW9">
            <v>689.5999755859375</v>
          </cell>
          <cell r="AY9">
            <v>1506120.875</v>
          </cell>
          <cell r="BC9">
            <v>1399.5</v>
          </cell>
          <cell r="BE9">
            <v>438057.5</v>
          </cell>
          <cell r="BF9">
            <v>689.5999755859375</v>
          </cell>
          <cell r="BH9">
            <v>413822.0625</v>
          </cell>
          <cell r="BI9">
            <v>1399.5</v>
          </cell>
          <cell r="BK9">
            <v>619796.5625</v>
          </cell>
          <cell r="BL9">
            <v>689.5999755859375</v>
          </cell>
          <cell r="BN9">
            <v>471451.9375</v>
          </cell>
          <cell r="BO9">
            <v>1399.5</v>
          </cell>
          <cell r="BQ9">
            <v>669212.9375</v>
          </cell>
          <cell r="BR9">
            <v>771</v>
          </cell>
          <cell r="BT9">
            <v>424497.1875</v>
          </cell>
          <cell r="CY9">
            <v>689.5999755859375</v>
          </cell>
          <cell r="DA9">
            <v>1968835.625</v>
          </cell>
        </row>
        <row r="10">
          <cell r="AW10">
            <v>2224.199951171875</v>
          </cell>
          <cell r="AY10">
            <v>5925135.5</v>
          </cell>
          <cell r="BL10">
            <v>2224.199951171875</v>
          </cell>
          <cell r="BN10">
            <v>2755961.75</v>
          </cell>
          <cell r="DT10">
            <v>4</v>
          </cell>
          <cell r="DV10">
            <v>4912468.5</v>
          </cell>
          <cell r="DW10">
            <v>4</v>
          </cell>
          <cell r="DY10">
            <v>10938872</v>
          </cell>
        </row>
        <row r="11">
          <cell r="DH11">
            <v>3</v>
          </cell>
          <cell r="DJ11">
            <v>7691724.5</v>
          </cell>
          <cell r="DM11">
            <v>400865.90625</v>
          </cell>
          <cell r="DP11">
            <v>935035.5</v>
          </cell>
          <cell r="DS11">
            <v>248400</v>
          </cell>
        </row>
        <row r="12">
          <cell r="DJ12">
            <v>7691724.5</v>
          </cell>
          <cell r="DM12">
            <v>400865.90625</v>
          </cell>
          <cell r="DP12">
            <v>1726219.5</v>
          </cell>
          <cell r="DS12">
            <v>276000</v>
          </cell>
        </row>
        <row r="13">
          <cell r="DJ13">
            <v>2563908.25</v>
          </cell>
          <cell r="DP13">
            <v>292062.375</v>
          </cell>
          <cell r="DS13">
            <v>248400</v>
          </cell>
        </row>
        <row r="14">
          <cell r="AT14">
            <v>602.4000244140625</v>
          </cell>
          <cell r="AV14">
            <v>1254919.625</v>
          </cell>
          <cell r="AW14">
            <v>383</v>
          </cell>
          <cell r="AY14">
            <v>836491.125</v>
          </cell>
          <cell r="AZ14">
            <v>429.20001220703125</v>
          </cell>
          <cell r="BB14">
            <v>2158777.25</v>
          </cell>
          <cell r="BC14">
            <v>602.4000244140625</v>
          </cell>
          <cell r="BE14">
            <v>188557.21875</v>
          </cell>
          <cell r="BF14">
            <v>383</v>
          </cell>
          <cell r="BH14">
            <v>229834.46875</v>
          </cell>
          <cell r="BI14">
            <v>602.4000244140625</v>
          </cell>
          <cell r="BK14">
            <v>266784.875</v>
          </cell>
          <cell r="BL14">
            <v>383</v>
          </cell>
          <cell r="BN14">
            <v>261841.78125</v>
          </cell>
          <cell r="BO14">
            <v>602.4000244140625</v>
          </cell>
          <cell r="BQ14">
            <v>288055.625</v>
          </cell>
          <cell r="BR14">
            <v>429.20001220703125</v>
          </cell>
          <cell r="BT14">
            <v>236308.9375</v>
          </cell>
          <cell r="BU14">
            <v>429.20001220703125</v>
          </cell>
          <cell r="BW14">
            <v>2927981</v>
          </cell>
          <cell r="CO14">
            <v>279876.0625</v>
          </cell>
          <cell r="CP14">
            <v>602.4000244140625</v>
          </cell>
          <cell r="CR14">
            <v>251423.6875</v>
          </cell>
          <cell r="CS14">
            <v>602.4000244140625</v>
          </cell>
          <cell r="CU14">
            <v>131094.296875</v>
          </cell>
          <cell r="CX14">
            <v>153744.796875</v>
          </cell>
        </row>
        <row r="15">
          <cell r="J15">
            <v>666</v>
          </cell>
          <cell r="L15">
            <v>3470799</v>
          </cell>
          <cell r="V15">
            <v>6</v>
          </cell>
          <cell r="X15">
            <v>185711.09375</v>
          </cell>
          <cell r="Y15">
            <v>3.2000000476837158</v>
          </cell>
          <cell r="AA15">
            <v>47589.41015625</v>
          </cell>
          <cell r="AB15">
            <v>6</v>
          </cell>
          <cell r="AD15">
            <v>81229.859375</v>
          </cell>
          <cell r="AE15">
            <v>666</v>
          </cell>
          <cell r="AG15">
            <v>417648.59375</v>
          </cell>
          <cell r="AH15">
            <v>532</v>
          </cell>
          <cell r="AJ15">
            <v>3081040.75</v>
          </cell>
          <cell r="BX15">
            <v>705</v>
          </cell>
          <cell r="BZ15">
            <v>318166.5</v>
          </cell>
          <cell r="CA15">
            <v>705</v>
          </cell>
          <cell r="CC15">
            <v>345999.90625</v>
          </cell>
          <cell r="CD15">
            <v>705</v>
          </cell>
          <cell r="CF15">
            <v>297481.8125</v>
          </cell>
        </row>
        <row r="16">
          <cell r="J16">
            <v>686</v>
          </cell>
          <cell r="L16">
            <v>3575027.25</v>
          </cell>
          <cell r="V16">
            <v>6</v>
          </cell>
          <cell r="X16">
            <v>185711.09375</v>
          </cell>
          <cell r="AA16">
            <v>47589.41015625</v>
          </cell>
          <cell r="AD16">
            <v>81229.859375</v>
          </cell>
          <cell r="AG16">
            <v>430190.59375</v>
          </cell>
          <cell r="AH16">
            <v>556</v>
          </cell>
          <cell r="AJ16">
            <v>3220035</v>
          </cell>
          <cell r="BX16">
            <v>732.0999755859375</v>
          </cell>
          <cell r="BZ16">
            <v>330396.71875</v>
          </cell>
          <cell r="CA16">
            <v>732.0999755859375</v>
          </cell>
          <cell r="CC16">
            <v>359300.03125</v>
          </cell>
          <cell r="CD16">
            <v>732.0999755859375</v>
          </cell>
          <cell r="CF16">
            <v>308916.90625</v>
          </cell>
        </row>
        <row r="17">
          <cell r="M17">
            <v>2327</v>
          </cell>
          <cell r="O17">
            <v>12071848</v>
          </cell>
          <cell r="S17">
            <v>144</v>
          </cell>
          <cell r="U17">
            <v>1264174.5</v>
          </cell>
          <cell r="V17">
            <v>30</v>
          </cell>
          <cell r="X17">
            <v>928555.5</v>
          </cell>
          <cell r="AB17">
            <v>29</v>
          </cell>
          <cell r="AD17">
            <v>392611</v>
          </cell>
          <cell r="AE17">
            <v>2327</v>
          </cell>
          <cell r="AG17">
            <v>1267307.5</v>
          </cell>
          <cell r="BX17">
            <v>2684.389892578125</v>
          </cell>
          <cell r="BZ17">
            <v>1324075.375</v>
          </cell>
          <cell r="CA17">
            <v>2684.389892578125</v>
          </cell>
          <cell r="CC17">
            <v>1317444.875</v>
          </cell>
          <cell r="CD17">
            <v>2684.389892578125</v>
          </cell>
          <cell r="CF17">
            <v>1522371.25</v>
          </cell>
        </row>
        <row r="18">
          <cell r="D18">
            <v>611</v>
          </cell>
          <cell r="F18">
            <v>925701.69</v>
          </cell>
          <cell r="V18">
            <v>3</v>
          </cell>
          <cell r="X18">
            <v>92855.55</v>
          </cell>
          <cell r="Y18">
            <v>2.1</v>
          </cell>
          <cell r="AA18">
            <v>31230.55</v>
          </cell>
          <cell r="AB18">
            <v>2.6</v>
          </cell>
          <cell r="AD18">
            <v>35199.61</v>
          </cell>
          <cell r="AE18">
            <v>611</v>
          </cell>
          <cell r="AG18">
            <v>383158.09</v>
          </cell>
          <cell r="AK18">
            <v>641</v>
          </cell>
          <cell r="AM18">
            <v>1655151.75</v>
          </cell>
          <cell r="AN18">
            <v>641</v>
          </cell>
          <cell r="AP18">
            <v>1159620.25</v>
          </cell>
          <cell r="AQ18">
            <v>464.26</v>
          </cell>
          <cell r="AS18">
            <v>1780316.38</v>
          </cell>
          <cell r="AT18">
            <v>369.7</v>
          </cell>
          <cell r="AV18">
            <v>770159.06</v>
          </cell>
          <cell r="AW18">
            <v>464.26</v>
          </cell>
          <cell r="AY18">
            <v>1013967.06</v>
          </cell>
          <cell r="AZ18">
            <v>450.8</v>
          </cell>
          <cell r="BB18">
            <v>2267420.25</v>
          </cell>
          <cell r="BC18">
            <v>369.7</v>
          </cell>
          <cell r="BE18">
            <v>115719.8</v>
          </cell>
          <cell r="BF18">
            <v>464.26</v>
          </cell>
          <cell r="BH18">
            <v>278597.78000000003</v>
          </cell>
          <cell r="BI18">
            <v>369.7</v>
          </cell>
          <cell r="BK18">
            <v>163729.04999999999</v>
          </cell>
          <cell r="BL18">
            <v>464.26</v>
          </cell>
          <cell r="BN18">
            <v>317396</v>
          </cell>
          <cell r="BO18">
            <v>369.7</v>
          </cell>
          <cell r="BQ18">
            <v>176783.16</v>
          </cell>
          <cell r="BR18">
            <v>450.8</v>
          </cell>
          <cell r="BT18">
            <v>248201.45</v>
          </cell>
          <cell r="BU18">
            <v>450.8</v>
          </cell>
          <cell r="BW18">
            <v>3075335</v>
          </cell>
          <cell r="DE18">
            <v>90.36</v>
          </cell>
          <cell r="DG18">
            <v>393033.47</v>
          </cell>
        </row>
      </sheetData>
      <sheetData sheetId="3">
        <row r="5">
          <cell r="G5">
            <v>958</v>
          </cell>
          <cell r="I5">
            <v>2201694.75</v>
          </cell>
          <cell r="M5">
            <v>958</v>
          </cell>
          <cell r="O5">
            <v>146554.84375</v>
          </cell>
          <cell r="P5">
            <v>46.080001831054688</v>
          </cell>
          <cell r="R5">
            <v>425733.59375</v>
          </cell>
          <cell r="S5">
            <v>6</v>
          </cell>
          <cell r="U5">
            <v>195442.375</v>
          </cell>
          <cell r="Y5">
            <v>5.0500001907348633</v>
          </cell>
          <cell r="AA5">
            <v>71950.9921875</v>
          </cell>
          <cell r="AB5">
            <v>958</v>
          </cell>
          <cell r="AD5">
            <v>632241.6875</v>
          </cell>
          <cell r="AH5">
            <v>591.5</v>
          </cell>
          <cell r="AJ5">
            <v>1607365.75</v>
          </cell>
          <cell r="AK5">
            <v>591.5</v>
          </cell>
          <cell r="AM5">
            <v>1126145</v>
          </cell>
          <cell r="AN5">
            <v>455</v>
          </cell>
          <cell r="AP5">
            <v>1836234.375</v>
          </cell>
          <cell r="AT5">
            <v>639.79998779296875</v>
          </cell>
          <cell r="AV5">
            <v>1402671.875</v>
          </cell>
          <cell r="AW5">
            <v>455</v>
          </cell>
          <cell r="AY5">
            <v>1045808.375</v>
          </cell>
          <cell r="BC5">
            <v>523.29998779296875</v>
          </cell>
          <cell r="BE5">
            <v>2769999.5</v>
          </cell>
          <cell r="BF5">
            <v>639.79998779296875</v>
          </cell>
          <cell r="BH5">
            <v>210756.515625</v>
          </cell>
          <cell r="BI5">
            <v>455</v>
          </cell>
          <cell r="BK5">
            <v>287332.5</v>
          </cell>
          <cell r="BL5">
            <v>639.79998779296875</v>
          </cell>
          <cell r="BN5">
            <v>298197.96875</v>
          </cell>
          <cell r="BO5">
            <v>455</v>
          </cell>
          <cell r="BQ5">
            <v>327349.75</v>
          </cell>
          <cell r="BR5">
            <v>639.79998779296875</v>
          </cell>
          <cell r="BT5">
            <v>321972.9375</v>
          </cell>
          <cell r="BU5">
            <v>523.29998779296875</v>
          </cell>
          <cell r="BW5">
            <v>303215.71875</v>
          </cell>
          <cell r="BX5">
            <v>523.29998779296875</v>
          </cell>
          <cell r="BZ5">
            <v>3756990.5</v>
          </cell>
          <cell r="CS5">
            <v>86.220001220703125</v>
          </cell>
          <cell r="CU5">
            <v>394677.21875</v>
          </cell>
        </row>
        <row r="6">
          <cell r="CX6">
            <v>2698128.25</v>
          </cell>
          <cell r="DA6">
            <v>421851.15625</v>
          </cell>
          <cell r="DD6">
            <v>3377623.75</v>
          </cell>
          <cell r="DG6">
            <v>484358.34375</v>
          </cell>
          <cell r="DJ6">
            <v>850951.5625</v>
          </cell>
          <cell r="DM6">
            <v>331200</v>
          </cell>
        </row>
        <row r="7">
          <cell r="D7">
            <v>2534</v>
          </cell>
          <cell r="F7">
            <v>3488279</v>
          </cell>
          <cell r="P7">
            <v>45.799999237060547</v>
          </cell>
          <cell r="R7">
            <v>423146.65625</v>
          </cell>
          <cell r="S7">
            <v>3</v>
          </cell>
          <cell r="U7">
            <v>97721.1875</v>
          </cell>
          <cell r="V7">
            <v>20</v>
          </cell>
          <cell r="X7">
            <v>313019.40625</v>
          </cell>
          <cell r="Y7">
            <v>3</v>
          </cell>
          <cell r="AA7">
            <v>42743.16015625</v>
          </cell>
          <cell r="AB7">
            <v>2534</v>
          </cell>
          <cell r="AD7">
            <v>1740047.125</v>
          </cell>
          <cell r="AE7">
            <v>401.5</v>
          </cell>
          <cell r="AG7">
            <v>2447102.25</v>
          </cell>
          <cell r="AQ7">
            <v>30</v>
          </cell>
          <cell r="AS7">
            <v>97781.1015625</v>
          </cell>
          <cell r="AT7">
            <v>1391.199951171875</v>
          </cell>
          <cell r="AV7">
            <v>3156438</v>
          </cell>
          <cell r="AW7">
            <v>401.45001220703125</v>
          </cell>
          <cell r="AY7">
            <v>1125477.125</v>
          </cell>
          <cell r="BF7">
            <v>1391.199951171875</v>
          </cell>
          <cell r="BH7">
            <v>422938.71875</v>
          </cell>
          <cell r="BI7">
            <v>401.45001220703125</v>
          </cell>
          <cell r="BK7">
            <v>273106.4375</v>
          </cell>
          <cell r="BL7">
            <v>1391.199951171875</v>
          </cell>
          <cell r="BN7">
            <v>927805.1875</v>
          </cell>
          <cell r="BO7">
            <v>401.45001220703125</v>
          </cell>
          <cell r="BQ7">
            <v>523494.8125</v>
          </cell>
          <cell r="BR7">
            <v>1391.199951171875</v>
          </cell>
          <cell r="BT7">
            <v>621323.8125</v>
          </cell>
          <cell r="BU7">
            <v>350</v>
          </cell>
          <cell r="BW7">
            <v>222456.5</v>
          </cell>
          <cell r="CJ7">
            <v>401.5</v>
          </cell>
          <cell r="CL7">
            <v>1206363</v>
          </cell>
          <cell r="CS7">
            <v>73.620002746582031</v>
          </cell>
          <cell r="CU7">
            <v>355351.96875</v>
          </cell>
        </row>
        <row r="8">
          <cell r="D8">
            <v>880</v>
          </cell>
          <cell r="F8">
            <v>1403116</v>
          </cell>
          <cell r="P8">
            <v>48</v>
          </cell>
          <cell r="R8">
            <v>443472.47</v>
          </cell>
          <cell r="S8">
            <v>8</v>
          </cell>
          <cell r="U8">
            <v>260589.84</v>
          </cell>
          <cell r="V8">
            <v>9.83</v>
          </cell>
          <cell r="X8">
            <v>153849.04999999999</v>
          </cell>
          <cell r="Y8">
            <v>6</v>
          </cell>
          <cell r="AA8">
            <v>85486.32</v>
          </cell>
          <cell r="AB8">
            <v>880</v>
          </cell>
          <cell r="AD8">
            <v>580764.81000000006</v>
          </cell>
          <cell r="AH8">
            <v>570</v>
          </cell>
          <cell r="AJ8">
            <v>1548940.75</v>
          </cell>
          <cell r="AK8">
            <v>570</v>
          </cell>
          <cell r="AM8">
            <v>1085211.6299999999</v>
          </cell>
          <cell r="AN8">
            <v>392</v>
          </cell>
          <cell r="AP8">
            <v>1581986.5</v>
          </cell>
          <cell r="AT8">
            <v>941.7</v>
          </cell>
          <cell r="AV8">
            <v>2064545.38</v>
          </cell>
          <cell r="AW8">
            <v>392</v>
          </cell>
          <cell r="AY8">
            <v>901051.19</v>
          </cell>
          <cell r="AZ8">
            <v>941.7</v>
          </cell>
          <cell r="BB8">
            <v>287416.25</v>
          </cell>
          <cell r="BC8">
            <v>438.2</v>
          </cell>
          <cell r="BE8">
            <v>2319537.25</v>
          </cell>
          <cell r="BF8">
            <v>941.7</v>
          </cell>
          <cell r="BH8">
            <v>310205.40999999997</v>
          </cell>
          <cell r="BI8">
            <v>392</v>
          </cell>
          <cell r="BK8">
            <v>247559.77</v>
          </cell>
          <cell r="BL8">
            <v>941.7</v>
          </cell>
          <cell r="BN8">
            <v>438907.53</v>
          </cell>
          <cell r="BO8">
            <v>392</v>
          </cell>
          <cell r="BQ8">
            <v>282036.15999999997</v>
          </cell>
          <cell r="BR8">
            <v>941.7</v>
          </cell>
          <cell r="BT8">
            <v>473901.13</v>
          </cell>
          <cell r="BU8">
            <v>438.2</v>
          </cell>
          <cell r="BW8">
            <v>253906.23</v>
          </cell>
          <cell r="BX8">
            <v>438.2</v>
          </cell>
          <cell r="BZ8">
            <v>3146021.75</v>
          </cell>
          <cell r="CA8">
            <v>941.7</v>
          </cell>
          <cell r="CC8">
            <v>447260.41</v>
          </cell>
          <cell r="CG8">
            <v>941.7</v>
          </cell>
          <cell r="CI8">
            <v>418180.72</v>
          </cell>
          <cell r="CM8">
            <v>12</v>
          </cell>
          <cell r="CO8">
            <v>36000</v>
          </cell>
          <cell r="CP8">
            <v>114</v>
          </cell>
          <cell r="CR8">
            <v>826344.94</v>
          </cell>
          <cell r="CS8">
            <v>94.4</v>
          </cell>
          <cell r="CU8">
            <v>432121.66</v>
          </cell>
        </row>
        <row r="9">
          <cell r="G9">
            <v>2445.6</v>
          </cell>
          <cell r="I9">
            <v>5620527</v>
          </cell>
          <cell r="P9">
            <v>138.19999999999999</v>
          </cell>
          <cell r="R9">
            <v>1276831.1299999999</v>
          </cell>
          <cell r="S9">
            <v>7</v>
          </cell>
          <cell r="U9">
            <v>228016.11</v>
          </cell>
          <cell r="Y9">
            <v>11</v>
          </cell>
          <cell r="AA9">
            <v>156724.92000000001</v>
          </cell>
          <cell r="AB9">
            <v>2445.6</v>
          </cell>
          <cell r="AD9">
            <v>1613998.13</v>
          </cell>
        </row>
        <row r="10">
          <cell r="CX10">
            <v>5396256.5</v>
          </cell>
          <cell r="DJ10">
            <v>867007.25</v>
          </cell>
          <cell r="DM10">
            <v>248400</v>
          </cell>
        </row>
        <row r="11">
          <cell r="DD11">
            <v>10133355</v>
          </cell>
          <cell r="DG11">
            <v>484381.46875</v>
          </cell>
          <cell r="DM11">
            <v>276000</v>
          </cell>
        </row>
        <row r="12">
          <cell r="CX12">
            <v>5396256.5</v>
          </cell>
          <cell r="DJ12">
            <v>596354.1875</v>
          </cell>
          <cell r="DM12">
            <v>248400</v>
          </cell>
        </row>
        <row r="13">
          <cell r="AT13">
            <v>1490.4000244140625</v>
          </cell>
          <cell r="AV13">
            <v>3267493.25</v>
          </cell>
          <cell r="AW13">
            <v>892.4000244140625</v>
          </cell>
          <cell r="AY13">
            <v>2051270.625</v>
          </cell>
          <cell r="BF13">
            <v>1490.4000244140625</v>
          </cell>
          <cell r="BH13">
            <v>490952.65625</v>
          </cell>
          <cell r="BI13">
            <v>892.4000244140625</v>
          </cell>
          <cell r="BK13">
            <v>563577.375</v>
          </cell>
          <cell r="BL13">
            <v>1490.4000244140625</v>
          </cell>
          <cell r="BN13">
            <v>694645.625</v>
          </cell>
          <cell r="BO13">
            <v>892.4000244140625</v>
          </cell>
          <cell r="BQ13">
            <v>642063.9375</v>
          </cell>
          <cell r="BR13">
            <v>1490.4000244140625</v>
          </cell>
          <cell r="BT13">
            <v>750028.875</v>
          </cell>
          <cell r="BU13">
            <v>882.20001220703125</v>
          </cell>
          <cell r="BW13">
            <v>511173.15625</v>
          </cell>
          <cell r="CJ13">
            <v>892.4000244140625</v>
          </cell>
          <cell r="CL13">
            <v>2681340.75</v>
          </cell>
          <cell r="CS13">
            <v>146.80000305175781</v>
          </cell>
          <cell r="CU13">
            <v>671985.8125</v>
          </cell>
          <cell r="DP13">
            <v>1292470.375</v>
          </cell>
        </row>
        <row r="14">
          <cell r="J14">
            <v>2327</v>
          </cell>
          <cell r="L14">
            <v>12704419</v>
          </cell>
          <cell r="P14">
            <v>144</v>
          </cell>
          <cell r="R14">
            <v>1330417.5</v>
          </cell>
          <cell r="S14">
            <v>26</v>
          </cell>
          <cell r="U14">
            <v>846917</v>
          </cell>
          <cell r="V14">
            <v>48</v>
          </cell>
          <cell r="X14">
            <v>751246.5625</v>
          </cell>
          <cell r="Y14">
            <v>28</v>
          </cell>
          <cell r="AA14">
            <v>398936.15625</v>
          </cell>
          <cell r="AB14">
            <v>2327</v>
          </cell>
          <cell r="AD14">
            <v>1333720</v>
          </cell>
          <cell r="AE14">
            <v>919</v>
          </cell>
          <cell r="AG14">
            <v>5601213</v>
          </cell>
          <cell r="AT14">
            <v>2699.300048828125</v>
          </cell>
          <cell r="AV14">
            <v>6261107.5</v>
          </cell>
          <cell r="AW14">
            <v>653.5999755859375</v>
          </cell>
          <cell r="AY14">
            <v>1480887.625</v>
          </cell>
          <cell r="BF14">
            <v>2699.300048828125</v>
          </cell>
          <cell r="BH14">
            <v>1709520.625</v>
          </cell>
          <cell r="BI14">
            <v>653.5999755859375</v>
          </cell>
          <cell r="BK14">
            <v>325943.78125</v>
          </cell>
          <cell r="BL14">
            <v>2699.300048828125</v>
          </cell>
          <cell r="BN14">
            <v>1958558.125</v>
          </cell>
          <cell r="BO14">
            <v>653.5999755859375</v>
          </cell>
          <cell r="BQ14">
            <v>649024.8125</v>
          </cell>
          <cell r="BR14">
            <v>2699.300048828125</v>
          </cell>
          <cell r="BT14">
            <v>1394890.25</v>
          </cell>
          <cell r="BU14">
            <v>827.5999755859375</v>
          </cell>
          <cell r="BW14">
            <v>572376.4375</v>
          </cell>
          <cell r="CA14">
            <v>2699.300048828125</v>
          </cell>
          <cell r="CC14">
            <v>1401206.625</v>
          </cell>
          <cell r="CD14">
            <v>2699.300048828125</v>
          </cell>
          <cell r="CF14">
            <v>1324762.5</v>
          </cell>
          <cell r="CG14">
            <v>2699.300048828125</v>
          </cell>
          <cell r="CI14">
            <v>1611050.25</v>
          </cell>
          <cell r="CJ14">
            <v>653.5999755859375</v>
          </cell>
          <cell r="CL14">
            <v>1963832.75</v>
          </cell>
          <cell r="CS14">
            <v>181.83999633789062</v>
          </cell>
          <cell r="CU14">
            <v>849914.6875</v>
          </cell>
        </row>
        <row r="15">
          <cell r="J15">
            <v>2320</v>
          </cell>
          <cell r="L15">
            <v>12666202</v>
          </cell>
          <cell r="P15">
            <v>144</v>
          </cell>
          <cell r="R15">
            <v>1330417.5</v>
          </cell>
          <cell r="S15">
            <v>32</v>
          </cell>
          <cell r="U15">
            <v>1042359.375</v>
          </cell>
          <cell r="V15">
            <v>60</v>
          </cell>
          <cell r="X15">
            <v>939058.1875</v>
          </cell>
          <cell r="Y15">
            <v>29</v>
          </cell>
          <cell r="AA15">
            <v>413183.875</v>
          </cell>
          <cell r="AB15">
            <v>2320</v>
          </cell>
          <cell r="AD15">
            <v>1329708</v>
          </cell>
          <cell r="AE15">
            <v>916</v>
          </cell>
          <cell r="AG15">
            <v>5582928.5</v>
          </cell>
          <cell r="AT15">
            <v>2682.199951171875</v>
          </cell>
          <cell r="AV15">
            <v>6221443.5</v>
          </cell>
          <cell r="AW15">
            <v>745.79998779296875</v>
          </cell>
          <cell r="AY15">
            <v>1689788.875</v>
          </cell>
          <cell r="BF15">
            <v>2682.199951171875</v>
          </cell>
          <cell r="BH15">
            <v>1698690.875</v>
          </cell>
          <cell r="BI15">
            <v>745.79998779296875</v>
          </cell>
          <cell r="BK15">
            <v>371923</v>
          </cell>
          <cell r="BL15">
            <v>2682.199951171875</v>
          </cell>
          <cell r="BN15">
            <v>1946150.625</v>
          </cell>
          <cell r="BO15">
            <v>745.79998779296875</v>
          </cell>
          <cell r="BQ15">
            <v>740579.375</v>
          </cell>
          <cell r="BR15">
            <v>2682.199951171875</v>
          </cell>
          <cell r="BT15">
            <v>1386053.625</v>
          </cell>
          <cell r="BU15">
            <v>827.0999755859375</v>
          </cell>
          <cell r="BW15">
            <v>572030.625</v>
          </cell>
          <cell r="CA15">
            <v>2682.199951171875</v>
          </cell>
          <cell r="CC15">
            <v>1392330</v>
          </cell>
          <cell r="CD15">
            <v>2682.199951171875</v>
          </cell>
          <cell r="CF15">
            <v>1316370.125</v>
          </cell>
          <cell r="CG15">
            <v>2682.199951171875</v>
          </cell>
          <cell r="CI15">
            <v>1600844.25</v>
          </cell>
          <cell r="CJ15">
            <v>745.79998779296875</v>
          </cell>
          <cell r="CL15">
            <v>2240860.5</v>
          </cell>
          <cell r="CP15">
            <v>127</v>
          </cell>
          <cell r="CR15">
            <v>920577.25</v>
          </cell>
          <cell r="CS15">
            <v>182</v>
          </cell>
          <cell r="CU15">
            <v>850662.5625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67"/>
  <sheetViews>
    <sheetView tabSelected="1" topLeftCell="T1" zoomScale="50" zoomScaleNormal="50" workbookViewId="0">
      <selection activeCell="A8" sqref="A8:BC15"/>
    </sheetView>
  </sheetViews>
  <sheetFormatPr defaultRowHeight="15" x14ac:dyDescent="0.25"/>
  <cols>
    <col min="1" max="1" width="6.140625" customWidth="1"/>
    <col min="2" max="2" width="52.7109375" customWidth="1"/>
    <col min="3" max="17" width="9.28515625" bestFit="1" customWidth="1"/>
    <col min="18" max="18" width="13.42578125" customWidth="1"/>
    <col min="19" max="19" width="19.140625" customWidth="1"/>
    <col min="20" max="20" width="14.5703125" customWidth="1"/>
    <col min="21" max="21" width="9.28515625" bestFit="1" customWidth="1"/>
    <col min="22" max="22" width="18.140625" customWidth="1"/>
    <col min="23" max="23" width="15" customWidth="1"/>
    <col min="24" max="24" width="14.5703125" customWidth="1"/>
    <col min="25" max="26" width="14.28515625" customWidth="1"/>
    <col min="27" max="27" width="9.28515625" bestFit="1" customWidth="1"/>
    <col min="28" max="28" width="18.140625" customWidth="1"/>
    <col min="29" max="29" width="13.85546875" customWidth="1"/>
    <col min="30" max="30" width="13.5703125" customWidth="1"/>
    <col min="31" max="31" width="14.85546875" customWidth="1"/>
    <col min="32" max="32" width="15.140625" customWidth="1"/>
    <col min="33" max="33" width="9.28515625" bestFit="1" customWidth="1"/>
    <col min="34" max="34" width="17" customWidth="1"/>
    <col min="35" max="35" width="15.85546875" customWidth="1"/>
    <col min="36" max="36" width="13.7109375" customWidth="1"/>
    <col min="37" max="37" width="17.85546875" customWidth="1"/>
    <col min="38" max="38" width="14.42578125" customWidth="1"/>
    <col min="39" max="39" width="13.7109375" customWidth="1"/>
    <col min="40" max="40" width="17.85546875" customWidth="1"/>
    <col min="41" max="41" width="14.5703125" customWidth="1"/>
    <col min="42" max="42" width="9.28515625" bestFit="1" customWidth="1"/>
    <col min="43" max="43" width="16.5703125" customWidth="1"/>
    <col min="44" max="44" width="14.7109375" customWidth="1"/>
    <col min="45" max="48" width="9.28515625" bestFit="1" customWidth="1"/>
    <col min="49" max="49" width="14.140625" customWidth="1"/>
    <col min="50" max="50" width="13.7109375" customWidth="1"/>
    <col min="51" max="51" width="20.140625" customWidth="1"/>
    <col min="52" max="53" width="9.28515625" bestFit="1" customWidth="1"/>
    <col min="54" max="54" width="9.7109375" customWidth="1"/>
    <col min="55" max="55" width="16.42578125" customWidth="1"/>
  </cols>
  <sheetData>
    <row r="1" spans="1:55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</row>
    <row r="2" spans="1:5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23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</row>
    <row r="3" spans="1:5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3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</row>
    <row r="4" spans="1:55" ht="1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26" t="s">
        <v>88</v>
      </c>
      <c r="AU4" s="27"/>
      <c r="AV4" s="27"/>
      <c r="AW4" s="27"/>
      <c r="AX4" s="27"/>
      <c r="AY4" s="27"/>
      <c r="AZ4" s="27"/>
      <c r="BA4" s="27"/>
      <c r="BB4" s="27"/>
      <c r="BC4" s="27"/>
    </row>
    <row r="5" spans="1:55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27"/>
      <c r="AU5" s="27"/>
      <c r="AV5" s="27"/>
      <c r="AW5" s="27"/>
      <c r="AX5" s="27"/>
      <c r="AY5" s="27"/>
      <c r="AZ5" s="27"/>
      <c r="BA5" s="27"/>
      <c r="BB5" s="27"/>
      <c r="BC5" s="27"/>
    </row>
    <row r="6" spans="1:55" ht="1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27"/>
      <c r="AU6" s="27"/>
      <c r="AV6" s="27"/>
      <c r="AW6" s="27"/>
      <c r="AX6" s="27"/>
      <c r="AY6" s="27"/>
      <c r="AZ6" s="27"/>
      <c r="BA6" s="27"/>
      <c r="BB6" s="27"/>
      <c r="BC6" s="27"/>
    </row>
    <row r="7" spans="1:55" ht="60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27"/>
      <c r="AU7" s="27"/>
      <c r="AV7" s="27"/>
      <c r="AW7" s="27"/>
      <c r="AX7" s="27"/>
      <c r="AY7" s="27"/>
      <c r="AZ7" s="27"/>
      <c r="BA7" s="27"/>
      <c r="BB7" s="27"/>
      <c r="BC7" s="27"/>
    </row>
    <row r="8" spans="1:55" x14ac:dyDescent="0.25">
      <c r="A8" s="29" t="s">
        <v>47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</row>
    <row r="9" spans="1:55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</row>
    <row r="10" spans="1:55" x14ac:dyDescent="0.2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</row>
    <row r="11" spans="1:5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</row>
    <row r="12" spans="1:55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</row>
    <row r="13" spans="1:55" x14ac:dyDescent="0.25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</row>
    <row r="14" spans="1:55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</row>
    <row r="15" spans="1:55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</row>
    <row r="16" spans="1:5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</row>
    <row r="17" spans="1:55" ht="46.5" customHeight="1" x14ac:dyDescent="0.25">
      <c r="A17" s="31" t="s">
        <v>19</v>
      </c>
      <c r="B17" s="31" t="s">
        <v>0</v>
      </c>
      <c r="C17" s="31" t="s">
        <v>14</v>
      </c>
      <c r="D17" s="31" t="s">
        <v>1</v>
      </c>
      <c r="E17" s="31" t="s">
        <v>2</v>
      </c>
      <c r="F17" s="31" t="s">
        <v>3</v>
      </c>
      <c r="G17" s="31" t="s">
        <v>11</v>
      </c>
      <c r="H17" s="31"/>
      <c r="I17" s="31"/>
      <c r="J17" s="31"/>
      <c r="K17" s="31" t="s">
        <v>20</v>
      </c>
      <c r="L17" s="31" t="s">
        <v>21</v>
      </c>
      <c r="M17" s="31"/>
      <c r="N17" s="31"/>
      <c r="O17" s="31" t="s">
        <v>22</v>
      </c>
      <c r="P17" s="31" t="s">
        <v>23</v>
      </c>
      <c r="Q17" s="31" t="s">
        <v>24</v>
      </c>
      <c r="R17" s="28" t="s">
        <v>25</v>
      </c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 t="s">
        <v>29</v>
      </c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31" t="s">
        <v>27</v>
      </c>
      <c r="AZ17" s="31"/>
      <c r="BA17" s="31"/>
      <c r="BB17" s="31"/>
      <c r="BC17" s="31"/>
    </row>
    <row r="18" spans="1:55" x14ac:dyDescent="0.25">
      <c r="A18" s="31"/>
      <c r="B18" s="31"/>
      <c r="C18" s="31"/>
      <c r="D18" s="31"/>
      <c r="E18" s="31"/>
      <c r="F18" s="31"/>
      <c r="G18" s="31" t="s">
        <v>4</v>
      </c>
      <c r="H18" s="31" t="s">
        <v>6</v>
      </c>
      <c r="I18" s="31"/>
      <c r="J18" s="31"/>
      <c r="K18" s="31"/>
      <c r="L18" s="31" t="s">
        <v>4</v>
      </c>
      <c r="M18" s="31" t="s">
        <v>26</v>
      </c>
      <c r="N18" s="31" t="s">
        <v>5</v>
      </c>
      <c r="O18" s="31"/>
      <c r="P18" s="31"/>
      <c r="Q18" s="31"/>
      <c r="R18" s="37" t="s">
        <v>33</v>
      </c>
      <c r="S18" s="38"/>
      <c r="T18" s="39"/>
      <c r="U18" s="32" t="s">
        <v>34</v>
      </c>
      <c r="V18" s="32"/>
      <c r="W18" s="32"/>
      <c r="X18" s="32" t="s">
        <v>35</v>
      </c>
      <c r="Y18" s="32"/>
      <c r="Z18" s="32"/>
      <c r="AA18" s="32" t="s">
        <v>36</v>
      </c>
      <c r="AB18" s="32"/>
      <c r="AC18" s="32"/>
      <c r="AD18" s="32" t="s">
        <v>37</v>
      </c>
      <c r="AE18" s="32"/>
      <c r="AF18" s="32"/>
      <c r="AG18" s="32" t="s">
        <v>38</v>
      </c>
      <c r="AH18" s="32"/>
      <c r="AI18" s="32"/>
      <c r="AJ18" s="32" t="s">
        <v>39</v>
      </c>
      <c r="AK18" s="32"/>
      <c r="AL18" s="32"/>
      <c r="AM18" s="32" t="s">
        <v>40</v>
      </c>
      <c r="AN18" s="32"/>
      <c r="AO18" s="32"/>
      <c r="AP18" s="33" t="s">
        <v>41</v>
      </c>
      <c r="AQ18" s="33"/>
      <c r="AR18" s="33"/>
      <c r="AS18" s="33" t="s">
        <v>42</v>
      </c>
      <c r="AT18" s="33"/>
      <c r="AU18" s="33"/>
      <c r="AV18" s="33" t="s">
        <v>43</v>
      </c>
      <c r="AW18" s="33"/>
      <c r="AX18" s="33"/>
      <c r="AY18" s="31" t="s">
        <v>4</v>
      </c>
      <c r="AZ18" s="31" t="s">
        <v>6</v>
      </c>
      <c r="BA18" s="31"/>
      <c r="BB18" s="31"/>
      <c r="BC18" s="31"/>
    </row>
    <row r="19" spans="1:55" ht="240" x14ac:dyDescent="0.25">
      <c r="A19" s="31"/>
      <c r="B19" s="31"/>
      <c r="C19" s="31"/>
      <c r="D19" s="31"/>
      <c r="E19" s="31"/>
      <c r="F19" s="31"/>
      <c r="G19" s="31"/>
      <c r="H19" s="24" t="s">
        <v>12</v>
      </c>
      <c r="I19" s="24" t="s">
        <v>13</v>
      </c>
      <c r="J19" s="24" t="s">
        <v>15</v>
      </c>
      <c r="K19" s="31"/>
      <c r="L19" s="31"/>
      <c r="M19" s="31"/>
      <c r="N19" s="31"/>
      <c r="O19" s="31"/>
      <c r="P19" s="31"/>
      <c r="Q19" s="31"/>
      <c r="R19" s="40"/>
      <c r="S19" s="41"/>
      <c r="T19" s="4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3"/>
      <c r="AQ19" s="33"/>
      <c r="AR19" s="33"/>
      <c r="AS19" s="33"/>
      <c r="AT19" s="33"/>
      <c r="AU19" s="33"/>
      <c r="AV19" s="33"/>
      <c r="AW19" s="33"/>
      <c r="AX19" s="33"/>
      <c r="AY19" s="31"/>
      <c r="AZ19" s="24" t="s">
        <v>30</v>
      </c>
      <c r="BA19" s="24" t="s">
        <v>31</v>
      </c>
      <c r="BB19" s="24" t="s">
        <v>7</v>
      </c>
      <c r="BC19" s="24" t="s">
        <v>16</v>
      </c>
    </row>
    <row r="20" spans="1:55" ht="75" x14ac:dyDescent="0.25">
      <c r="A20" s="24"/>
      <c r="B20" s="24"/>
      <c r="C20" s="24"/>
      <c r="D20" s="24"/>
      <c r="E20" s="24"/>
      <c r="F20" s="24"/>
      <c r="G20" s="24" t="s">
        <v>10</v>
      </c>
      <c r="H20" s="24" t="s">
        <v>10</v>
      </c>
      <c r="I20" s="24" t="s">
        <v>10</v>
      </c>
      <c r="J20" s="24" t="s">
        <v>10</v>
      </c>
      <c r="K20" s="24" t="s">
        <v>28</v>
      </c>
      <c r="L20" s="24" t="s">
        <v>28</v>
      </c>
      <c r="M20" s="24"/>
      <c r="N20" s="24" t="s">
        <v>28</v>
      </c>
      <c r="O20" s="24" t="s">
        <v>8</v>
      </c>
      <c r="P20" s="24"/>
      <c r="Q20" s="24"/>
      <c r="R20" s="24" t="s">
        <v>28</v>
      </c>
      <c r="S20" s="24" t="s">
        <v>9</v>
      </c>
      <c r="T20" s="24" t="s">
        <v>44</v>
      </c>
      <c r="U20" s="24" t="s">
        <v>10</v>
      </c>
      <c r="V20" s="24" t="s">
        <v>9</v>
      </c>
      <c r="W20" s="24" t="s">
        <v>44</v>
      </c>
      <c r="X20" s="24" t="s">
        <v>28</v>
      </c>
      <c r="Y20" s="24" t="s">
        <v>9</v>
      </c>
      <c r="Z20" s="24" t="s">
        <v>44</v>
      </c>
      <c r="AA20" s="24" t="s">
        <v>28</v>
      </c>
      <c r="AB20" s="24" t="s">
        <v>9</v>
      </c>
      <c r="AC20" s="24" t="s">
        <v>44</v>
      </c>
      <c r="AD20" s="24" t="s">
        <v>28</v>
      </c>
      <c r="AE20" s="24" t="s">
        <v>9</v>
      </c>
      <c r="AF20" s="24" t="s">
        <v>44</v>
      </c>
      <c r="AG20" s="24" t="s">
        <v>28</v>
      </c>
      <c r="AH20" s="24" t="s">
        <v>9</v>
      </c>
      <c r="AI20" s="24" t="s">
        <v>44</v>
      </c>
      <c r="AJ20" s="24" t="s">
        <v>45</v>
      </c>
      <c r="AK20" s="24" t="s">
        <v>9</v>
      </c>
      <c r="AL20" s="24" t="s">
        <v>44</v>
      </c>
      <c r="AM20" s="24" t="s">
        <v>28</v>
      </c>
      <c r="AN20" s="24" t="s">
        <v>9</v>
      </c>
      <c r="AO20" s="24" t="s">
        <v>44</v>
      </c>
      <c r="AP20" s="24" t="s">
        <v>28</v>
      </c>
      <c r="AQ20" s="24" t="s">
        <v>9</v>
      </c>
      <c r="AR20" s="24" t="s">
        <v>44</v>
      </c>
      <c r="AS20" s="24" t="s">
        <v>28</v>
      </c>
      <c r="AT20" s="24" t="s">
        <v>9</v>
      </c>
      <c r="AU20" s="24" t="s">
        <v>44</v>
      </c>
      <c r="AV20" s="24" t="s">
        <v>10</v>
      </c>
      <c r="AW20" s="24" t="s">
        <v>9</v>
      </c>
      <c r="AX20" s="24" t="s">
        <v>44</v>
      </c>
      <c r="AY20" s="24" t="s">
        <v>9</v>
      </c>
      <c r="AZ20" s="24" t="s">
        <v>9</v>
      </c>
      <c r="BA20" s="24" t="s">
        <v>9</v>
      </c>
      <c r="BB20" s="24" t="s">
        <v>9</v>
      </c>
      <c r="BC20" s="24" t="s">
        <v>9</v>
      </c>
    </row>
    <row r="21" spans="1:55" x14ac:dyDescent="0.25">
      <c r="A21" s="24">
        <v>1</v>
      </c>
      <c r="B21" s="24">
        <v>2</v>
      </c>
      <c r="C21" s="24">
        <v>3</v>
      </c>
      <c r="D21" s="24">
        <v>4</v>
      </c>
      <c r="E21" s="24">
        <v>5</v>
      </c>
      <c r="F21" s="24">
        <v>6</v>
      </c>
      <c r="G21" s="24">
        <v>7</v>
      </c>
      <c r="H21" s="24">
        <v>8</v>
      </c>
      <c r="I21" s="24">
        <v>9</v>
      </c>
      <c r="J21" s="24">
        <v>10</v>
      </c>
      <c r="K21" s="24">
        <v>11</v>
      </c>
      <c r="L21" s="24">
        <v>12</v>
      </c>
      <c r="M21" s="24">
        <v>13</v>
      </c>
      <c r="N21" s="24">
        <v>14</v>
      </c>
      <c r="O21" s="24">
        <v>15</v>
      </c>
      <c r="P21" s="24">
        <v>16</v>
      </c>
      <c r="Q21" s="24">
        <v>17</v>
      </c>
      <c r="R21" s="24">
        <v>18</v>
      </c>
      <c r="S21" s="24">
        <v>19</v>
      </c>
      <c r="T21" s="24">
        <v>20</v>
      </c>
      <c r="U21" s="24">
        <v>21</v>
      </c>
      <c r="V21" s="24">
        <v>22</v>
      </c>
      <c r="W21" s="24">
        <v>23</v>
      </c>
      <c r="X21" s="24">
        <v>24</v>
      </c>
      <c r="Y21" s="24">
        <v>25</v>
      </c>
      <c r="Z21" s="24">
        <v>26</v>
      </c>
      <c r="AA21" s="24">
        <v>27</v>
      </c>
      <c r="AB21" s="24">
        <v>28</v>
      </c>
      <c r="AC21" s="24">
        <v>29</v>
      </c>
      <c r="AD21" s="24">
        <v>30</v>
      </c>
      <c r="AE21" s="24">
        <v>31</v>
      </c>
      <c r="AF21" s="24">
        <v>32</v>
      </c>
      <c r="AG21" s="24">
        <v>33</v>
      </c>
      <c r="AH21" s="24">
        <v>34</v>
      </c>
      <c r="AI21" s="24">
        <v>35</v>
      </c>
      <c r="AJ21" s="24">
        <v>36</v>
      </c>
      <c r="AK21" s="24">
        <v>37</v>
      </c>
      <c r="AL21" s="24">
        <v>38</v>
      </c>
      <c r="AM21" s="24">
        <v>39</v>
      </c>
      <c r="AN21" s="24">
        <v>40</v>
      </c>
      <c r="AO21" s="24">
        <v>41</v>
      </c>
      <c r="AP21" s="24">
        <v>42</v>
      </c>
      <c r="AQ21" s="24">
        <v>43</v>
      </c>
      <c r="AR21" s="24">
        <v>44</v>
      </c>
      <c r="AS21" s="24">
        <v>45</v>
      </c>
      <c r="AT21" s="24">
        <v>46</v>
      </c>
      <c r="AU21" s="24">
        <v>47</v>
      </c>
      <c r="AV21" s="24">
        <v>48</v>
      </c>
      <c r="AW21" s="24">
        <v>49</v>
      </c>
      <c r="AX21" s="24">
        <v>50</v>
      </c>
      <c r="AY21" s="24">
        <v>51</v>
      </c>
      <c r="AZ21" s="24">
        <v>52</v>
      </c>
      <c r="BA21" s="24">
        <v>53</v>
      </c>
      <c r="BB21" s="24">
        <v>54</v>
      </c>
      <c r="BC21" s="24">
        <v>55</v>
      </c>
    </row>
    <row r="22" spans="1:55" x14ac:dyDescent="0.25">
      <c r="A22" s="36" t="s">
        <v>32</v>
      </c>
      <c r="B22" s="36"/>
      <c r="C22" s="36"/>
      <c r="D22" s="36"/>
      <c r="E22" s="36"/>
      <c r="F22" s="36"/>
      <c r="G22" s="36"/>
      <c r="H22" s="36"/>
      <c r="I22" s="25"/>
      <c r="J22" s="25"/>
      <c r="K22" s="25"/>
      <c r="L22" s="25"/>
      <c r="M22" s="25"/>
      <c r="N22" s="25"/>
      <c r="O22" s="25"/>
      <c r="P22" s="25"/>
      <c r="Q22" s="25"/>
      <c r="R22" s="15">
        <f>SUM(R23:R67)</f>
        <v>173255.58872802736</v>
      </c>
      <c r="S22" s="15">
        <f>SUM(S23:S67)</f>
        <v>155111622.87718749</v>
      </c>
      <c r="T22" s="15"/>
      <c r="U22" s="16">
        <f>SUM(U23:U67)</f>
        <v>33</v>
      </c>
      <c r="V22" s="15">
        <f>SUM(V23:V67)</f>
        <v>108519692.53125</v>
      </c>
      <c r="W22" s="15"/>
      <c r="X22" s="15">
        <f>SUM(X23:X67)</f>
        <v>23830.179982910155</v>
      </c>
      <c r="Y22" s="15">
        <f>SUM(Y23:Y67)</f>
        <v>75741278.656562507</v>
      </c>
      <c r="Z22" s="15"/>
      <c r="AA22" s="15">
        <f>SUM(AA23:AA67)</f>
        <v>5722.3999633789062</v>
      </c>
      <c r="AB22" s="15">
        <f>SUM(AB23:AB67)</f>
        <v>16742338.25</v>
      </c>
      <c r="AC22" s="15"/>
      <c r="AD22" s="15">
        <f>SUM(AD23:AD67)</f>
        <v>71466.499903850548</v>
      </c>
      <c r="AE22" s="15">
        <f>SUM(AE23:AE67)</f>
        <v>78007187.909218758</v>
      </c>
      <c r="AF22" s="15"/>
      <c r="AG22" s="15">
        <f>SUM(AG23:AG67)</f>
        <v>1932.3000085449219</v>
      </c>
      <c r="AH22" s="15">
        <f>SUM(AH23:AH67)</f>
        <v>9849841.7887500003</v>
      </c>
      <c r="AI22" s="15"/>
      <c r="AJ22" s="15">
        <f>SUM(AJ23:AJ67)</f>
        <v>14536</v>
      </c>
      <c r="AK22" s="15">
        <f>SUM(AK23:AK67)</f>
        <v>2011414.6475</v>
      </c>
      <c r="AL22" s="15"/>
      <c r="AM22" s="15">
        <f>SUM(AM23:AM67)</f>
        <v>19202.400146484375</v>
      </c>
      <c r="AN22" s="15">
        <f>SUM(AN23:AN67)</f>
        <v>102785996.25</v>
      </c>
      <c r="AO22" s="15"/>
      <c r="AP22" s="15">
        <f>SUM(AP23:AP67)</f>
        <v>2118</v>
      </c>
      <c r="AQ22" s="15">
        <f>SUM(AQ23:AQ67)</f>
        <v>17367600</v>
      </c>
      <c r="AR22" s="15"/>
      <c r="AS22" s="15">
        <f>SUM(AS23:AS65)</f>
        <v>0</v>
      </c>
      <c r="AT22" s="15">
        <f>SUM(AT23:AT65)</f>
        <v>0</v>
      </c>
      <c r="AU22" s="15"/>
      <c r="AV22" s="16">
        <f>SUM(AV23:AV65)</f>
        <v>9</v>
      </c>
      <c r="AW22" s="15">
        <f>SUM(AW23:AW65)</f>
        <v>17143810.875</v>
      </c>
      <c r="AX22" s="15"/>
      <c r="AY22" s="15">
        <f>SUM(AY23:AY67)</f>
        <v>583280783.78546882</v>
      </c>
      <c r="AZ22" s="15">
        <f>SUM(AZ23:AZ65)</f>
        <v>0</v>
      </c>
      <c r="BA22" s="15">
        <f>SUM(BA23:BA65)</f>
        <v>0</v>
      </c>
      <c r="BB22" s="15">
        <v>0</v>
      </c>
      <c r="BC22" s="15">
        <v>583280783.78546882</v>
      </c>
    </row>
    <row r="23" spans="1:55" x14ac:dyDescent="0.25">
      <c r="A23" s="24">
        <v>1</v>
      </c>
      <c r="B23" s="9" t="s">
        <v>48</v>
      </c>
      <c r="C23" s="4">
        <v>1970</v>
      </c>
      <c r="D23" s="4" t="s">
        <v>17</v>
      </c>
      <c r="E23" s="4">
        <v>2</v>
      </c>
      <c r="F23" s="4">
        <v>2</v>
      </c>
      <c r="G23" s="4">
        <v>16</v>
      </c>
      <c r="H23" s="4">
        <v>3</v>
      </c>
      <c r="I23" s="24">
        <f>G23-H23</f>
        <v>13</v>
      </c>
      <c r="J23" s="24">
        <v>0</v>
      </c>
      <c r="K23" s="17">
        <v>763.9</v>
      </c>
      <c r="L23" s="17">
        <v>705</v>
      </c>
      <c r="M23" s="10">
        <v>137.1</v>
      </c>
      <c r="N23" s="10">
        <f>L23-M23</f>
        <v>567.9</v>
      </c>
      <c r="O23" s="6">
        <v>44</v>
      </c>
      <c r="P23" s="24" t="s">
        <v>87</v>
      </c>
      <c r="Q23" s="24" t="s">
        <v>87</v>
      </c>
      <c r="R23" s="18">
        <f>'[1]2021'!BX15+'[1]2021'!CA15+'[1]2021'!CD15</f>
        <v>2115</v>
      </c>
      <c r="S23" s="18">
        <f>'[1]2021'!BZ15+'[1]2021'!CC15+'[1]2021'!CF15</f>
        <v>961648.21875</v>
      </c>
      <c r="T23" s="19">
        <v>44561</v>
      </c>
      <c r="U23" s="24"/>
      <c r="V23" s="24"/>
      <c r="W23" s="24"/>
      <c r="X23" s="18">
        <f>'[1]2021'!AH15</f>
        <v>532</v>
      </c>
      <c r="Y23" s="18">
        <f>'[1]2021'!AJ15</f>
        <v>3081040.75</v>
      </c>
      <c r="Z23" s="19">
        <v>44561</v>
      </c>
      <c r="AA23" s="24"/>
      <c r="AB23" s="18"/>
      <c r="AC23" s="24"/>
      <c r="AD23" s="18">
        <f>'[1]2021'!V15+'[1]2021'!Y15+'[1]2021'!AB15+'[1]2021'!AE15</f>
        <v>681.20000004768372</v>
      </c>
      <c r="AE23" s="18">
        <f>'[1]2021'!X15+'[1]2021'!AA15+'[1]2021'!AD15+'[1]2021'!AG15</f>
        <v>732178.95703125</v>
      </c>
      <c r="AF23" s="19">
        <v>44561</v>
      </c>
      <c r="AG23" s="24"/>
      <c r="AH23" s="18"/>
      <c r="AI23" s="24"/>
      <c r="AJ23" s="24"/>
      <c r="AK23" s="24"/>
      <c r="AL23" s="24"/>
      <c r="AM23" s="18">
        <f>'[1]2021'!J15</f>
        <v>666</v>
      </c>
      <c r="AN23" s="18">
        <f>'[1]2021'!L15</f>
        <v>3470799</v>
      </c>
      <c r="AO23" s="19">
        <v>44561</v>
      </c>
      <c r="AP23" s="24"/>
      <c r="AQ23" s="24"/>
      <c r="AR23" s="24"/>
      <c r="AS23" s="24"/>
      <c r="AT23" s="24"/>
      <c r="AU23" s="24"/>
      <c r="AV23" s="24"/>
      <c r="AW23" s="18"/>
      <c r="AX23" s="24"/>
      <c r="AY23" s="18">
        <f>S23+Y23+AE23+AN23+BE23</f>
        <v>8245666.92578125</v>
      </c>
      <c r="AZ23" s="18"/>
      <c r="BA23" s="18"/>
      <c r="BB23" s="18"/>
      <c r="BC23" s="18">
        <v>8245666.92578125</v>
      </c>
    </row>
    <row r="24" spans="1:55" x14ac:dyDescent="0.25">
      <c r="A24" s="24">
        <v>2</v>
      </c>
      <c r="B24" s="9" t="s">
        <v>49</v>
      </c>
      <c r="C24" s="4">
        <v>1975</v>
      </c>
      <c r="D24" s="4" t="s">
        <v>17</v>
      </c>
      <c r="E24" s="4">
        <v>2</v>
      </c>
      <c r="F24" s="4">
        <v>2</v>
      </c>
      <c r="G24" s="4">
        <v>16</v>
      </c>
      <c r="H24" s="4">
        <v>3</v>
      </c>
      <c r="I24" s="24">
        <f>G24-H24</f>
        <v>13</v>
      </c>
      <c r="J24" s="24">
        <v>0</v>
      </c>
      <c r="K24" s="17">
        <v>791.5</v>
      </c>
      <c r="L24" s="17">
        <v>732.1</v>
      </c>
      <c r="M24" s="10">
        <v>158.80000000000001</v>
      </c>
      <c r="N24" s="10">
        <f>L24-M24</f>
        <v>573.29999999999995</v>
      </c>
      <c r="O24" s="6">
        <v>48</v>
      </c>
      <c r="P24" s="24" t="s">
        <v>87</v>
      </c>
      <c r="Q24" s="24" t="s">
        <v>87</v>
      </c>
      <c r="R24" s="18">
        <f>'[1]2021'!BX16+'[1]2021'!CA16+'[1]2021'!CD16</f>
        <v>2196.2999267578125</v>
      </c>
      <c r="S24" s="18">
        <f>'[1]2021'!BZ16+'[1]2021'!CC16+'[1]2021'!CF16</f>
        <v>998613.65625</v>
      </c>
      <c r="T24" s="19">
        <v>44561</v>
      </c>
      <c r="U24" s="24"/>
      <c r="V24" s="24"/>
      <c r="W24" s="24"/>
      <c r="X24" s="18">
        <f>'[1]2021'!AH16</f>
        <v>556</v>
      </c>
      <c r="Y24" s="18">
        <f>'[1]2021'!AJ16</f>
        <v>3220035</v>
      </c>
      <c r="Z24" s="19">
        <v>44561</v>
      </c>
      <c r="AA24" s="24"/>
      <c r="AB24" s="18"/>
      <c r="AC24" s="24"/>
      <c r="AD24" s="18">
        <f>'[1]2021'!V16+'[1]2021'!Y15+'[1]2021'!AB15+'[1]2021'!AE15</f>
        <v>681.20000004768372</v>
      </c>
      <c r="AE24" s="18">
        <f>'[1]2021'!X16+'[1]2021'!AA16+'[1]2021'!AD16+'[1]2021'!AG16</f>
        <v>744720.95703125</v>
      </c>
      <c r="AF24" s="19">
        <v>44561</v>
      </c>
      <c r="AG24" s="24"/>
      <c r="AH24" s="18"/>
      <c r="AI24" s="24"/>
      <c r="AJ24" s="24"/>
      <c r="AK24" s="24"/>
      <c r="AL24" s="24"/>
      <c r="AM24" s="18">
        <f>'[1]2021'!J16</f>
        <v>686</v>
      </c>
      <c r="AN24" s="18">
        <f>'[1]2021'!L16</f>
        <v>3575027.25</v>
      </c>
      <c r="AO24" s="19">
        <v>44561</v>
      </c>
      <c r="AP24" s="24"/>
      <c r="AQ24" s="24"/>
      <c r="AR24" s="24"/>
      <c r="AS24" s="24"/>
      <c r="AT24" s="24"/>
      <c r="AU24" s="24"/>
      <c r="AV24" s="24"/>
      <c r="AW24" s="18"/>
      <c r="AX24" s="24"/>
      <c r="AY24" s="18">
        <f>S24+Y24+AE24+AN24+BE24</f>
        <v>8538396.86328125</v>
      </c>
      <c r="AZ24" s="18"/>
      <c r="BA24" s="18"/>
      <c r="BB24" s="18"/>
      <c r="BC24" s="18">
        <v>8538396.86328125</v>
      </c>
    </row>
    <row r="25" spans="1:55" x14ac:dyDescent="0.25">
      <c r="A25" s="24">
        <v>3</v>
      </c>
      <c r="B25" s="9" t="s">
        <v>50</v>
      </c>
      <c r="C25" s="4">
        <v>1974</v>
      </c>
      <c r="D25" s="4" t="s">
        <v>17</v>
      </c>
      <c r="E25" s="4">
        <v>2</v>
      </c>
      <c r="F25" s="4">
        <v>2</v>
      </c>
      <c r="G25" s="4">
        <v>16</v>
      </c>
      <c r="H25" s="4">
        <v>6</v>
      </c>
      <c r="I25" s="24">
        <f>G25-H25</f>
        <v>10</v>
      </c>
      <c r="J25" s="24">
        <v>0</v>
      </c>
      <c r="K25" s="17">
        <v>797.3</v>
      </c>
      <c r="L25" s="11">
        <v>739.3</v>
      </c>
      <c r="M25" s="10">
        <v>270.10000000000002</v>
      </c>
      <c r="N25" s="10">
        <f>L25-M25</f>
        <v>469.19999999999993</v>
      </c>
      <c r="O25" s="6">
        <v>47</v>
      </c>
      <c r="P25" s="24" t="s">
        <v>87</v>
      </c>
      <c r="Q25" s="24" t="s">
        <v>87</v>
      </c>
      <c r="R25" s="24"/>
      <c r="S25" s="18"/>
      <c r="T25" s="24"/>
      <c r="U25" s="24"/>
      <c r="V25" s="24"/>
      <c r="W25" s="24"/>
      <c r="X25" s="24"/>
      <c r="Y25" s="18"/>
      <c r="Z25" s="24"/>
      <c r="AA25" s="24"/>
      <c r="AB25" s="18"/>
      <c r="AC25" s="24"/>
      <c r="AD25" s="24"/>
      <c r="AE25" s="18"/>
      <c r="AF25" s="24"/>
      <c r="AG25" s="24"/>
      <c r="AH25" s="18"/>
      <c r="AI25" s="24"/>
      <c r="AJ25" s="18">
        <f>'[1]2020'!CA5</f>
        <v>3256</v>
      </c>
      <c r="AK25" s="18">
        <f>'[1]2020'!CC5</f>
        <v>458184.3125</v>
      </c>
      <c r="AL25" s="19">
        <v>44196</v>
      </c>
      <c r="AM25" s="24"/>
      <c r="AN25" s="24"/>
      <c r="AO25" s="19">
        <v>44196</v>
      </c>
      <c r="AP25" s="18">
        <f>'[1]2020'!AQ5</f>
        <v>524</v>
      </c>
      <c r="AQ25" s="18">
        <f>'[1]2020'!AS5</f>
        <v>4296800</v>
      </c>
      <c r="AR25" s="19">
        <v>44196</v>
      </c>
      <c r="AS25" s="24"/>
      <c r="AT25" s="24"/>
      <c r="AU25" s="24"/>
      <c r="AV25" s="24"/>
      <c r="AW25" s="18"/>
      <c r="AX25" s="24"/>
      <c r="AY25" s="18">
        <f>BE25+AK25+AQ25</f>
        <v>4754984.3125</v>
      </c>
      <c r="AZ25" s="18"/>
      <c r="BA25" s="18"/>
      <c r="BB25" s="18"/>
      <c r="BC25" s="18">
        <v>4754984.3125</v>
      </c>
    </row>
    <row r="26" spans="1:55" x14ac:dyDescent="0.25">
      <c r="A26" s="24">
        <v>4</v>
      </c>
      <c r="B26" s="9" t="s">
        <v>51</v>
      </c>
      <c r="C26" s="4">
        <v>1974</v>
      </c>
      <c r="D26" s="4" t="s">
        <v>17</v>
      </c>
      <c r="E26" s="4">
        <v>2</v>
      </c>
      <c r="F26" s="4">
        <v>2</v>
      </c>
      <c r="G26" s="4">
        <v>16</v>
      </c>
      <c r="H26" s="4">
        <v>4</v>
      </c>
      <c r="I26" s="24">
        <f>G26-H26</f>
        <v>12</v>
      </c>
      <c r="J26" s="24">
        <v>0</v>
      </c>
      <c r="K26" s="17">
        <v>775.2</v>
      </c>
      <c r="L26" s="11">
        <v>717.2</v>
      </c>
      <c r="M26" s="10">
        <v>179.8</v>
      </c>
      <c r="N26" s="10">
        <f>L26-M26</f>
        <v>537.40000000000009</v>
      </c>
      <c r="O26" s="6">
        <v>44</v>
      </c>
      <c r="P26" s="24" t="s">
        <v>87</v>
      </c>
      <c r="Q26" s="24" t="s">
        <v>87</v>
      </c>
      <c r="R26" s="24"/>
      <c r="S26" s="18"/>
      <c r="T26" s="24"/>
      <c r="U26" s="24"/>
      <c r="V26" s="24"/>
      <c r="W26" s="24"/>
      <c r="X26" s="24"/>
      <c r="Y26" s="18"/>
      <c r="Z26" s="24"/>
      <c r="AA26" s="24"/>
      <c r="AB26" s="18"/>
      <c r="AC26" s="24"/>
      <c r="AD26" s="24"/>
      <c r="AE26" s="18"/>
      <c r="AF26" s="24"/>
      <c r="AG26" s="24"/>
      <c r="AH26" s="18"/>
      <c r="AI26" s="24"/>
      <c r="AJ26" s="18">
        <f>'[1]2020'!CA6</f>
        <v>3256</v>
      </c>
      <c r="AK26" s="18">
        <f>'[1]2020'!CC6</f>
        <v>458184.3125</v>
      </c>
      <c r="AL26" s="19">
        <v>44196</v>
      </c>
      <c r="AM26" s="24"/>
      <c r="AN26" s="24"/>
      <c r="AO26" s="19">
        <v>44196</v>
      </c>
      <c r="AP26" s="18">
        <f>'[1]2020'!AQ6</f>
        <v>524</v>
      </c>
      <c r="AQ26" s="18">
        <f>'[1]2020'!AS6</f>
        <v>4296800</v>
      </c>
      <c r="AR26" s="19">
        <v>44196</v>
      </c>
      <c r="AS26" s="24"/>
      <c r="AT26" s="24"/>
      <c r="AU26" s="24"/>
      <c r="AV26" s="24"/>
      <c r="AW26" s="18"/>
      <c r="AX26" s="24"/>
      <c r="AY26" s="18">
        <f>BE26+AK26+AQ26</f>
        <v>4754984.3125</v>
      </c>
      <c r="AZ26" s="18"/>
      <c r="BA26" s="18"/>
      <c r="BB26" s="18"/>
      <c r="BC26" s="18">
        <v>4754984.3125</v>
      </c>
    </row>
    <row r="27" spans="1:55" x14ac:dyDescent="0.25">
      <c r="A27" s="24">
        <v>5</v>
      </c>
      <c r="B27" s="9" t="s">
        <v>52</v>
      </c>
      <c r="C27" s="4">
        <v>1974</v>
      </c>
      <c r="D27" s="4" t="s">
        <v>17</v>
      </c>
      <c r="E27" s="4">
        <v>2</v>
      </c>
      <c r="F27" s="4">
        <v>2</v>
      </c>
      <c r="G27" s="4">
        <v>16</v>
      </c>
      <c r="H27" s="4">
        <v>7</v>
      </c>
      <c r="I27" s="24">
        <f>G27-H27</f>
        <v>9</v>
      </c>
      <c r="J27" s="24">
        <v>0</v>
      </c>
      <c r="K27" s="17">
        <v>790.4</v>
      </c>
      <c r="L27" s="11">
        <v>732.4</v>
      </c>
      <c r="M27" s="10">
        <v>344.8</v>
      </c>
      <c r="N27" s="10">
        <f>L27-M27</f>
        <v>387.59999999999997</v>
      </c>
      <c r="O27" s="6">
        <v>53</v>
      </c>
      <c r="P27" s="24" t="s">
        <v>87</v>
      </c>
      <c r="Q27" s="24" t="s">
        <v>87</v>
      </c>
      <c r="R27" s="24"/>
      <c r="S27" s="18"/>
      <c r="T27" s="24"/>
      <c r="U27" s="24"/>
      <c r="V27" s="24"/>
      <c r="W27" s="24"/>
      <c r="X27" s="24"/>
      <c r="Y27" s="18"/>
      <c r="Z27" s="24"/>
      <c r="AA27" s="24"/>
      <c r="AB27" s="18"/>
      <c r="AC27" s="24"/>
      <c r="AD27" s="24"/>
      <c r="AE27" s="18"/>
      <c r="AF27" s="24"/>
      <c r="AG27" s="24"/>
      <c r="AH27" s="18"/>
      <c r="AI27" s="24"/>
      <c r="AJ27" s="18">
        <f>'[1]2020'!CA7</f>
        <v>3256</v>
      </c>
      <c r="AK27" s="18">
        <f>'[1]2020'!CC7</f>
        <v>458184.3125</v>
      </c>
      <c r="AL27" s="19">
        <v>44196</v>
      </c>
      <c r="AM27" s="24"/>
      <c r="AN27" s="24"/>
      <c r="AO27" s="19">
        <v>44196</v>
      </c>
      <c r="AP27" s="18">
        <f>'[1]2020'!AQ7</f>
        <v>524</v>
      </c>
      <c r="AQ27" s="18">
        <f>'[1]2020'!AS7</f>
        <v>4296800</v>
      </c>
      <c r="AR27" s="19">
        <v>44196</v>
      </c>
      <c r="AS27" s="24"/>
      <c r="AT27" s="24"/>
      <c r="AU27" s="24"/>
      <c r="AV27" s="24"/>
      <c r="AW27" s="18"/>
      <c r="AX27" s="24"/>
      <c r="AY27" s="18">
        <f>BE27+AK27+AQ27</f>
        <v>4754984.3125</v>
      </c>
      <c r="AZ27" s="18"/>
      <c r="BA27" s="18"/>
      <c r="BB27" s="18"/>
      <c r="BC27" s="18">
        <v>4754984.3125</v>
      </c>
    </row>
    <row r="28" spans="1:55" x14ac:dyDescent="0.25">
      <c r="A28" s="43">
        <v>6</v>
      </c>
      <c r="B28" s="34" t="s">
        <v>53</v>
      </c>
      <c r="C28" s="4">
        <v>1966</v>
      </c>
      <c r="D28" s="4" t="s">
        <v>17</v>
      </c>
      <c r="E28" s="4">
        <v>2</v>
      </c>
      <c r="F28" s="4">
        <v>2</v>
      </c>
      <c r="G28" s="4">
        <v>15</v>
      </c>
      <c r="H28" s="4">
        <v>0</v>
      </c>
      <c r="I28" s="24">
        <f t="shared" ref="I28:I65" si="0">G28-H28</f>
        <v>15</v>
      </c>
      <c r="J28" s="24">
        <v>0</v>
      </c>
      <c r="K28" s="17">
        <v>696.5</v>
      </c>
      <c r="L28" s="11">
        <v>602.4</v>
      </c>
      <c r="M28" s="10">
        <v>0</v>
      </c>
      <c r="N28" s="10">
        <f t="shared" ref="N28:N65" si="1">L28-M28</f>
        <v>602.4</v>
      </c>
      <c r="O28" s="6">
        <v>33</v>
      </c>
      <c r="P28" s="24" t="s">
        <v>87</v>
      </c>
      <c r="Q28" s="24" t="s">
        <v>87</v>
      </c>
      <c r="R28" s="18">
        <f>'[1]2021'!AT14+'[1]2021'!AW14+'[1]2021'!AZ14+'[1]2021'!BC14+'[1]2021'!BF14+'[1]2021'!BI14+'[1]2021'!BL14+'[1]2021'!BO14+'[1]2021'!BR14+'[1]2021'!BU14+'[1]2021'!CP14+'[1]2021'!CS14</f>
        <v>6051.0001831054687</v>
      </c>
      <c r="S28" s="18">
        <f>'[1]2021'!AV14+'[1]2021'!AY14+'[1]2021'!BB14+'[1]2021'!BE14+'[1]2021'!BH14+'[1]2021'!BK14+'[1]2021'!BN14+'[1]2021'!BQ14+'[1]2021'!BT14+'[1]2021'!BW14+'[1]2021'!CO14+'[1]2021'!CR14+'[1]2021'!CU14+'[1]2021'!CX14</f>
        <v>9465690.75</v>
      </c>
      <c r="T28" s="19">
        <v>44561</v>
      </c>
      <c r="U28" s="24"/>
      <c r="V28" s="24"/>
      <c r="W28" s="24"/>
      <c r="X28" s="24"/>
      <c r="Y28" s="18"/>
      <c r="Z28" s="24"/>
      <c r="AA28" s="24"/>
      <c r="AB28" s="18"/>
      <c r="AC28" s="24"/>
      <c r="AD28" s="24"/>
      <c r="AE28" s="18"/>
      <c r="AF28" s="24"/>
      <c r="AG28" s="24"/>
      <c r="AH28" s="18"/>
      <c r="AI28" s="24"/>
      <c r="AJ28" s="18"/>
      <c r="AK28" s="18"/>
      <c r="AL28" s="19"/>
      <c r="AM28" s="24"/>
      <c r="AN28" s="24"/>
      <c r="AO28" s="19"/>
      <c r="AP28" s="18"/>
      <c r="AQ28" s="18"/>
      <c r="AR28" s="19"/>
      <c r="AS28" s="24"/>
      <c r="AT28" s="24"/>
      <c r="AU28" s="24"/>
      <c r="AV28" s="24"/>
      <c r="AW28" s="18"/>
      <c r="AX28" s="24"/>
      <c r="AY28" s="18">
        <f>S28+BE28</f>
        <v>9465690.75</v>
      </c>
      <c r="AZ28" s="18"/>
      <c r="BA28" s="18"/>
      <c r="BB28" s="18"/>
      <c r="BC28" s="18">
        <v>9465690.75</v>
      </c>
    </row>
    <row r="29" spans="1:55" x14ac:dyDescent="0.25">
      <c r="A29" s="44"/>
      <c r="B29" s="35"/>
      <c r="C29" s="4">
        <v>1966</v>
      </c>
      <c r="D29" s="4" t="s">
        <v>17</v>
      </c>
      <c r="E29" s="4">
        <v>2</v>
      </c>
      <c r="F29" s="4">
        <v>2</v>
      </c>
      <c r="G29" s="4">
        <v>15</v>
      </c>
      <c r="H29" s="4">
        <v>0</v>
      </c>
      <c r="I29" s="24">
        <f t="shared" si="0"/>
        <v>15</v>
      </c>
      <c r="J29" s="24">
        <v>0</v>
      </c>
      <c r="K29" s="17">
        <v>696.5</v>
      </c>
      <c r="L29" s="11">
        <v>602.4</v>
      </c>
      <c r="M29" s="10">
        <v>0</v>
      </c>
      <c r="N29" s="10">
        <f t="shared" si="1"/>
        <v>602.4</v>
      </c>
      <c r="O29" s="6">
        <v>33</v>
      </c>
      <c r="P29" s="24" t="s">
        <v>87</v>
      </c>
      <c r="Q29" s="24" t="s">
        <v>87</v>
      </c>
      <c r="R29" s="18">
        <f>'[1]2020'!AT19+'[1]2020'!AW19+'[1]2020'!AZ19</f>
        <v>1807.2000732421875</v>
      </c>
      <c r="S29" s="18">
        <f>'[1]2020'!AV19+'[1]2020'!AY19+'[1]2020'!BB19</f>
        <v>793800.546875</v>
      </c>
      <c r="T29" s="19">
        <v>44196</v>
      </c>
      <c r="U29" s="18"/>
      <c r="V29" s="18"/>
      <c r="W29" s="19"/>
      <c r="X29" s="18">
        <f>'[1]2020'!AH19+'[1]2020'!AK19+'[1]2020'!AN19</f>
        <v>1503</v>
      </c>
      <c r="Y29" s="18">
        <f>'[1]2020'!AJ19+'[1]2020'!AM19+'[1]2020'!AP19</f>
        <v>3719494.5</v>
      </c>
      <c r="Z29" s="19">
        <v>44196</v>
      </c>
      <c r="AA29" s="24"/>
      <c r="AB29" s="18"/>
      <c r="AC29" s="24"/>
      <c r="AD29" s="18">
        <f>'[1]2020'!M19+'[1]2020'!P19+'[1]2020'!S19+'[1]2020'!V19+'[1]2020'!Y19</f>
        <v>673</v>
      </c>
      <c r="AE29" s="18">
        <f>'[1]2020'!O19+'[1]2020'!R19+'[1]2020'!U19+'[1]2020'!X19+'[1]2020'!AA19</f>
        <v>925008.015625</v>
      </c>
      <c r="AF29" s="19">
        <v>44196</v>
      </c>
      <c r="AG29" s="18">
        <f>'[1]2020'!BC19</f>
        <v>94</v>
      </c>
      <c r="AH29" s="18">
        <f>'[1]2020'!BE19</f>
        <v>387184.125</v>
      </c>
      <c r="AI29" s="19">
        <v>44196</v>
      </c>
      <c r="AJ29" s="24"/>
      <c r="AK29" s="24"/>
      <c r="AL29" s="24"/>
      <c r="AM29" s="18">
        <f>'[1]2020'!D19</f>
        <v>630</v>
      </c>
      <c r="AN29" s="18">
        <f>'[1]2020'!F19</f>
        <v>3109081.5</v>
      </c>
      <c r="AO29" s="19">
        <v>44196</v>
      </c>
      <c r="AP29" s="24"/>
      <c r="AQ29" s="24"/>
      <c r="AR29" s="24"/>
      <c r="AS29" s="24"/>
      <c r="AT29" s="24"/>
      <c r="AU29" s="24"/>
      <c r="AV29" s="24"/>
      <c r="AW29" s="18"/>
      <c r="AX29" s="24"/>
      <c r="AY29" s="18">
        <f>S29+Y29+AE29+AH29+AN29+BE29</f>
        <v>8934568.6875</v>
      </c>
      <c r="AZ29" s="18"/>
      <c r="BA29" s="18"/>
      <c r="BB29" s="18"/>
      <c r="BC29" s="18">
        <v>8934568.6875</v>
      </c>
    </row>
    <row r="30" spans="1:55" x14ac:dyDescent="0.25">
      <c r="A30" s="24">
        <v>7</v>
      </c>
      <c r="B30" s="9" t="s">
        <v>54</v>
      </c>
      <c r="C30" s="4">
        <v>1962</v>
      </c>
      <c r="D30" s="4" t="s">
        <v>62</v>
      </c>
      <c r="E30" s="4">
        <v>4</v>
      </c>
      <c r="F30" s="4">
        <v>4</v>
      </c>
      <c r="G30" s="4">
        <v>48</v>
      </c>
      <c r="H30" s="4">
        <v>10</v>
      </c>
      <c r="I30" s="24">
        <f t="shared" si="0"/>
        <v>38</v>
      </c>
      <c r="J30" s="24">
        <v>0</v>
      </c>
      <c r="K30" s="17">
        <v>3683.19</v>
      </c>
      <c r="L30" s="11">
        <v>2684.39</v>
      </c>
      <c r="M30" s="10">
        <v>570.29999999999995</v>
      </c>
      <c r="N30" s="10">
        <f t="shared" si="1"/>
        <v>2114.09</v>
      </c>
      <c r="O30" s="6">
        <v>139</v>
      </c>
      <c r="P30" s="24" t="s">
        <v>87</v>
      </c>
      <c r="Q30" s="24" t="s">
        <v>87</v>
      </c>
      <c r="R30" s="18">
        <f>'[1]2021'!BX17+'[1]2021'!CA17+'[1]2021'!CD17</f>
        <v>8053.169677734375</v>
      </c>
      <c r="S30" s="18">
        <f>'[1]2021'!BZ17+'[1]2021'!CC17+'[1]2021'!CF17</f>
        <v>4163891.5</v>
      </c>
      <c r="T30" s="19">
        <v>44561</v>
      </c>
      <c r="U30" s="24"/>
      <c r="V30" s="24"/>
      <c r="W30" s="24"/>
      <c r="X30" s="24"/>
      <c r="Y30" s="18"/>
      <c r="Z30" s="24"/>
      <c r="AA30" s="24"/>
      <c r="AB30" s="18"/>
      <c r="AC30" s="24"/>
      <c r="AD30" s="18">
        <f>'[1]2021'!S17+'[1]2021'!V17+'[1]2021'!AB17+'[1]2021'!AE17</f>
        <v>2530</v>
      </c>
      <c r="AE30" s="18">
        <f>'[1]2021'!U17+'[1]2021'!X17+'[1]2021'!AD17+'[1]2021'!AG17</f>
        <v>3852648.5</v>
      </c>
      <c r="AF30" s="19">
        <v>44926</v>
      </c>
      <c r="AG30" s="24"/>
      <c r="AH30" s="18"/>
      <c r="AI30" s="24"/>
      <c r="AJ30" s="24"/>
      <c r="AK30" s="24"/>
      <c r="AL30" s="24"/>
      <c r="AM30" s="18">
        <f>'[1]2021'!M17</f>
        <v>2327</v>
      </c>
      <c r="AN30" s="18">
        <f>'[1]2021'!O17</f>
        <v>12071848</v>
      </c>
      <c r="AO30" s="19">
        <v>44561</v>
      </c>
      <c r="AP30" s="24"/>
      <c r="AQ30" s="24"/>
      <c r="AR30" s="24"/>
      <c r="AS30" s="24"/>
      <c r="AT30" s="24"/>
      <c r="AU30" s="24"/>
      <c r="AV30" s="24"/>
      <c r="AW30" s="18"/>
      <c r="AX30" s="24"/>
      <c r="AY30" s="18">
        <f>S30+AE30+AN30+BE30</f>
        <v>20088388</v>
      </c>
      <c r="AZ30" s="18"/>
      <c r="BA30" s="18"/>
      <c r="BB30" s="18"/>
      <c r="BC30" s="18">
        <v>20088388</v>
      </c>
    </row>
    <row r="31" spans="1:55" x14ac:dyDescent="0.25">
      <c r="A31" s="24">
        <v>8</v>
      </c>
      <c r="B31" s="9" t="s">
        <v>55</v>
      </c>
      <c r="C31" s="4">
        <v>1977</v>
      </c>
      <c r="D31" s="4" t="s">
        <v>18</v>
      </c>
      <c r="E31" s="4">
        <v>7</v>
      </c>
      <c r="F31" s="4">
        <v>4</v>
      </c>
      <c r="G31" s="4">
        <v>112</v>
      </c>
      <c r="H31" s="4">
        <v>20</v>
      </c>
      <c r="I31" s="24">
        <f t="shared" si="0"/>
        <v>92</v>
      </c>
      <c r="J31" s="24">
        <v>0</v>
      </c>
      <c r="K31" s="17">
        <v>7237.8</v>
      </c>
      <c r="L31" s="11">
        <v>5580.5</v>
      </c>
      <c r="M31" s="10">
        <v>1004.68</v>
      </c>
      <c r="N31" s="10">
        <f t="shared" si="1"/>
        <v>4575.82</v>
      </c>
      <c r="O31" s="6">
        <v>305</v>
      </c>
      <c r="P31" s="24" t="s">
        <v>87</v>
      </c>
      <c r="Q31" s="24" t="s">
        <v>87</v>
      </c>
      <c r="R31" s="24"/>
      <c r="S31" s="18"/>
      <c r="T31" s="24"/>
      <c r="U31" s="24"/>
      <c r="V31" s="24"/>
      <c r="W31" s="24"/>
      <c r="X31" s="24"/>
      <c r="Y31" s="18"/>
      <c r="Z31" s="24"/>
      <c r="AA31" s="24"/>
      <c r="AB31" s="18"/>
      <c r="AC31" s="24"/>
      <c r="AD31" s="18">
        <f>'[1]2020'!V22+'[1]2020'!Y22+'[1]2020'!AB22</f>
        <v>8844</v>
      </c>
      <c r="AE31" s="18">
        <f>'[1]2020'!X22+'[1]2020'!AA22+'[1]2020'!AD22</f>
        <v>10111382.59375</v>
      </c>
      <c r="AF31" s="19">
        <v>44196</v>
      </c>
      <c r="AG31" s="24"/>
      <c r="AH31" s="18"/>
      <c r="AI31" s="24"/>
      <c r="AJ31" s="24"/>
      <c r="AK31" s="24"/>
      <c r="AL31" s="24"/>
      <c r="AM31" s="24"/>
      <c r="AN31" s="18"/>
      <c r="AO31" s="24"/>
      <c r="AP31" s="24"/>
      <c r="AQ31" s="24"/>
      <c r="AR31" s="24"/>
      <c r="AS31" s="24"/>
      <c r="AT31" s="24"/>
      <c r="AU31" s="24"/>
      <c r="AV31" s="24"/>
      <c r="AW31" s="18"/>
      <c r="AX31" s="24"/>
      <c r="AY31" s="18">
        <f>AE31+BE31</f>
        <v>10111382.59375</v>
      </c>
      <c r="AZ31" s="18"/>
      <c r="BA31" s="18"/>
      <c r="BB31" s="18"/>
      <c r="BC31" s="18">
        <v>10111382.59375</v>
      </c>
    </row>
    <row r="32" spans="1:55" x14ac:dyDescent="0.25">
      <c r="A32" s="24">
        <v>9</v>
      </c>
      <c r="B32" s="9" t="s">
        <v>56</v>
      </c>
      <c r="C32" s="4">
        <v>1977</v>
      </c>
      <c r="D32" s="4" t="s">
        <v>18</v>
      </c>
      <c r="E32" s="4">
        <v>5</v>
      </c>
      <c r="F32" s="4">
        <v>2</v>
      </c>
      <c r="G32" s="4">
        <v>40</v>
      </c>
      <c r="H32" s="4">
        <v>9</v>
      </c>
      <c r="I32" s="24">
        <f t="shared" si="0"/>
        <v>31</v>
      </c>
      <c r="J32" s="24">
        <v>0</v>
      </c>
      <c r="K32" s="17">
        <v>2778.1</v>
      </c>
      <c r="L32" s="11">
        <v>2014.8</v>
      </c>
      <c r="M32" s="10">
        <v>478.3</v>
      </c>
      <c r="N32" s="10">
        <f t="shared" si="1"/>
        <v>1536.5</v>
      </c>
      <c r="O32" s="6">
        <v>102</v>
      </c>
      <c r="P32" s="24" t="s">
        <v>87</v>
      </c>
      <c r="Q32" s="24" t="s">
        <v>87</v>
      </c>
      <c r="R32" s="24"/>
      <c r="S32" s="18"/>
      <c r="T32" s="24"/>
      <c r="U32" s="24"/>
      <c r="V32" s="24"/>
      <c r="W32" s="24"/>
      <c r="X32" s="24"/>
      <c r="Y32" s="18"/>
      <c r="Z32" s="24"/>
      <c r="AA32" s="24"/>
      <c r="AB32" s="18"/>
      <c r="AC32" s="24"/>
      <c r="AD32" s="18">
        <f>'[1]2020'!V23+'[1]2020'!Y23+'[1]2020'!AB23</f>
        <v>3724</v>
      </c>
      <c r="AE32" s="18">
        <f>'[1]2020'!X23+'[1]2020'!AA23+'[1]2020'!AD23</f>
        <v>4097858.609375</v>
      </c>
      <c r="AF32" s="19">
        <v>44196</v>
      </c>
      <c r="AG32" s="24"/>
      <c r="AH32" s="18"/>
      <c r="AI32" s="24"/>
      <c r="AJ32" s="24"/>
      <c r="AK32" s="24"/>
      <c r="AL32" s="24"/>
      <c r="AM32" s="24"/>
      <c r="AN32" s="18"/>
      <c r="AO32" s="24"/>
      <c r="AP32" s="24"/>
      <c r="AQ32" s="24"/>
      <c r="AR32" s="24"/>
      <c r="AS32" s="24"/>
      <c r="AT32" s="24"/>
      <c r="AU32" s="24"/>
      <c r="AV32" s="24"/>
      <c r="AW32" s="18"/>
      <c r="AX32" s="24"/>
      <c r="AY32" s="18">
        <f>AE32+BE32</f>
        <v>4097858.609375</v>
      </c>
      <c r="AZ32" s="18"/>
      <c r="BA32" s="18"/>
      <c r="BB32" s="18"/>
      <c r="BC32" s="18">
        <v>4097858.609375</v>
      </c>
    </row>
    <row r="33" spans="1:55" x14ac:dyDescent="0.25">
      <c r="A33" s="24">
        <v>10</v>
      </c>
      <c r="B33" s="9" t="s">
        <v>57</v>
      </c>
      <c r="C33" s="4">
        <v>1977</v>
      </c>
      <c r="D33" s="4" t="s">
        <v>18</v>
      </c>
      <c r="E33" s="4">
        <v>5</v>
      </c>
      <c r="F33" s="4">
        <v>2</v>
      </c>
      <c r="G33" s="4">
        <v>40</v>
      </c>
      <c r="H33" s="4">
        <v>7</v>
      </c>
      <c r="I33" s="24">
        <f t="shared" si="0"/>
        <v>33</v>
      </c>
      <c r="J33" s="24">
        <v>0</v>
      </c>
      <c r="K33" s="17">
        <v>2779.3</v>
      </c>
      <c r="L33" s="11">
        <v>2016</v>
      </c>
      <c r="M33" s="10">
        <v>377.3</v>
      </c>
      <c r="N33" s="10">
        <f t="shared" si="1"/>
        <v>1638.7</v>
      </c>
      <c r="O33" s="6">
        <v>106</v>
      </c>
      <c r="P33" s="24" t="s">
        <v>87</v>
      </c>
      <c r="Q33" s="24" t="s">
        <v>87</v>
      </c>
      <c r="R33" s="24"/>
      <c r="S33" s="18"/>
      <c r="T33" s="24"/>
      <c r="U33" s="24"/>
      <c r="V33" s="24"/>
      <c r="W33" s="24"/>
      <c r="X33" s="24"/>
      <c r="Y33" s="18"/>
      <c r="Z33" s="24"/>
      <c r="AA33" s="24"/>
      <c r="AB33" s="18"/>
      <c r="AC33" s="24"/>
      <c r="AD33" s="18">
        <f>'[1]2020'!V24+'[1]2020'!Y24+'[1]2020'!AB24</f>
        <v>3724</v>
      </c>
      <c r="AE33" s="18">
        <f>'[1]2020'!X24+'[1]2020'!AA24+'[1]2020'!AD24</f>
        <v>4097858.609375</v>
      </c>
      <c r="AF33" s="19">
        <v>44196</v>
      </c>
      <c r="AG33" s="24"/>
      <c r="AH33" s="18"/>
      <c r="AI33" s="24"/>
      <c r="AJ33" s="24"/>
      <c r="AK33" s="24"/>
      <c r="AL33" s="24"/>
      <c r="AM33" s="24"/>
      <c r="AN33" s="18"/>
      <c r="AO33" s="24"/>
      <c r="AP33" s="24"/>
      <c r="AQ33" s="24"/>
      <c r="AR33" s="24"/>
      <c r="AS33" s="24"/>
      <c r="AT33" s="24"/>
      <c r="AU33" s="24"/>
      <c r="AV33" s="24"/>
      <c r="AW33" s="18"/>
      <c r="AX33" s="24"/>
      <c r="AY33" s="18">
        <f>AE33+BE33</f>
        <v>4097858.609375</v>
      </c>
      <c r="AZ33" s="18"/>
      <c r="BA33" s="18"/>
      <c r="BB33" s="18"/>
      <c r="BC33" s="18">
        <v>4097858.609375</v>
      </c>
    </row>
    <row r="34" spans="1:55" x14ac:dyDescent="0.25">
      <c r="A34" s="24">
        <v>11</v>
      </c>
      <c r="B34" s="9" t="s">
        <v>58</v>
      </c>
      <c r="C34" s="4">
        <v>1981</v>
      </c>
      <c r="D34" s="4" t="s">
        <v>18</v>
      </c>
      <c r="E34" s="4">
        <v>5</v>
      </c>
      <c r="F34" s="4">
        <v>4</v>
      </c>
      <c r="G34" s="4">
        <v>60</v>
      </c>
      <c r="H34" s="4">
        <v>11</v>
      </c>
      <c r="I34" s="24">
        <f t="shared" si="0"/>
        <v>49</v>
      </c>
      <c r="J34" s="24">
        <v>0</v>
      </c>
      <c r="K34" s="17">
        <v>4101.6000000000004</v>
      </c>
      <c r="L34" s="11">
        <v>3040.5</v>
      </c>
      <c r="M34" s="10">
        <v>581.9</v>
      </c>
      <c r="N34" s="10">
        <f t="shared" si="1"/>
        <v>2458.6</v>
      </c>
      <c r="O34" s="6">
        <v>170</v>
      </c>
      <c r="P34" s="24" t="s">
        <v>87</v>
      </c>
      <c r="Q34" s="24" t="s">
        <v>87</v>
      </c>
      <c r="R34" s="18">
        <f>'[1]2020'!AT21+'[1]2020'!AW21+'[1]2020'!AZ21</f>
        <v>9121.5</v>
      </c>
      <c r="S34" s="18">
        <f>'[1]2020'!AV21+'[1]2020'!AY21+'[1]2020'!BB21</f>
        <v>4545304.25</v>
      </c>
      <c r="T34" s="19">
        <v>44196</v>
      </c>
      <c r="U34" s="24"/>
      <c r="V34" s="24"/>
      <c r="W34" s="24"/>
      <c r="X34" s="24"/>
      <c r="Y34" s="18"/>
      <c r="Z34" s="24"/>
      <c r="AA34" s="24"/>
      <c r="AB34" s="18"/>
      <c r="AC34" s="24"/>
      <c r="AD34" s="18">
        <f>'[1]2020'!M21+'[1]2020'!P21+'[1]2020'!S21+'[1]2020'!V21+'[1]2020'!Y21</f>
        <v>2485.5900001525879</v>
      </c>
      <c r="AE34" s="18">
        <f>'[1]2020'!O21+'[1]2020'!R21+'[1]2020'!U21+'[1]2020'!X21+'[1]2020'!AA21</f>
        <v>3794711.90625</v>
      </c>
      <c r="AF34" s="19">
        <v>44196</v>
      </c>
      <c r="AG34" s="24"/>
      <c r="AH34" s="18"/>
      <c r="AI34" s="24"/>
      <c r="AJ34" s="24"/>
      <c r="AK34" s="24"/>
      <c r="AL34" s="24"/>
      <c r="AM34" s="18">
        <f>'[1]2020'!D21</f>
        <v>2280</v>
      </c>
      <c r="AN34" s="18">
        <f>'[1]2020'!F21</f>
        <v>11150682</v>
      </c>
      <c r="AO34" s="19">
        <v>44196</v>
      </c>
      <c r="AP34" s="24"/>
      <c r="AQ34" s="24"/>
      <c r="AR34" s="24"/>
      <c r="AS34" s="24"/>
      <c r="AT34" s="24"/>
      <c r="AU34" s="24"/>
      <c r="AV34" s="24"/>
      <c r="AW34" s="18"/>
      <c r="AX34" s="24"/>
      <c r="AY34" s="18">
        <f>S34+AE34+AN34+BE34</f>
        <v>19490698.15625</v>
      </c>
      <c r="AZ34" s="18"/>
      <c r="BA34" s="18"/>
      <c r="BB34" s="18"/>
      <c r="BC34" s="18">
        <v>19490698.15625</v>
      </c>
    </row>
    <row r="35" spans="1:55" ht="30" x14ac:dyDescent="0.25">
      <c r="A35" s="24">
        <v>12</v>
      </c>
      <c r="B35" s="9" t="s">
        <v>59</v>
      </c>
      <c r="C35" s="4">
        <v>1986</v>
      </c>
      <c r="D35" s="4" t="s">
        <v>17</v>
      </c>
      <c r="E35" s="4">
        <v>3</v>
      </c>
      <c r="F35" s="4">
        <v>2</v>
      </c>
      <c r="G35" s="4">
        <v>24</v>
      </c>
      <c r="H35" s="4">
        <v>3</v>
      </c>
      <c r="I35" s="24">
        <f t="shared" si="0"/>
        <v>21</v>
      </c>
      <c r="J35" s="24">
        <v>0</v>
      </c>
      <c r="K35" s="17">
        <v>1558.59</v>
      </c>
      <c r="L35" s="11">
        <v>1065.5899999999999</v>
      </c>
      <c r="M35" s="10">
        <v>142.19999999999999</v>
      </c>
      <c r="N35" s="10">
        <f t="shared" si="1"/>
        <v>923.38999999999987</v>
      </c>
      <c r="O35" s="6">
        <v>57</v>
      </c>
      <c r="P35" s="24" t="s">
        <v>87</v>
      </c>
      <c r="Q35" s="24" t="s">
        <v>87</v>
      </c>
      <c r="R35" s="18">
        <f>'[1]2020'!AT8+'[1]2020'!AW8+'[1]2020'!AZ8</f>
        <v>1065.5899658203125</v>
      </c>
      <c r="S35" s="18">
        <f>'[1]2020'!AV8+'[1]2020'!AY8+'[1]2020'!BB8</f>
        <v>522970.25</v>
      </c>
      <c r="T35" s="19">
        <v>44196</v>
      </c>
      <c r="U35" s="24"/>
      <c r="V35" s="24"/>
      <c r="W35" s="24"/>
      <c r="X35" s="24"/>
      <c r="Y35" s="18"/>
      <c r="Z35" s="24"/>
      <c r="AA35" s="24"/>
      <c r="AB35" s="18"/>
      <c r="AC35" s="24"/>
      <c r="AD35" s="18">
        <f>'[1]2020'!M8+'[1]2020'!P8+'[1]2020'!V8+'[1]2020'!Y8</f>
        <v>1097</v>
      </c>
      <c r="AE35" s="18">
        <f>'[1]2020'!O8+'[1]2020'!R8+'[1]2020'!X8+'[1]2020'!AA8</f>
        <v>1221302.03125</v>
      </c>
      <c r="AF35" s="19">
        <v>44196</v>
      </c>
      <c r="AG35" s="24"/>
      <c r="AH35" s="18"/>
      <c r="AI35" s="24"/>
      <c r="AJ35" s="18">
        <f>'[1]2020'!CA8</f>
        <v>4768</v>
      </c>
      <c r="AK35" s="18">
        <f>'[1]2020'!CC8</f>
        <v>636861.71</v>
      </c>
      <c r="AL35" s="19">
        <v>44196</v>
      </c>
      <c r="AM35" s="18">
        <f>'[1]2020'!D8</f>
        <v>1034</v>
      </c>
      <c r="AN35" s="18">
        <f>'[1]2020'!F8</f>
        <v>4215786.5</v>
      </c>
      <c r="AO35" s="19">
        <v>44196</v>
      </c>
      <c r="AP35" s="18">
        <f>'[1]2020'!AQ8</f>
        <v>546</v>
      </c>
      <c r="AQ35" s="18">
        <f>'[1]2020'!AS8</f>
        <v>4477200</v>
      </c>
      <c r="AR35" s="19">
        <v>44196</v>
      </c>
      <c r="AS35" s="24"/>
      <c r="AT35" s="24"/>
      <c r="AU35" s="24"/>
      <c r="AV35" s="24"/>
      <c r="AW35" s="18"/>
      <c r="AX35" s="24"/>
      <c r="AY35" s="18">
        <f>S35+AE35+AK35+AN35+AQ35+BE35</f>
        <v>11074120.491250001</v>
      </c>
      <c r="AZ35" s="18"/>
      <c r="BA35" s="18"/>
      <c r="BB35" s="18"/>
      <c r="BC35" s="18">
        <v>11074120.491250001</v>
      </c>
    </row>
    <row r="36" spans="1:55" ht="30" x14ac:dyDescent="0.25">
      <c r="A36" s="24">
        <v>13</v>
      </c>
      <c r="B36" s="9" t="s">
        <v>60</v>
      </c>
      <c r="C36" s="4">
        <v>1986</v>
      </c>
      <c r="D36" s="4" t="s">
        <v>17</v>
      </c>
      <c r="E36" s="4">
        <v>2</v>
      </c>
      <c r="F36" s="4">
        <v>2</v>
      </c>
      <c r="G36" s="4">
        <v>8</v>
      </c>
      <c r="H36" s="4">
        <v>6</v>
      </c>
      <c r="I36" s="24">
        <f t="shared" si="0"/>
        <v>2</v>
      </c>
      <c r="J36" s="24">
        <v>0</v>
      </c>
      <c r="K36" s="17">
        <v>409.3</v>
      </c>
      <c r="L36" s="11">
        <v>359.5</v>
      </c>
      <c r="M36" s="10">
        <v>269.5</v>
      </c>
      <c r="N36" s="10">
        <f t="shared" si="1"/>
        <v>90</v>
      </c>
      <c r="O36" s="6">
        <v>24</v>
      </c>
      <c r="P36" s="24" t="s">
        <v>87</v>
      </c>
      <c r="Q36" s="24" t="s">
        <v>87</v>
      </c>
      <c r="R36" s="24"/>
      <c r="S36" s="18"/>
      <c r="T36" s="24"/>
      <c r="U36" s="24"/>
      <c r="V36" s="24"/>
      <c r="W36" s="24"/>
      <c r="X36" s="18">
        <f>'[1]2020'!AH9+'[1]2020'!AK9+'[1]2020'!AN9</f>
        <v>1024</v>
      </c>
      <c r="Y36" s="18">
        <f>'[1]2020'!AJ9+'[1]2020'!AM9+'[1]2020'!AP9</f>
        <v>2529544.125</v>
      </c>
      <c r="Z36" s="19">
        <v>44196</v>
      </c>
      <c r="AA36" s="24"/>
      <c r="AB36" s="18"/>
      <c r="AC36" s="24"/>
      <c r="AD36" s="24"/>
      <c r="AE36" s="18"/>
      <c r="AF36" s="24"/>
      <c r="AG36" s="24"/>
      <c r="AH36" s="18"/>
      <c r="AI36" s="24"/>
      <c r="AJ36" s="24"/>
      <c r="AK36" s="24"/>
      <c r="AL36" s="24"/>
      <c r="AM36" s="24"/>
      <c r="AN36" s="18"/>
      <c r="AO36" s="24"/>
      <c r="AP36" s="24"/>
      <c r="AQ36" s="24"/>
      <c r="AR36" s="24"/>
      <c r="AS36" s="24"/>
      <c r="AT36" s="24"/>
      <c r="AU36" s="24"/>
      <c r="AV36" s="24"/>
      <c r="AW36" s="18"/>
      <c r="AX36" s="24"/>
      <c r="AY36" s="18">
        <f>Y36+BE36</f>
        <v>2529544.125</v>
      </c>
      <c r="AZ36" s="18"/>
      <c r="BA36" s="18"/>
      <c r="BB36" s="18"/>
      <c r="BC36" s="18">
        <v>2529544.125</v>
      </c>
    </row>
    <row r="37" spans="1:55" ht="30" x14ac:dyDescent="0.25">
      <c r="A37" s="24">
        <v>14</v>
      </c>
      <c r="B37" s="1" t="s">
        <v>61</v>
      </c>
      <c r="C37" s="4">
        <v>1968</v>
      </c>
      <c r="D37" s="4" t="s">
        <v>17</v>
      </c>
      <c r="E37" s="4">
        <v>5</v>
      </c>
      <c r="F37" s="4">
        <v>4</v>
      </c>
      <c r="G37" s="4">
        <v>76</v>
      </c>
      <c r="H37" s="4">
        <v>11</v>
      </c>
      <c r="I37" s="24">
        <f t="shared" si="0"/>
        <v>65</v>
      </c>
      <c r="J37" s="24">
        <v>0</v>
      </c>
      <c r="K37" s="17">
        <v>4953.7</v>
      </c>
      <c r="L37" s="17">
        <v>2069</v>
      </c>
      <c r="M37" s="10">
        <v>457.9</v>
      </c>
      <c r="N37" s="10">
        <f t="shared" si="1"/>
        <v>1611.1</v>
      </c>
      <c r="O37" s="6">
        <v>139</v>
      </c>
      <c r="P37" s="24" t="s">
        <v>87</v>
      </c>
      <c r="Q37" s="24" t="s">
        <v>87</v>
      </c>
      <c r="R37" s="18">
        <f>'[1]2021'!BX8+'[1]2021'!CA8+'[1]2021'!CD8+'[1]2021'!CG8+'[1]2021'!CP8+'[1]2021'!CS8</f>
        <v>12414</v>
      </c>
      <c r="S37" s="18">
        <f>'[1]2021'!BZ8+'[1]2021'!CC8+'[1]2021'!CF8+'[1]2021'!CI8+'[1]2021'!CL8+'[1]2021'!CO8+'[1]2021'!CR8+'[1]2021'!CU8+'[1]2021'!CX8</f>
        <v>7729367.6484375</v>
      </c>
      <c r="T37" s="19">
        <v>44561</v>
      </c>
      <c r="U37" s="24"/>
      <c r="V37" s="24"/>
      <c r="W37" s="24"/>
      <c r="X37" s="18">
        <f>'[1]2021'!AH8</f>
        <v>836</v>
      </c>
      <c r="Y37" s="18">
        <f>'[1]2021'!AJ8</f>
        <v>4841635.5</v>
      </c>
      <c r="Z37" s="19">
        <v>44561</v>
      </c>
      <c r="AA37" s="18">
        <f>'[1]2021'!CY8</f>
        <v>766.79998779296875</v>
      </c>
      <c r="AB37" s="18">
        <f>'[1]2021'!DA8</f>
        <v>2189244.75</v>
      </c>
      <c r="AC37" s="19">
        <v>44561</v>
      </c>
      <c r="AD37" s="18">
        <f>'[1]2021'!S8+'[1]2021'!V8+'[1]2021'!AE8</f>
        <v>2439</v>
      </c>
      <c r="AE37" s="18">
        <f>'[1]2021'!U8+'[1]2021'!X8+'[1]2021'!AG8</f>
        <v>3067265.9375</v>
      </c>
      <c r="AF37" s="19">
        <v>44561</v>
      </c>
      <c r="AG37" s="18">
        <f>'[1]2021'!DB8+'[1]2021'!DE8</f>
        <v>353</v>
      </c>
      <c r="AH37" s="18">
        <f>'[1]2021'!DD8+'[1]2021'!DG8</f>
        <v>2103627</v>
      </c>
      <c r="AI37" s="19">
        <v>44561</v>
      </c>
      <c r="AJ37" s="24"/>
      <c r="AK37" s="24"/>
      <c r="AL37" s="24"/>
      <c r="AM37" s="18">
        <f>'[1]2021'!J8</f>
        <v>2283</v>
      </c>
      <c r="AN37" s="18">
        <f>'[1]2021'!L8</f>
        <v>11897649</v>
      </c>
      <c r="AO37" s="19">
        <v>44561</v>
      </c>
      <c r="AP37" s="24"/>
      <c r="AQ37" s="24"/>
      <c r="AR37" s="24"/>
      <c r="AS37" s="24"/>
      <c r="AT37" s="24"/>
      <c r="AU37" s="24"/>
      <c r="AV37" s="24"/>
      <c r="AW37" s="18"/>
      <c r="AX37" s="24"/>
      <c r="AY37" s="18">
        <f>S37+Y37+AB37+AE37+AH37+AN37+BE37</f>
        <v>31828789.8359375</v>
      </c>
      <c r="AZ37" s="18"/>
      <c r="BA37" s="18"/>
      <c r="BB37" s="18"/>
      <c r="BC37" s="18">
        <v>31828789.8359375</v>
      </c>
    </row>
    <row r="38" spans="1:55" x14ac:dyDescent="0.25">
      <c r="A38" s="43">
        <v>15</v>
      </c>
      <c r="B38" s="45" t="s">
        <v>63</v>
      </c>
      <c r="C38" s="2">
        <v>1995</v>
      </c>
      <c r="D38" s="2" t="s">
        <v>17</v>
      </c>
      <c r="E38" s="2">
        <v>9</v>
      </c>
      <c r="F38" s="2">
        <v>4</v>
      </c>
      <c r="G38" s="2">
        <v>241</v>
      </c>
      <c r="H38" s="24">
        <v>11</v>
      </c>
      <c r="I38" s="24">
        <f t="shared" si="0"/>
        <v>230</v>
      </c>
      <c r="J38" s="24">
        <v>0</v>
      </c>
      <c r="K38" s="17">
        <v>12618.3</v>
      </c>
      <c r="L38" s="17">
        <v>7600.9</v>
      </c>
      <c r="M38" s="10">
        <v>528.70000000000005</v>
      </c>
      <c r="N38" s="10">
        <f t="shared" si="1"/>
        <v>7072.2</v>
      </c>
      <c r="O38" s="6">
        <v>572</v>
      </c>
      <c r="P38" s="24" t="s">
        <v>87</v>
      </c>
      <c r="Q38" s="24" t="s">
        <v>87</v>
      </c>
      <c r="R38" s="24"/>
      <c r="S38" s="18"/>
      <c r="T38" s="24"/>
      <c r="U38" s="24">
        <v>3</v>
      </c>
      <c r="V38" s="18">
        <f>'[1]2020'!BH14+'[1]2020'!BQ14+'[1]2020'!BT14</f>
        <v>8361954</v>
      </c>
      <c r="W38" s="19">
        <v>44196</v>
      </c>
      <c r="X38" s="24"/>
      <c r="Y38" s="18"/>
      <c r="Z38" s="24"/>
      <c r="AA38" s="24"/>
      <c r="AB38" s="18"/>
      <c r="AC38" s="24"/>
      <c r="AD38" s="24"/>
      <c r="AE38" s="18"/>
      <c r="AF38" s="24"/>
      <c r="AG38" s="24"/>
      <c r="AH38" s="18"/>
      <c r="AI38" s="24"/>
      <c r="AJ38" s="24"/>
      <c r="AK38" s="24"/>
      <c r="AL38" s="24"/>
      <c r="AM38" s="24"/>
      <c r="AN38" s="18"/>
      <c r="AO38" s="24"/>
      <c r="AP38" s="24"/>
      <c r="AQ38" s="24"/>
      <c r="AR38" s="24"/>
      <c r="AS38" s="24"/>
      <c r="AT38" s="24"/>
      <c r="AU38" s="24"/>
      <c r="AV38" s="24"/>
      <c r="AW38" s="18"/>
      <c r="AX38" s="24"/>
      <c r="AY38" s="18">
        <f>V38+BE38</f>
        <v>8361954</v>
      </c>
      <c r="AZ38" s="18"/>
      <c r="BA38" s="18"/>
      <c r="BB38" s="18"/>
      <c r="BC38" s="18">
        <v>8361954</v>
      </c>
    </row>
    <row r="39" spans="1:55" x14ac:dyDescent="0.25">
      <c r="A39" s="44"/>
      <c r="B39" s="44"/>
      <c r="C39" s="2">
        <v>1995</v>
      </c>
      <c r="D39" s="2" t="s">
        <v>17</v>
      </c>
      <c r="E39" s="2">
        <v>9</v>
      </c>
      <c r="F39" s="2">
        <v>4</v>
      </c>
      <c r="G39" s="2">
        <v>241</v>
      </c>
      <c r="H39" s="24">
        <v>11</v>
      </c>
      <c r="I39" s="24">
        <f t="shared" si="0"/>
        <v>230</v>
      </c>
      <c r="J39" s="24">
        <v>0</v>
      </c>
      <c r="K39" s="17">
        <v>12618.3</v>
      </c>
      <c r="L39" s="17">
        <v>7600.9</v>
      </c>
      <c r="M39" s="10">
        <v>528.70000000000005</v>
      </c>
      <c r="N39" s="10">
        <f t="shared" si="1"/>
        <v>7072.2</v>
      </c>
      <c r="O39" s="6">
        <v>572</v>
      </c>
      <c r="P39" s="24" t="s">
        <v>87</v>
      </c>
      <c r="Q39" s="24" t="s">
        <v>87</v>
      </c>
      <c r="R39" s="18">
        <f>'[1]2021'!AW10+'[1]2021'!BL10</f>
        <v>4448.39990234375</v>
      </c>
      <c r="S39" s="18">
        <f>'[1]2021'!AY10+'[1]2021'!BN10</f>
        <v>8681097.25</v>
      </c>
      <c r="T39" s="19">
        <v>44561</v>
      </c>
      <c r="U39" s="24"/>
      <c r="V39" s="18"/>
      <c r="W39" s="19"/>
      <c r="X39" s="24"/>
      <c r="Y39" s="18"/>
      <c r="Z39" s="24"/>
      <c r="AA39" s="24"/>
      <c r="AB39" s="18"/>
      <c r="AC39" s="24"/>
      <c r="AD39" s="24"/>
      <c r="AE39" s="18"/>
      <c r="AF39" s="24"/>
      <c r="AG39" s="24"/>
      <c r="AH39" s="18"/>
      <c r="AI39" s="24"/>
      <c r="AJ39" s="24"/>
      <c r="AK39" s="24"/>
      <c r="AL39" s="24"/>
      <c r="AM39" s="24"/>
      <c r="AN39" s="18"/>
      <c r="AO39" s="24"/>
      <c r="AP39" s="24"/>
      <c r="AQ39" s="24"/>
      <c r="AR39" s="24"/>
      <c r="AS39" s="24"/>
      <c r="AT39" s="24"/>
      <c r="AU39" s="24"/>
      <c r="AV39" s="18">
        <f>'[1]2021'!DT10+'[1]2021'!DW10</f>
        <v>8</v>
      </c>
      <c r="AW39" s="18">
        <f>'[1]2021'!DV10+'[1]2021'!DY10</f>
        <v>15851340.5</v>
      </c>
      <c r="AX39" s="19">
        <v>44561</v>
      </c>
      <c r="AY39" s="18">
        <f>S39+AW39+BE39</f>
        <v>24532437.75</v>
      </c>
      <c r="AZ39" s="18"/>
      <c r="BA39" s="18"/>
      <c r="BB39" s="18"/>
      <c r="BC39" s="18">
        <v>24532437.75</v>
      </c>
    </row>
    <row r="40" spans="1:55" x14ac:dyDescent="0.25">
      <c r="A40" s="24">
        <v>16</v>
      </c>
      <c r="B40" s="1" t="s">
        <v>64</v>
      </c>
      <c r="C40" s="2">
        <v>1995</v>
      </c>
      <c r="D40" s="2" t="s">
        <v>18</v>
      </c>
      <c r="E40" s="2">
        <v>9</v>
      </c>
      <c r="F40" s="2">
        <v>6</v>
      </c>
      <c r="G40" s="2">
        <v>216</v>
      </c>
      <c r="H40" s="24">
        <v>15</v>
      </c>
      <c r="I40" s="24">
        <f t="shared" si="0"/>
        <v>201</v>
      </c>
      <c r="J40" s="24">
        <v>0</v>
      </c>
      <c r="K40" s="17">
        <v>11190.3</v>
      </c>
      <c r="L40" s="17">
        <v>6507.6</v>
      </c>
      <c r="M40" s="10">
        <v>837.4</v>
      </c>
      <c r="N40" s="10">
        <f t="shared" si="1"/>
        <v>5670.2000000000007</v>
      </c>
      <c r="O40" s="6">
        <v>545</v>
      </c>
      <c r="P40" s="24" t="s">
        <v>87</v>
      </c>
      <c r="Q40" s="24" t="s">
        <v>87</v>
      </c>
      <c r="R40" s="24"/>
      <c r="S40" s="18"/>
      <c r="T40" s="24"/>
      <c r="U40" s="24">
        <v>6</v>
      </c>
      <c r="V40" s="18">
        <f>'[1]2020'!BH15+'[1]2020'!BQ15+'[1]2020'!BT15</f>
        <v>16475089</v>
      </c>
      <c r="W40" s="19">
        <v>44196</v>
      </c>
      <c r="X40" s="24"/>
      <c r="Y40" s="18"/>
      <c r="Z40" s="24"/>
      <c r="AA40" s="24"/>
      <c r="AB40" s="18"/>
      <c r="AC40" s="24"/>
      <c r="AD40" s="24"/>
      <c r="AE40" s="18"/>
      <c r="AF40" s="24"/>
      <c r="AG40" s="24"/>
      <c r="AH40" s="18"/>
      <c r="AI40" s="24"/>
      <c r="AJ40" s="24"/>
      <c r="AK40" s="24"/>
      <c r="AL40" s="24"/>
      <c r="AM40" s="24"/>
      <c r="AN40" s="18"/>
      <c r="AO40" s="24"/>
      <c r="AP40" s="24"/>
      <c r="AQ40" s="24"/>
      <c r="AR40" s="24"/>
      <c r="AS40" s="24"/>
      <c r="AT40" s="24"/>
      <c r="AU40" s="24"/>
      <c r="AV40" s="24"/>
      <c r="AW40" s="18"/>
      <c r="AX40" s="24"/>
      <c r="AY40" s="18">
        <f t="shared" ref="AY40:AY45" si="2">V40+BE40</f>
        <v>16475089</v>
      </c>
      <c r="AZ40" s="18"/>
      <c r="BA40" s="18"/>
      <c r="BB40" s="18"/>
      <c r="BC40" s="18">
        <v>16475089</v>
      </c>
    </row>
    <row r="41" spans="1:55" ht="30" x14ac:dyDescent="0.25">
      <c r="A41" s="24">
        <v>17</v>
      </c>
      <c r="B41" s="1" t="s">
        <v>65</v>
      </c>
      <c r="C41" s="2">
        <v>1994</v>
      </c>
      <c r="D41" s="2" t="s">
        <v>18</v>
      </c>
      <c r="E41" s="2">
        <v>10</v>
      </c>
      <c r="F41" s="2">
        <v>3</v>
      </c>
      <c r="G41" s="2">
        <v>120</v>
      </c>
      <c r="H41" s="24">
        <v>6</v>
      </c>
      <c r="I41" s="24">
        <f t="shared" si="0"/>
        <v>114</v>
      </c>
      <c r="J41" s="24">
        <v>0</v>
      </c>
      <c r="K41" s="17">
        <v>8196.4</v>
      </c>
      <c r="L41" s="8">
        <v>6159.4</v>
      </c>
      <c r="M41" s="10">
        <v>290.10000000000002</v>
      </c>
      <c r="N41" s="10">
        <f t="shared" si="1"/>
        <v>5869.2999999999993</v>
      </c>
      <c r="O41" s="6">
        <v>273</v>
      </c>
      <c r="P41" s="24" t="s">
        <v>87</v>
      </c>
      <c r="Q41" s="24" t="s">
        <v>87</v>
      </c>
      <c r="R41" s="24"/>
      <c r="S41" s="18"/>
      <c r="T41" s="24"/>
      <c r="U41" s="24">
        <v>3</v>
      </c>
      <c r="V41" s="18">
        <f>'[1]2020'!BK12+'[1]2020'!BN12+'[1]2020'!BQ12+'[1]2020'!BT12</f>
        <v>11613055.5625</v>
      </c>
      <c r="W41" s="19">
        <v>44196</v>
      </c>
      <c r="X41" s="24"/>
      <c r="Y41" s="18"/>
      <c r="Z41" s="24"/>
      <c r="AA41" s="24"/>
      <c r="AB41" s="18"/>
      <c r="AC41" s="24"/>
      <c r="AD41" s="24"/>
      <c r="AE41" s="18"/>
      <c r="AF41" s="24"/>
      <c r="AG41" s="24"/>
      <c r="AH41" s="18"/>
      <c r="AI41" s="24"/>
      <c r="AJ41" s="24"/>
      <c r="AK41" s="24"/>
      <c r="AL41" s="24"/>
      <c r="AM41" s="24"/>
      <c r="AN41" s="18"/>
      <c r="AO41" s="24"/>
      <c r="AP41" s="24"/>
      <c r="AQ41" s="24"/>
      <c r="AR41" s="24"/>
      <c r="AS41" s="24"/>
      <c r="AT41" s="24"/>
      <c r="AU41" s="24"/>
      <c r="AV41" s="24"/>
      <c r="AW41" s="18"/>
      <c r="AX41" s="24"/>
      <c r="AY41" s="18">
        <f t="shared" si="2"/>
        <v>11613055.5625</v>
      </c>
      <c r="AZ41" s="18"/>
      <c r="BA41" s="18"/>
      <c r="BB41" s="18"/>
      <c r="BC41" s="18">
        <v>11613055.5625</v>
      </c>
    </row>
    <row r="42" spans="1:55" x14ac:dyDescent="0.25">
      <c r="A42" s="24">
        <v>18</v>
      </c>
      <c r="B42" s="1" t="s">
        <v>66</v>
      </c>
      <c r="C42" s="2">
        <v>1995</v>
      </c>
      <c r="D42" s="2" t="s">
        <v>17</v>
      </c>
      <c r="E42" s="2">
        <v>9</v>
      </c>
      <c r="F42" s="2">
        <v>1</v>
      </c>
      <c r="G42" s="2">
        <v>56</v>
      </c>
      <c r="H42" s="24">
        <v>10</v>
      </c>
      <c r="I42" s="24">
        <f t="shared" si="0"/>
        <v>46</v>
      </c>
      <c r="J42" s="24">
        <v>0</v>
      </c>
      <c r="K42" s="17">
        <v>4614.6000000000004</v>
      </c>
      <c r="L42" s="8">
        <v>2864.7</v>
      </c>
      <c r="M42" s="10">
        <v>541.79999999999995</v>
      </c>
      <c r="N42" s="10">
        <f t="shared" si="1"/>
        <v>2322.8999999999996</v>
      </c>
      <c r="O42" s="6">
        <v>154</v>
      </c>
      <c r="P42" s="24" t="s">
        <v>87</v>
      </c>
      <c r="Q42" s="24" t="s">
        <v>87</v>
      </c>
      <c r="R42" s="24"/>
      <c r="S42" s="18"/>
      <c r="T42" s="24"/>
      <c r="U42" s="24">
        <v>1</v>
      </c>
      <c r="V42" s="18">
        <f>'[1]2020'!BH10+'[1]2020'!BQ10+'[1]2020'!BT10</f>
        <v>3066437.375</v>
      </c>
      <c r="W42" s="19">
        <v>44196</v>
      </c>
      <c r="X42" s="24"/>
      <c r="Y42" s="18"/>
      <c r="Z42" s="24"/>
      <c r="AA42" s="24"/>
      <c r="AB42" s="18"/>
      <c r="AC42" s="24"/>
      <c r="AD42" s="24"/>
      <c r="AE42" s="18"/>
      <c r="AF42" s="24"/>
      <c r="AG42" s="24"/>
      <c r="AH42" s="18"/>
      <c r="AI42" s="24"/>
      <c r="AJ42" s="24"/>
      <c r="AK42" s="24"/>
      <c r="AL42" s="24"/>
      <c r="AM42" s="24"/>
      <c r="AN42" s="18"/>
      <c r="AO42" s="24"/>
      <c r="AP42" s="24"/>
      <c r="AQ42" s="24"/>
      <c r="AR42" s="24"/>
      <c r="AS42" s="24"/>
      <c r="AT42" s="24"/>
      <c r="AU42" s="24"/>
      <c r="AV42" s="24"/>
      <c r="AW42" s="18"/>
      <c r="AX42" s="24"/>
      <c r="AY42" s="18">
        <f t="shared" si="2"/>
        <v>3066437.375</v>
      </c>
      <c r="AZ42" s="18"/>
      <c r="BA42" s="18"/>
      <c r="BB42" s="18"/>
      <c r="BC42" s="18">
        <v>3066437.375</v>
      </c>
    </row>
    <row r="43" spans="1:55" x14ac:dyDescent="0.25">
      <c r="A43" s="24">
        <v>19</v>
      </c>
      <c r="B43" s="1" t="s">
        <v>67</v>
      </c>
      <c r="C43" s="2">
        <v>1993</v>
      </c>
      <c r="D43" s="2" t="s">
        <v>18</v>
      </c>
      <c r="E43" s="2">
        <v>10</v>
      </c>
      <c r="F43" s="2">
        <v>3</v>
      </c>
      <c r="G43" s="2">
        <v>120</v>
      </c>
      <c r="H43" s="24">
        <v>5</v>
      </c>
      <c r="I43" s="24">
        <f t="shared" si="0"/>
        <v>115</v>
      </c>
      <c r="J43" s="24">
        <v>0</v>
      </c>
      <c r="K43" s="17">
        <v>8730.6</v>
      </c>
      <c r="L43" s="8">
        <v>6304.1</v>
      </c>
      <c r="M43" s="10">
        <v>272.8</v>
      </c>
      <c r="N43" s="10">
        <f t="shared" si="1"/>
        <v>6031.3</v>
      </c>
      <c r="O43" s="6">
        <v>277</v>
      </c>
      <c r="P43" s="24" t="s">
        <v>87</v>
      </c>
      <c r="Q43" s="24" t="s">
        <v>87</v>
      </c>
      <c r="R43" s="24"/>
      <c r="S43" s="18"/>
      <c r="T43" s="24"/>
      <c r="U43" s="24">
        <v>3</v>
      </c>
      <c r="V43" s="18">
        <f>'[1]2020'!BK11+'[1]2020'!BN11+'[1]2020'!BQ11+'[1]2020'!BT11</f>
        <v>11613055.5625</v>
      </c>
      <c r="W43" s="19">
        <v>44196</v>
      </c>
      <c r="X43" s="24"/>
      <c r="Y43" s="18"/>
      <c r="Z43" s="24"/>
      <c r="AA43" s="24"/>
      <c r="AB43" s="18"/>
      <c r="AC43" s="24"/>
      <c r="AD43" s="24"/>
      <c r="AE43" s="18"/>
      <c r="AF43" s="24"/>
      <c r="AG43" s="24"/>
      <c r="AH43" s="18"/>
      <c r="AI43" s="24"/>
      <c r="AJ43" s="24"/>
      <c r="AK43" s="24"/>
      <c r="AL43" s="24"/>
      <c r="AM43" s="24"/>
      <c r="AN43" s="18"/>
      <c r="AO43" s="24"/>
      <c r="AP43" s="24"/>
      <c r="AQ43" s="24"/>
      <c r="AR43" s="24"/>
      <c r="AS43" s="24"/>
      <c r="AT43" s="24"/>
      <c r="AU43" s="24"/>
      <c r="AV43" s="24"/>
      <c r="AW43" s="18"/>
      <c r="AX43" s="24"/>
      <c r="AY43" s="18">
        <f t="shared" si="2"/>
        <v>11613055.5625</v>
      </c>
      <c r="AZ43" s="18"/>
      <c r="BA43" s="18"/>
      <c r="BB43" s="18"/>
      <c r="BC43" s="18">
        <v>11613055.5625</v>
      </c>
    </row>
    <row r="44" spans="1:55" x14ac:dyDescent="0.25">
      <c r="A44" s="24">
        <v>20</v>
      </c>
      <c r="B44" s="4" t="s">
        <v>68</v>
      </c>
      <c r="C44" s="2">
        <v>1973</v>
      </c>
      <c r="D44" s="2" t="s">
        <v>17</v>
      </c>
      <c r="E44" s="2">
        <v>9</v>
      </c>
      <c r="F44" s="2">
        <v>1</v>
      </c>
      <c r="G44" s="2">
        <v>54</v>
      </c>
      <c r="H44" s="24">
        <v>1</v>
      </c>
      <c r="I44" s="24">
        <f t="shared" si="0"/>
        <v>53</v>
      </c>
      <c r="J44" s="24">
        <v>0</v>
      </c>
      <c r="K44" s="17">
        <v>2285.5</v>
      </c>
      <c r="L44" s="17">
        <v>1344.9</v>
      </c>
      <c r="M44" s="10">
        <v>44.4</v>
      </c>
      <c r="N44" s="10">
        <f t="shared" si="1"/>
        <v>1300.5</v>
      </c>
      <c r="O44" s="6">
        <v>98</v>
      </c>
      <c r="P44" s="24" t="s">
        <v>87</v>
      </c>
      <c r="Q44" s="24" t="s">
        <v>87</v>
      </c>
      <c r="R44" s="24"/>
      <c r="S44" s="18"/>
      <c r="T44" s="24"/>
      <c r="U44" s="24">
        <v>1</v>
      </c>
      <c r="V44" s="18">
        <f>'[1]2021'!DJ13+'[1]2021'!DP13+'[1]2021'!DS13</f>
        <v>3104370.625</v>
      </c>
      <c r="W44" s="19">
        <v>44561</v>
      </c>
      <c r="X44" s="24"/>
      <c r="Y44" s="18"/>
      <c r="Z44" s="24"/>
      <c r="AA44" s="24"/>
      <c r="AB44" s="18"/>
      <c r="AC44" s="24"/>
      <c r="AD44" s="24"/>
      <c r="AE44" s="18"/>
      <c r="AF44" s="24"/>
      <c r="AG44" s="24"/>
      <c r="AH44" s="18"/>
      <c r="AI44" s="24"/>
      <c r="AJ44" s="24"/>
      <c r="AK44" s="24"/>
      <c r="AL44" s="24"/>
      <c r="AM44" s="24"/>
      <c r="AN44" s="18"/>
      <c r="AO44" s="24"/>
      <c r="AP44" s="24"/>
      <c r="AQ44" s="24"/>
      <c r="AR44" s="24"/>
      <c r="AS44" s="24"/>
      <c r="AT44" s="24"/>
      <c r="AU44" s="24"/>
      <c r="AV44" s="24"/>
      <c r="AW44" s="18"/>
      <c r="AX44" s="24"/>
      <c r="AY44" s="18">
        <f t="shared" si="2"/>
        <v>3104370.625</v>
      </c>
      <c r="AZ44" s="18"/>
      <c r="BA44" s="18"/>
      <c r="BB44" s="18"/>
      <c r="BC44" s="18">
        <v>3104370.625</v>
      </c>
    </row>
    <row r="45" spans="1:55" x14ac:dyDescent="0.25">
      <c r="A45" s="43">
        <v>21</v>
      </c>
      <c r="B45" s="46" t="s">
        <v>69</v>
      </c>
      <c r="C45" s="2">
        <v>1968</v>
      </c>
      <c r="D45" s="2" t="s">
        <v>17</v>
      </c>
      <c r="E45" s="2">
        <v>9</v>
      </c>
      <c r="F45" s="2">
        <v>1</v>
      </c>
      <c r="G45" s="2">
        <v>48</v>
      </c>
      <c r="H45" s="24">
        <v>4</v>
      </c>
      <c r="I45" s="24">
        <f t="shared" si="0"/>
        <v>44</v>
      </c>
      <c r="J45" s="24">
        <v>0</v>
      </c>
      <c r="K45" s="17">
        <v>2092.6</v>
      </c>
      <c r="L45" s="17">
        <v>1391.2</v>
      </c>
      <c r="M45" s="10">
        <v>196.8</v>
      </c>
      <c r="N45" s="10">
        <f t="shared" si="1"/>
        <v>1194.4000000000001</v>
      </c>
      <c r="O45" s="6">
        <v>88</v>
      </c>
      <c r="P45" s="24" t="s">
        <v>87</v>
      </c>
      <c r="Q45" s="24" t="s">
        <v>87</v>
      </c>
      <c r="R45" s="24"/>
      <c r="S45" s="18"/>
      <c r="T45" s="24"/>
      <c r="U45" s="24">
        <v>1</v>
      </c>
      <c r="V45" s="18">
        <f>'[1]2021'!DJ5+'[1]2021'!DP5+'[1]2021'!DS5</f>
        <v>3104370.625</v>
      </c>
      <c r="W45" s="19">
        <v>44561</v>
      </c>
      <c r="X45" s="24"/>
      <c r="Y45" s="18"/>
      <c r="Z45" s="24"/>
      <c r="AA45" s="24"/>
      <c r="AB45" s="18"/>
      <c r="AC45" s="24"/>
      <c r="AD45" s="24"/>
      <c r="AE45" s="18"/>
      <c r="AF45" s="24"/>
      <c r="AG45" s="24"/>
      <c r="AH45" s="18"/>
      <c r="AI45" s="24"/>
      <c r="AJ45" s="24"/>
      <c r="AK45" s="24"/>
      <c r="AL45" s="24"/>
      <c r="AM45" s="24"/>
      <c r="AN45" s="18"/>
      <c r="AO45" s="24"/>
      <c r="AP45" s="24"/>
      <c r="AQ45" s="24"/>
      <c r="AR45" s="24"/>
      <c r="AS45" s="24"/>
      <c r="AT45" s="24"/>
      <c r="AU45" s="24"/>
      <c r="AV45" s="24"/>
      <c r="AW45" s="18"/>
      <c r="AX45" s="24"/>
      <c r="AY45" s="18">
        <f t="shared" si="2"/>
        <v>3104370.625</v>
      </c>
      <c r="AZ45" s="18"/>
      <c r="BA45" s="18"/>
      <c r="BB45" s="18"/>
      <c r="BC45" s="18">
        <v>3104370.625</v>
      </c>
    </row>
    <row r="46" spans="1:55" x14ac:dyDescent="0.25">
      <c r="A46" s="44"/>
      <c r="B46" s="47"/>
      <c r="C46" s="2">
        <v>1968</v>
      </c>
      <c r="D46" s="2" t="s">
        <v>17</v>
      </c>
      <c r="E46" s="2">
        <v>9</v>
      </c>
      <c r="F46" s="2">
        <v>1</v>
      </c>
      <c r="G46" s="2">
        <v>48</v>
      </c>
      <c r="H46" s="24">
        <v>4</v>
      </c>
      <c r="I46" s="24">
        <f t="shared" si="0"/>
        <v>44</v>
      </c>
      <c r="J46" s="24">
        <v>0</v>
      </c>
      <c r="K46" s="17">
        <v>2092.6</v>
      </c>
      <c r="L46" s="17">
        <v>1391.2</v>
      </c>
      <c r="M46" s="10">
        <v>196.8</v>
      </c>
      <c r="N46" s="10">
        <f t="shared" si="1"/>
        <v>1194.4000000000001</v>
      </c>
      <c r="O46" s="6">
        <v>88</v>
      </c>
      <c r="P46" s="24" t="s">
        <v>87</v>
      </c>
      <c r="Q46" s="24" t="s">
        <v>87</v>
      </c>
      <c r="R46" s="18">
        <f>'[1]2022'!AT7+'[1]2022'!AW7+'[1]2022'!BF7+'[1]2022'!BI7+'[1]2022'!BL7+'[1]2022'!BO7+'[1]2022'!BR7+'[1]2022'!BU7</f>
        <v>7119.1498413085937</v>
      </c>
      <c r="S46" s="18">
        <f>'[1]2022'!AV7+'[1]2022'!AY7+'[1]2022'!BH7+'[1]2022'!BK7+'[1]2022'!BN7+'[1]2022'!BQ7+'[1]2022'!BT7+'[1]2022'!BW7</f>
        <v>7273040.59375</v>
      </c>
      <c r="T46" s="19">
        <v>44926</v>
      </c>
      <c r="U46" s="24"/>
      <c r="V46" s="18"/>
      <c r="W46" s="19"/>
      <c r="X46" s="18">
        <f>'[1]2022'!AE7+'[1]2022'!AQ7</f>
        <v>431.5</v>
      </c>
      <c r="Y46" s="18">
        <f>'[1]2022'!AG7+'[1]2022'!AS7</f>
        <v>2544883.3515625</v>
      </c>
      <c r="Z46" s="19">
        <v>44926</v>
      </c>
      <c r="AA46" s="18">
        <f>'[1]2022'!CJ7</f>
        <v>401.5</v>
      </c>
      <c r="AB46" s="18">
        <f>'[1]2022'!CL7</f>
        <v>1206363</v>
      </c>
      <c r="AC46" s="19">
        <v>44926</v>
      </c>
      <c r="AD46" s="18">
        <f>'[1]2022'!D7+'[1]2022'!P7+'[1]2022'!S7+'[1]2022'!V7+'[1]2022'!Y7+'[1]2022'!AB7</f>
        <v>5139.7999992370605</v>
      </c>
      <c r="AE46" s="18">
        <f>'[1]2022'!F7+'[1]2022'!R7+'[1]2022'!U7+'[1]2022'!X7+'[1]2022'!AA7+'[1]2022'!AD7</f>
        <v>6104956.53515625</v>
      </c>
      <c r="AF46" s="19">
        <v>44926</v>
      </c>
      <c r="AG46" s="18">
        <f>'[1]2022'!CS7</f>
        <v>73.620002746582031</v>
      </c>
      <c r="AH46" s="18">
        <f>'[1]2022'!CU7</f>
        <v>355351.96875</v>
      </c>
      <c r="AI46" s="19">
        <v>44926</v>
      </c>
      <c r="AJ46" s="24"/>
      <c r="AK46" s="24"/>
      <c r="AL46" s="24"/>
      <c r="AM46" s="24"/>
      <c r="AN46" s="18"/>
      <c r="AO46" s="24"/>
      <c r="AP46" s="24"/>
      <c r="AQ46" s="24"/>
      <c r="AR46" s="24"/>
      <c r="AS46" s="24"/>
      <c r="AT46" s="24"/>
      <c r="AU46" s="24"/>
      <c r="AV46" s="24"/>
      <c r="AW46" s="18"/>
      <c r="AX46" s="24"/>
      <c r="AY46" s="18">
        <f>S46+Y46+AB46+AE46+AH46+BE46</f>
        <v>17484595.44921875</v>
      </c>
      <c r="AZ46" s="18"/>
      <c r="BA46" s="18"/>
      <c r="BB46" s="18"/>
      <c r="BC46" s="18">
        <v>17484595.44921875</v>
      </c>
    </row>
    <row r="47" spans="1:55" x14ac:dyDescent="0.25">
      <c r="A47" s="24">
        <v>22</v>
      </c>
      <c r="B47" s="4" t="s">
        <v>70</v>
      </c>
      <c r="C47" s="2">
        <v>1995</v>
      </c>
      <c r="D47" s="2" t="s">
        <v>17</v>
      </c>
      <c r="E47" s="2">
        <v>10</v>
      </c>
      <c r="F47" s="2">
        <v>3</v>
      </c>
      <c r="G47" s="2">
        <v>115</v>
      </c>
      <c r="H47" s="24">
        <v>1</v>
      </c>
      <c r="I47" s="24">
        <f t="shared" si="0"/>
        <v>114</v>
      </c>
      <c r="J47" s="24">
        <v>0</v>
      </c>
      <c r="K47" s="8">
        <v>17038.900000000001</v>
      </c>
      <c r="L47" s="8">
        <v>12038.2</v>
      </c>
      <c r="M47" s="10">
        <v>103.4</v>
      </c>
      <c r="N47" s="10">
        <f t="shared" si="1"/>
        <v>11934.800000000001</v>
      </c>
      <c r="O47" s="6">
        <v>260</v>
      </c>
      <c r="P47" s="24" t="s">
        <v>87</v>
      </c>
      <c r="Q47" s="24" t="s">
        <v>87</v>
      </c>
      <c r="R47" s="24"/>
      <c r="S47" s="18"/>
      <c r="T47" s="24"/>
      <c r="U47" s="24">
        <v>3</v>
      </c>
      <c r="V47" s="18">
        <f>'[1]2021'!DJ12+'[1]2021'!DM12+'[1]2021'!DP12+'[1]2021'!DS12</f>
        <v>10094809.90625</v>
      </c>
      <c r="W47" s="19">
        <v>44561</v>
      </c>
      <c r="X47" s="24"/>
      <c r="Y47" s="18"/>
      <c r="Z47" s="24"/>
      <c r="AA47" s="24"/>
      <c r="AB47" s="18"/>
      <c r="AC47" s="24"/>
      <c r="AD47" s="24"/>
      <c r="AE47" s="18"/>
      <c r="AF47" s="24"/>
      <c r="AG47" s="24"/>
      <c r="AH47" s="18"/>
      <c r="AI47" s="24"/>
      <c r="AJ47" s="24"/>
      <c r="AK47" s="24"/>
      <c r="AL47" s="24"/>
      <c r="AM47" s="24"/>
      <c r="AN47" s="18"/>
      <c r="AO47" s="24"/>
      <c r="AP47" s="24"/>
      <c r="AQ47" s="24"/>
      <c r="AR47" s="24"/>
      <c r="AS47" s="24"/>
      <c r="AT47" s="24"/>
      <c r="AU47" s="24"/>
      <c r="AV47" s="24"/>
      <c r="AW47" s="18"/>
      <c r="AX47" s="24"/>
      <c r="AY47" s="18">
        <f t="shared" ref="AY47:AY52" si="3">V47+BE47</f>
        <v>10094809.90625</v>
      </c>
      <c r="AZ47" s="18"/>
      <c r="BA47" s="18"/>
      <c r="BB47" s="18"/>
      <c r="BC47" s="18">
        <v>10094809.90625</v>
      </c>
    </row>
    <row r="48" spans="1:55" x14ac:dyDescent="0.25">
      <c r="A48" s="24">
        <v>23</v>
      </c>
      <c r="B48" s="4" t="s">
        <v>71</v>
      </c>
      <c r="C48" s="2">
        <v>1996</v>
      </c>
      <c r="D48" s="2" t="s">
        <v>18</v>
      </c>
      <c r="E48" s="2">
        <v>10</v>
      </c>
      <c r="F48" s="2">
        <v>3</v>
      </c>
      <c r="G48" s="2">
        <v>120</v>
      </c>
      <c r="H48" s="24">
        <v>10</v>
      </c>
      <c r="I48" s="24">
        <f t="shared" si="0"/>
        <v>110</v>
      </c>
      <c r="J48" s="24">
        <v>0</v>
      </c>
      <c r="K48" s="17">
        <v>6151.2</v>
      </c>
      <c r="L48" s="17">
        <v>3595.1</v>
      </c>
      <c r="M48" s="10">
        <v>485.1</v>
      </c>
      <c r="N48" s="10">
        <f t="shared" si="1"/>
        <v>3110</v>
      </c>
      <c r="O48" s="6">
        <v>291</v>
      </c>
      <c r="P48" s="24" t="s">
        <v>87</v>
      </c>
      <c r="Q48" s="24" t="s">
        <v>87</v>
      </c>
      <c r="R48" s="24"/>
      <c r="S48" s="18"/>
      <c r="T48" s="24"/>
      <c r="U48" s="20">
        <f>'[1]2021'!DH11</f>
        <v>3</v>
      </c>
      <c r="V48" s="18">
        <f>'[1]2021'!DJ11+'[1]2021'!DM11+'[1]2021'!DP11+'[1]2021'!DS11</f>
        <v>9276025.90625</v>
      </c>
      <c r="W48" s="19">
        <v>44561</v>
      </c>
      <c r="X48" s="24"/>
      <c r="Y48" s="18"/>
      <c r="Z48" s="24"/>
      <c r="AA48" s="24"/>
      <c r="AB48" s="18"/>
      <c r="AC48" s="24"/>
      <c r="AD48" s="24"/>
      <c r="AE48" s="18"/>
      <c r="AF48" s="24"/>
      <c r="AG48" s="24"/>
      <c r="AH48" s="18"/>
      <c r="AI48" s="24"/>
      <c r="AJ48" s="24"/>
      <c r="AK48" s="24"/>
      <c r="AL48" s="24"/>
      <c r="AM48" s="24"/>
      <c r="AN48" s="18"/>
      <c r="AO48" s="24"/>
      <c r="AP48" s="24"/>
      <c r="AQ48" s="24"/>
      <c r="AR48" s="24"/>
      <c r="AS48" s="24"/>
      <c r="AT48" s="24"/>
      <c r="AU48" s="24"/>
      <c r="AV48" s="24"/>
      <c r="AW48" s="18"/>
      <c r="AX48" s="24"/>
      <c r="AY48" s="18">
        <f t="shared" si="3"/>
        <v>9276025.90625</v>
      </c>
      <c r="AZ48" s="18"/>
      <c r="BA48" s="18"/>
      <c r="BB48" s="18"/>
      <c r="BC48" s="18">
        <v>9276025.90625</v>
      </c>
    </row>
    <row r="49" spans="1:55" x14ac:dyDescent="0.25">
      <c r="A49" s="24">
        <v>24</v>
      </c>
      <c r="B49" s="4" t="s">
        <v>72</v>
      </c>
      <c r="C49" s="2">
        <v>1997</v>
      </c>
      <c r="D49" s="2" t="s">
        <v>17</v>
      </c>
      <c r="E49" s="2">
        <v>12</v>
      </c>
      <c r="F49" s="2">
        <v>1</v>
      </c>
      <c r="G49" s="2">
        <v>66</v>
      </c>
      <c r="H49" s="24">
        <v>1</v>
      </c>
      <c r="I49" s="24">
        <f t="shared" si="0"/>
        <v>65</v>
      </c>
      <c r="J49" s="24">
        <v>0</v>
      </c>
      <c r="K49" s="17">
        <v>3258.3</v>
      </c>
      <c r="L49" s="17">
        <v>1811.2</v>
      </c>
      <c r="M49" s="10">
        <v>38.799999999999997</v>
      </c>
      <c r="N49" s="10">
        <f t="shared" si="1"/>
        <v>1772.4</v>
      </c>
      <c r="O49" s="6">
        <v>120</v>
      </c>
      <c r="P49" s="24" t="s">
        <v>87</v>
      </c>
      <c r="Q49" s="24" t="s">
        <v>87</v>
      </c>
      <c r="R49" s="24"/>
      <c r="S49" s="18"/>
      <c r="T49" s="24"/>
      <c r="U49" s="24">
        <v>2</v>
      </c>
      <c r="V49" s="18">
        <f>'[1]2022'!CX6+'[1]2022'!DA6+'[1]2022'!DD6+'[1]2022'!DG6+'[1]2022'!DJ6+'[1]2022'!DM6</f>
        <v>8164113.0625</v>
      </c>
      <c r="W49" s="19">
        <v>44926</v>
      </c>
      <c r="X49" s="24"/>
      <c r="Y49" s="18"/>
      <c r="Z49" s="24"/>
      <c r="AA49" s="24"/>
      <c r="AB49" s="18"/>
      <c r="AC49" s="24"/>
      <c r="AD49" s="24"/>
      <c r="AE49" s="18"/>
      <c r="AF49" s="24"/>
      <c r="AG49" s="24"/>
      <c r="AH49" s="18"/>
      <c r="AI49" s="24"/>
      <c r="AJ49" s="24"/>
      <c r="AK49" s="24"/>
      <c r="AL49" s="24"/>
      <c r="AM49" s="24"/>
      <c r="AN49" s="18"/>
      <c r="AO49" s="24"/>
      <c r="AP49" s="24"/>
      <c r="AQ49" s="24"/>
      <c r="AR49" s="24"/>
      <c r="AS49" s="24"/>
      <c r="AT49" s="24"/>
      <c r="AU49" s="24"/>
      <c r="AV49" s="24"/>
      <c r="AW49" s="18"/>
      <c r="AX49" s="24"/>
      <c r="AY49" s="18">
        <f t="shared" si="3"/>
        <v>8164113.0625</v>
      </c>
      <c r="AZ49" s="18"/>
      <c r="BA49" s="18"/>
      <c r="BB49" s="18"/>
      <c r="BC49" s="18">
        <v>8164113.0625</v>
      </c>
    </row>
    <row r="50" spans="1:55" x14ac:dyDescent="0.25">
      <c r="A50" s="24">
        <v>25</v>
      </c>
      <c r="B50" s="4" t="s">
        <v>73</v>
      </c>
      <c r="C50" s="2">
        <v>1997</v>
      </c>
      <c r="D50" s="2" t="s">
        <v>18</v>
      </c>
      <c r="E50" s="2">
        <v>9</v>
      </c>
      <c r="F50" s="2">
        <v>2</v>
      </c>
      <c r="G50" s="2">
        <v>72</v>
      </c>
      <c r="H50" s="24">
        <v>4</v>
      </c>
      <c r="I50" s="24">
        <f t="shared" si="0"/>
        <v>68</v>
      </c>
      <c r="J50" s="24">
        <v>0</v>
      </c>
      <c r="K50" s="17">
        <v>5885.2</v>
      </c>
      <c r="L50" s="8">
        <v>3993.2</v>
      </c>
      <c r="M50" s="10">
        <v>247</v>
      </c>
      <c r="N50" s="10">
        <f t="shared" si="1"/>
        <v>3746.2</v>
      </c>
      <c r="O50" s="6">
        <v>170</v>
      </c>
      <c r="P50" s="24" t="s">
        <v>87</v>
      </c>
      <c r="Q50" s="24" t="s">
        <v>87</v>
      </c>
      <c r="R50" s="24"/>
      <c r="S50" s="18"/>
      <c r="T50" s="24"/>
      <c r="U50" s="24">
        <v>2</v>
      </c>
      <c r="V50" s="18">
        <f>'[1]2022'!CX10+'[1]2022'!DJ10+'[1]2022'!DM10</f>
        <v>6511663.75</v>
      </c>
      <c r="W50" s="19">
        <v>44926</v>
      </c>
      <c r="X50" s="24"/>
      <c r="Y50" s="18"/>
      <c r="Z50" s="24"/>
      <c r="AA50" s="24"/>
      <c r="AB50" s="18"/>
      <c r="AC50" s="24"/>
      <c r="AD50" s="24"/>
      <c r="AE50" s="18"/>
      <c r="AF50" s="24"/>
      <c r="AG50" s="24"/>
      <c r="AH50" s="18"/>
      <c r="AI50" s="24"/>
      <c r="AJ50" s="24"/>
      <c r="AK50" s="24"/>
      <c r="AL50" s="24"/>
      <c r="AM50" s="24"/>
      <c r="AN50" s="18"/>
      <c r="AO50" s="24"/>
      <c r="AP50" s="24"/>
      <c r="AQ50" s="24"/>
      <c r="AR50" s="24"/>
      <c r="AS50" s="24"/>
      <c r="AT50" s="24"/>
      <c r="AU50" s="24"/>
      <c r="AV50" s="24"/>
      <c r="AW50" s="18"/>
      <c r="AX50" s="24"/>
      <c r="AY50" s="18">
        <f t="shared" si="3"/>
        <v>6511663.75</v>
      </c>
      <c r="AZ50" s="18"/>
      <c r="BA50" s="18"/>
      <c r="BB50" s="18"/>
      <c r="BC50" s="18">
        <v>6511663.75</v>
      </c>
    </row>
    <row r="51" spans="1:55" x14ac:dyDescent="0.25">
      <c r="A51" s="24">
        <v>26</v>
      </c>
      <c r="B51" s="4" t="s">
        <v>74</v>
      </c>
      <c r="C51" s="2">
        <v>1997</v>
      </c>
      <c r="D51" s="2" t="s">
        <v>18</v>
      </c>
      <c r="E51" s="2">
        <v>9</v>
      </c>
      <c r="F51" s="2">
        <v>2</v>
      </c>
      <c r="G51" s="2">
        <v>72</v>
      </c>
      <c r="H51" s="24">
        <v>5</v>
      </c>
      <c r="I51" s="24">
        <f t="shared" si="0"/>
        <v>67</v>
      </c>
      <c r="J51" s="24">
        <v>0</v>
      </c>
      <c r="K51" s="17">
        <v>3690</v>
      </c>
      <c r="L51" s="17">
        <v>2051.9</v>
      </c>
      <c r="M51" s="10">
        <v>186.6</v>
      </c>
      <c r="N51" s="10">
        <f t="shared" si="1"/>
        <v>1865.3000000000002</v>
      </c>
      <c r="O51" s="6">
        <v>175</v>
      </c>
      <c r="P51" s="24" t="s">
        <v>87</v>
      </c>
      <c r="Q51" s="24" t="s">
        <v>87</v>
      </c>
      <c r="R51" s="24"/>
      <c r="S51" s="18"/>
      <c r="T51" s="24"/>
      <c r="U51" s="24">
        <v>2</v>
      </c>
      <c r="V51" s="18">
        <f>'[1]2022'!CX12+'[1]2022'!DJ12+'[1]2022'!DM12</f>
        <v>6241010.6875</v>
      </c>
      <c r="W51" s="19">
        <v>44926</v>
      </c>
      <c r="X51" s="24"/>
      <c r="Y51" s="18"/>
      <c r="Z51" s="24"/>
      <c r="AA51" s="24"/>
      <c r="AB51" s="18"/>
      <c r="AC51" s="24"/>
      <c r="AD51" s="24"/>
      <c r="AE51" s="18"/>
      <c r="AF51" s="24"/>
      <c r="AG51" s="24"/>
      <c r="AH51" s="18"/>
      <c r="AI51" s="24"/>
      <c r="AJ51" s="24"/>
      <c r="AK51" s="24"/>
      <c r="AL51" s="24"/>
      <c r="AM51" s="24"/>
      <c r="AN51" s="18"/>
      <c r="AO51" s="24"/>
      <c r="AP51" s="24"/>
      <c r="AQ51" s="24"/>
      <c r="AR51" s="24"/>
      <c r="AS51" s="24"/>
      <c r="AT51" s="24"/>
      <c r="AU51" s="24"/>
      <c r="AV51" s="24"/>
      <c r="AW51" s="18"/>
      <c r="AX51" s="24"/>
      <c r="AY51" s="18">
        <f t="shared" si="3"/>
        <v>6241010.6875</v>
      </c>
      <c r="AZ51" s="18"/>
      <c r="BA51" s="18"/>
      <c r="BB51" s="18"/>
      <c r="BC51" s="18">
        <v>6241010.6875</v>
      </c>
    </row>
    <row r="52" spans="1:55" x14ac:dyDescent="0.25">
      <c r="A52" s="24">
        <v>27</v>
      </c>
      <c r="B52" s="4" t="s">
        <v>75</v>
      </c>
      <c r="C52" s="2">
        <v>1996</v>
      </c>
      <c r="D52" s="2" t="s">
        <v>17</v>
      </c>
      <c r="E52" s="2">
        <v>10</v>
      </c>
      <c r="F52" s="2">
        <v>3</v>
      </c>
      <c r="G52" s="2">
        <v>101</v>
      </c>
      <c r="H52" s="24">
        <v>0</v>
      </c>
      <c r="I52" s="24">
        <f t="shared" si="0"/>
        <v>101</v>
      </c>
      <c r="J52" s="24">
        <v>0</v>
      </c>
      <c r="K52" s="17">
        <v>14896.9</v>
      </c>
      <c r="L52" s="8">
        <v>12622.4</v>
      </c>
      <c r="M52" s="10">
        <v>38.799999999999997</v>
      </c>
      <c r="N52" s="10">
        <f t="shared" si="1"/>
        <v>12583.6</v>
      </c>
      <c r="O52" s="6">
        <v>231</v>
      </c>
      <c r="P52" s="24" t="s">
        <v>87</v>
      </c>
      <c r="Q52" s="24" t="s">
        <v>87</v>
      </c>
      <c r="R52" s="24"/>
      <c r="S52" s="18"/>
      <c r="T52" s="24"/>
      <c r="U52" s="24">
        <v>3</v>
      </c>
      <c r="V52" s="18">
        <f>'[1]2022'!DD11+'[1]2022'!DG11+'[1]2022'!DM11</f>
        <v>10893736.46875</v>
      </c>
      <c r="W52" s="19">
        <v>44926</v>
      </c>
      <c r="X52" s="24"/>
      <c r="Y52" s="18"/>
      <c r="Z52" s="24"/>
      <c r="AA52" s="24"/>
      <c r="AB52" s="18"/>
      <c r="AC52" s="24"/>
      <c r="AD52" s="24"/>
      <c r="AE52" s="18"/>
      <c r="AF52" s="24"/>
      <c r="AG52" s="24"/>
      <c r="AH52" s="18"/>
      <c r="AI52" s="24"/>
      <c r="AJ52" s="24"/>
      <c r="AK52" s="24"/>
      <c r="AL52" s="24"/>
      <c r="AM52" s="24"/>
      <c r="AN52" s="18"/>
      <c r="AO52" s="24"/>
      <c r="AP52" s="24"/>
      <c r="AQ52" s="24"/>
      <c r="AR52" s="24"/>
      <c r="AS52" s="24"/>
      <c r="AT52" s="24"/>
      <c r="AU52" s="24"/>
      <c r="AV52" s="24"/>
      <c r="AW52" s="18"/>
      <c r="AX52" s="24"/>
      <c r="AY52" s="18">
        <f t="shared" si="3"/>
        <v>10893736.46875</v>
      </c>
      <c r="AZ52" s="18"/>
      <c r="BA52" s="18"/>
      <c r="BB52" s="18"/>
      <c r="BC52" s="18">
        <v>10893736.46875</v>
      </c>
    </row>
    <row r="53" spans="1:55" x14ac:dyDescent="0.25">
      <c r="A53" s="43">
        <v>28</v>
      </c>
      <c r="B53" s="45" t="s">
        <v>46</v>
      </c>
      <c r="C53" s="2">
        <v>1962</v>
      </c>
      <c r="D53" s="2" t="s">
        <v>17</v>
      </c>
      <c r="E53" s="7">
        <v>4</v>
      </c>
      <c r="F53" s="2">
        <v>4</v>
      </c>
      <c r="G53" s="2">
        <v>56</v>
      </c>
      <c r="H53" s="2">
        <v>0</v>
      </c>
      <c r="I53" s="24">
        <f t="shared" si="0"/>
        <v>56</v>
      </c>
      <c r="J53" s="24">
        <v>0</v>
      </c>
      <c r="K53" s="17">
        <v>2388.4</v>
      </c>
      <c r="L53" s="17">
        <v>1490.4</v>
      </c>
      <c r="M53" s="10">
        <v>0</v>
      </c>
      <c r="N53" s="10">
        <f t="shared" si="1"/>
        <v>1490.4</v>
      </c>
      <c r="O53" s="6">
        <v>168</v>
      </c>
      <c r="P53" s="24" t="s">
        <v>87</v>
      </c>
      <c r="Q53" s="24" t="s">
        <v>87</v>
      </c>
      <c r="R53" s="18">
        <f>'[1]2022'!AT13+'[1]2022'!AW13+'[1]2022'!BF13+'[1]2022'!BI13+'[1]2022'!BL13+'[1]2022'!BO13+'[1]2022'!BR13+'[1]2022'!BU13</f>
        <v>9521.0001831054687</v>
      </c>
      <c r="S53" s="18">
        <f>'[1]2022'!AV13+'[1]2022'!AY13+'[1]2022'!BH13+'[1]2022'!BK13+'[1]2022'!BN13+'[1]2022'!BQ13+'[1]2022'!BT13+'[1]2022'!BW13</f>
        <v>8971205.5</v>
      </c>
      <c r="T53" s="19">
        <v>44926</v>
      </c>
      <c r="U53" s="24"/>
      <c r="V53" s="18"/>
      <c r="W53" s="24"/>
      <c r="X53" s="24"/>
      <c r="Y53" s="18"/>
      <c r="Z53" s="24"/>
      <c r="AA53" s="18">
        <f>'[1]2022'!CJ13</f>
        <v>892.4000244140625</v>
      </c>
      <c r="AB53" s="18">
        <f>'[1]2022'!CL13</f>
        <v>2681340.75</v>
      </c>
      <c r="AC53" s="19">
        <v>44926</v>
      </c>
      <c r="AD53" s="24"/>
      <c r="AE53" s="18"/>
      <c r="AF53" s="24"/>
      <c r="AG53" s="18">
        <f>'[1]2022'!CS13</f>
        <v>146.80000305175781</v>
      </c>
      <c r="AH53" s="18">
        <f>'[1]2022'!CU13</f>
        <v>671985.8125</v>
      </c>
      <c r="AI53" s="19">
        <v>44926</v>
      </c>
      <c r="AJ53" s="24"/>
      <c r="AK53" s="24"/>
      <c r="AL53" s="24"/>
      <c r="AM53" s="24"/>
      <c r="AN53" s="18"/>
      <c r="AO53" s="24"/>
      <c r="AP53" s="24"/>
      <c r="AQ53" s="24"/>
      <c r="AR53" s="24"/>
      <c r="AS53" s="24"/>
      <c r="AT53" s="24"/>
      <c r="AU53" s="24"/>
      <c r="AV53" s="24">
        <v>1</v>
      </c>
      <c r="AW53" s="18">
        <f>'[1]2022'!DP13</f>
        <v>1292470.375</v>
      </c>
      <c r="AX53" s="19">
        <v>44926</v>
      </c>
      <c r="AY53" s="18">
        <f>S53+AB53+AH53+AW53+BE53</f>
        <v>13617002.4375</v>
      </c>
      <c r="AZ53" s="18"/>
      <c r="BA53" s="18"/>
      <c r="BB53" s="18"/>
      <c r="BC53" s="18">
        <v>13617002.4375</v>
      </c>
    </row>
    <row r="54" spans="1:55" x14ac:dyDescent="0.25">
      <c r="A54" s="44"/>
      <c r="B54" s="44"/>
      <c r="C54" s="2">
        <v>1962</v>
      </c>
      <c r="D54" s="2" t="s">
        <v>17</v>
      </c>
      <c r="E54" s="7">
        <v>4</v>
      </c>
      <c r="F54" s="2">
        <v>4</v>
      </c>
      <c r="G54" s="2">
        <v>56</v>
      </c>
      <c r="H54" s="2">
        <v>0</v>
      </c>
      <c r="I54" s="24">
        <f t="shared" si="0"/>
        <v>56</v>
      </c>
      <c r="J54" s="24">
        <v>0</v>
      </c>
      <c r="K54" s="17">
        <v>2388.4</v>
      </c>
      <c r="L54" s="17">
        <v>1490.4</v>
      </c>
      <c r="M54" s="10">
        <v>0</v>
      </c>
      <c r="N54" s="10">
        <f t="shared" si="1"/>
        <v>1490.4</v>
      </c>
      <c r="O54" s="6">
        <v>168</v>
      </c>
      <c r="P54" s="24" t="s">
        <v>87</v>
      </c>
      <c r="Q54" s="24" t="s">
        <v>87</v>
      </c>
      <c r="R54" s="24"/>
      <c r="S54" s="18"/>
      <c r="T54" s="24"/>
      <c r="U54" s="24"/>
      <c r="V54" s="18"/>
      <c r="W54" s="24"/>
      <c r="X54" s="18">
        <f>'[1]2020'!AH17+'[1]2020'!AK17+'[1]2020'!AN17</f>
        <v>3209.4000244140625</v>
      </c>
      <c r="Y54" s="18">
        <f>'[1]2020'!AJ17+'[1]2020'!AM17+'[1]2020'!AP17</f>
        <v>8058092</v>
      </c>
      <c r="Z54" s="19">
        <v>44196</v>
      </c>
      <c r="AA54" s="24"/>
      <c r="AB54" s="18"/>
      <c r="AC54" s="24"/>
      <c r="AD54" s="18">
        <f>'[1]2020'!J17</f>
        <v>2051.030029296875</v>
      </c>
      <c r="AE54" s="18">
        <f>'[1]2020'!L17</f>
        <v>282324.28125</v>
      </c>
      <c r="AF54" s="19">
        <v>44196</v>
      </c>
      <c r="AG54" s="24"/>
      <c r="AH54" s="18"/>
      <c r="AI54" s="24"/>
      <c r="AJ54" s="24"/>
      <c r="AK54" s="24"/>
      <c r="AL54" s="24"/>
      <c r="AM54" s="24"/>
      <c r="AN54" s="18"/>
      <c r="AO54" s="24"/>
      <c r="AP54" s="24"/>
      <c r="AQ54" s="24"/>
      <c r="AR54" s="24"/>
      <c r="AS54" s="24"/>
      <c r="AT54" s="24"/>
      <c r="AU54" s="24"/>
      <c r="AV54" s="24"/>
      <c r="AW54" s="18"/>
      <c r="AX54" s="24"/>
      <c r="AY54" s="18">
        <f>Y54+AE54+BE54</f>
        <v>8340416.28125</v>
      </c>
      <c r="AZ54" s="18"/>
      <c r="BA54" s="18"/>
      <c r="BB54" s="18"/>
      <c r="BC54" s="18">
        <v>8340416.28125</v>
      </c>
    </row>
    <row r="55" spans="1:55" x14ac:dyDescent="0.25">
      <c r="A55" s="43">
        <v>29</v>
      </c>
      <c r="B55" s="45" t="s">
        <v>76</v>
      </c>
      <c r="C55" s="2">
        <v>1962</v>
      </c>
      <c r="D55" s="2" t="s">
        <v>17</v>
      </c>
      <c r="E55" s="7">
        <v>4</v>
      </c>
      <c r="F55" s="2">
        <v>4</v>
      </c>
      <c r="G55" s="2">
        <v>56</v>
      </c>
      <c r="H55" s="2">
        <v>0</v>
      </c>
      <c r="I55" s="24">
        <f t="shared" si="0"/>
        <v>56</v>
      </c>
      <c r="J55" s="24">
        <v>0</v>
      </c>
      <c r="K55" s="17">
        <v>2388.4</v>
      </c>
      <c r="L55" s="17">
        <v>1490.4</v>
      </c>
      <c r="M55" s="10">
        <v>0</v>
      </c>
      <c r="N55" s="10">
        <f t="shared" si="1"/>
        <v>1490.4</v>
      </c>
      <c r="O55" s="6">
        <v>168</v>
      </c>
      <c r="P55" s="24" t="s">
        <v>87</v>
      </c>
      <c r="Q55" s="24" t="s">
        <v>87</v>
      </c>
      <c r="R55" s="18">
        <f>'[1]2020'!AT13+'[1]2020'!AW13+'[1]2020'!AZ13</f>
        <v>4198.5</v>
      </c>
      <c r="S55" s="18">
        <f>'[1]2020'!AV13+'[1]2020'!AY13+'[1]2020'!BB13</f>
        <v>1844163.125</v>
      </c>
      <c r="T55" s="19">
        <v>44196</v>
      </c>
      <c r="U55" s="24"/>
      <c r="V55" s="18"/>
      <c r="W55" s="24"/>
      <c r="X55" s="18">
        <f>'[1]2020'!AH13+'[1]2020'!AK13+'[1]2020'!AN13</f>
        <v>2521.5999755859375</v>
      </c>
      <c r="Y55" s="18">
        <f>'[1]2020'!AJ13+'[1]2020'!AM13+'[1]2020'!AP13</f>
        <v>6313248.25</v>
      </c>
      <c r="Z55" s="19">
        <v>44196</v>
      </c>
      <c r="AA55" s="24"/>
      <c r="AB55" s="18"/>
      <c r="AC55" s="24"/>
      <c r="AD55" s="18">
        <f>'[1]2020'!J13+'[1]2020'!M13+'[1]2020'!P13+'[1]2020'!V13+'[1]2020'!Y13</f>
        <v>4127.6999998092651</v>
      </c>
      <c r="AE55" s="18">
        <f>'[1]2020'!L13+'[1]2020'!O13+'[1]2020'!R13+'[1]2020'!X13+'[1]2020'!AA13</f>
        <v>2277115.3125</v>
      </c>
      <c r="AF55" s="19">
        <v>44196</v>
      </c>
      <c r="AG55" s="18">
        <f>'[1]2020'!BC13</f>
        <v>121</v>
      </c>
      <c r="AH55" s="18">
        <f>'[1]2020'!BE13</f>
        <v>498396.59375</v>
      </c>
      <c r="AI55" s="19">
        <v>44196</v>
      </c>
      <c r="AJ55" s="24"/>
      <c r="AK55" s="24"/>
      <c r="AL55" s="24"/>
      <c r="AM55" s="18">
        <f>'[1]2020'!G13</f>
        <v>1612.800048828125</v>
      </c>
      <c r="AN55" s="18">
        <f>'[1]2020'!I13</f>
        <v>9932735</v>
      </c>
      <c r="AO55" s="19">
        <v>44196</v>
      </c>
      <c r="AP55" s="24"/>
      <c r="AQ55" s="24"/>
      <c r="AR55" s="24"/>
      <c r="AS55" s="24"/>
      <c r="AT55" s="24"/>
      <c r="AU55" s="24"/>
      <c r="AV55" s="24"/>
      <c r="AW55" s="18"/>
      <c r="AX55" s="24"/>
      <c r="AY55" s="18">
        <f>S55+Y55+AE55+AH55+AN55+BE55</f>
        <v>20865658.28125</v>
      </c>
      <c r="AZ55" s="18"/>
      <c r="BA55" s="18"/>
      <c r="BB55" s="18"/>
      <c r="BC55" s="18">
        <v>20865658.28125</v>
      </c>
    </row>
    <row r="56" spans="1:55" x14ac:dyDescent="0.25">
      <c r="A56" s="44"/>
      <c r="B56" s="44"/>
      <c r="C56" s="2">
        <v>1962</v>
      </c>
      <c r="D56" s="2" t="s">
        <v>17</v>
      </c>
      <c r="E56" s="7">
        <v>4</v>
      </c>
      <c r="F56" s="2">
        <v>4</v>
      </c>
      <c r="G56" s="2">
        <v>56</v>
      </c>
      <c r="H56" s="2">
        <v>0</v>
      </c>
      <c r="I56" s="24">
        <f t="shared" si="0"/>
        <v>56</v>
      </c>
      <c r="J56" s="24">
        <v>0</v>
      </c>
      <c r="K56" s="17">
        <v>2388.4</v>
      </c>
      <c r="L56" s="17">
        <v>1490.4</v>
      </c>
      <c r="M56" s="10">
        <v>0</v>
      </c>
      <c r="N56" s="10">
        <f t="shared" si="1"/>
        <v>1490.4</v>
      </c>
      <c r="O56" s="6">
        <v>168</v>
      </c>
      <c r="P56" s="24" t="s">
        <v>87</v>
      </c>
      <c r="Q56" s="24" t="s">
        <v>87</v>
      </c>
      <c r="R56" s="18">
        <f>'[1]2021'!AT9+'[1]2021'!AW9+'[1]2021'!BC9+'[1]2021'!BF9+'[1]2021'!BI9+'[1]2021'!BL9+'[1]2021'!BO9+'[1]2021'!BR9</f>
        <v>8437.7999267578125</v>
      </c>
      <c r="S56" s="18">
        <f>'[1]2021'!AV9+'[1]2021'!AY9+'[1]2021'!BE9+'[1]2021'!BH9+'[1]2021'!BK9+'[1]2021'!BN9+'[1]2021'!BQ9+'[1]2021'!BT9</f>
        <v>7458397.5625</v>
      </c>
      <c r="T56" s="19">
        <v>44561</v>
      </c>
      <c r="U56" s="24"/>
      <c r="V56" s="18"/>
      <c r="W56" s="24"/>
      <c r="X56" s="18"/>
      <c r="Y56" s="18"/>
      <c r="Z56" s="19"/>
      <c r="AA56" s="18">
        <f>'[1]2021'!CY9</f>
        <v>689.5999755859375</v>
      </c>
      <c r="AB56" s="18">
        <f>'[1]2021'!DA9</f>
        <v>1968835.625</v>
      </c>
      <c r="AC56" s="19">
        <v>44561</v>
      </c>
      <c r="AD56" s="18"/>
      <c r="AE56" s="18"/>
      <c r="AF56" s="19"/>
      <c r="AG56" s="18"/>
      <c r="AH56" s="18"/>
      <c r="AI56" s="19"/>
      <c r="AJ56" s="24"/>
      <c r="AK56" s="24"/>
      <c r="AL56" s="24"/>
      <c r="AM56" s="18"/>
      <c r="AN56" s="18"/>
      <c r="AO56" s="19"/>
      <c r="AP56" s="24"/>
      <c r="AQ56" s="24"/>
      <c r="AR56" s="24"/>
      <c r="AS56" s="24"/>
      <c r="AT56" s="24"/>
      <c r="AU56" s="24"/>
      <c r="AV56" s="24"/>
      <c r="AW56" s="18"/>
      <c r="AX56" s="24"/>
      <c r="AY56" s="18">
        <f>S56+AB56+BE56</f>
        <v>9427233.1875</v>
      </c>
      <c r="AZ56" s="18"/>
      <c r="BA56" s="18"/>
      <c r="BB56" s="18"/>
      <c r="BC56" s="18">
        <v>9427233.1875</v>
      </c>
    </row>
    <row r="57" spans="1:55" x14ac:dyDescent="0.25">
      <c r="A57" s="43">
        <v>30</v>
      </c>
      <c r="B57" s="45" t="s">
        <v>77</v>
      </c>
      <c r="C57" s="2">
        <v>1962</v>
      </c>
      <c r="D57" s="2" t="s">
        <v>17</v>
      </c>
      <c r="E57" s="2">
        <v>5</v>
      </c>
      <c r="F57" s="2">
        <v>4</v>
      </c>
      <c r="G57" s="2">
        <v>80</v>
      </c>
      <c r="H57" s="5">
        <v>4</v>
      </c>
      <c r="I57" s="24">
        <f t="shared" si="0"/>
        <v>76</v>
      </c>
      <c r="J57" s="24">
        <v>0</v>
      </c>
      <c r="K57" s="17">
        <v>3160.6</v>
      </c>
      <c r="L57" s="17">
        <v>2036.7</v>
      </c>
      <c r="M57" s="10">
        <v>158.4</v>
      </c>
      <c r="N57" s="10">
        <f t="shared" si="1"/>
        <v>1878.3</v>
      </c>
      <c r="O57" s="6">
        <v>133</v>
      </c>
      <c r="P57" s="24" t="s">
        <v>87</v>
      </c>
      <c r="Q57" s="24" t="s">
        <v>87</v>
      </c>
      <c r="R57" s="18">
        <f>'[1]2021'!AT6+'[1]2021'!AW6+'[1]2021'!BC6+'[1]2021'!BF6+'[1]2021'!BI6+'[1]2021'!BL6+'[1]2021'!BO6+'[1]2021'!BR6</f>
        <v>11628.89990234375</v>
      </c>
      <c r="S57" s="18">
        <f>'[1]2021'!AV6+'[1]2021'!AY6+'[1]2021'!BE6+'[1]2021'!BH6+'[1]2021'!BK6+'[1]2021'!BN6+'[1]2021'!BQ6+'[1]2021'!BT6</f>
        <v>10243240.4375</v>
      </c>
      <c r="T57" s="19">
        <v>44561</v>
      </c>
      <c r="U57" s="24"/>
      <c r="V57" s="18"/>
      <c r="W57" s="24"/>
      <c r="X57" s="18">
        <f>'[1]2021'!AK6+'[1]2021'!AN6+'[1]2021'!AQ6</f>
        <v>3180.4000244140625</v>
      </c>
      <c r="Y57" s="18">
        <f>'[1]2021'!AM6+'[1]2021'!AP6+'[1]2021'!AS6</f>
        <v>8399781.875</v>
      </c>
      <c r="Z57" s="19">
        <v>44561</v>
      </c>
      <c r="AA57" s="18">
        <f>'[1]2021'!CY6</f>
        <v>864.4000244140625</v>
      </c>
      <c r="AB57" s="18">
        <f>'[1]2021'!DA6</f>
        <v>2467896.5</v>
      </c>
      <c r="AC57" s="19">
        <v>44561</v>
      </c>
      <c r="AD57" s="18">
        <f>'[1]2021'!P6</f>
        <v>2445.60009765625</v>
      </c>
      <c r="AE57" s="18">
        <f>'[1]2021'!R6</f>
        <v>355492.40625</v>
      </c>
      <c r="AF57" s="19">
        <v>44561</v>
      </c>
      <c r="AG57" s="18">
        <f>'[1]2021'!DE6</f>
        <v>146.74000549316406</v>
      </c>
      <c r="AH57" s="18">
        <f>'[1]2021'!DG6</f>
        <v>638266.1875</v>
      </c>
      <c r="AI57" s="19">
        <v>44561</v>
      </c>
      <c r="AJ57" s="24"/>
      <c r="AK57" s="24"/>
      <c r="AL57" s="24"/>
      <c r="AM57" s="24"/>
      <c r="AN57" s="18"/>
      <c r="AO57" s="24"/>
      <c r="AP57" s="24"/>
      <c r="AQ57" s="24"/>
      <c r="AR57" s="24"/>
      <c r="AS57" s="24"/>
      <c r="AT57" s="24"/>
      <c r="AU57" s="24"/>
      <c r="AV57" s="24"/>
      <c r="AW57" s="18"/>
      <c r="AX57" s="24"/>
      <c r="AY57" s="18">
        <f>S57+Y57+AB57+AE57+AH57+BE57</f>
        <v>22104677.40625</v>
      </c>
      <c r="AZ57" s="18"/>
      <c r="BA57" s="18"/>
      <c r="BB57" s="18"/>
      <c r="BC57" s="18">
        <v>22104677.40625</v>
      </c>
    </row>
    <row r="58" spans="1:55" x14ac:dyDescent="0.25">
      <c r="A58" s="44"/>
      <c r="B58" s="44"/>
      <c r="C58" s="2">
        <v>1962</v>
      </c>
      <c r="D58" s="2" t="s">
        <v>17</v>
      </c>
      <c r="E58" s="2">
        <v>5</v>
      </c>
      <c r="F58" s="2">
        <v>4</v>
      </c>
      <c r="G58" s="2">
        <v>80</v>
      </c>
      <c r="H58" s="5">
        <v>4</v>
      </c>
      <c r="I58" s="24">
        <f t="shared" si="0"/>
        <v>76</v>
      </c>
      <c r="J58" s="24">
        <v>0</v>
      </c>
      <c r="K58" s="17">
        <v>3160.6</v>
      </c>
      <c r="L58" s="17">
        <v>2036.7</v>
      </c>
      <c r="M58" s="10">
        <v>158.4</v>
      </c>
      <c r="N58" s="10">
        <f t="shared" si="1"/>
        <v>1878.3</v>
      </c>
      <c r="O58" s="6">
        <v>133</v>
      </c>
      <c r="P58" s="24" t="s">
        <v>87</v>
      </c>
      <c r="Q58" s="24" t="s">
        <v>87</v>
      </c>
      <c r="R58" s="18"/>
      <c r="S58" s="18"/>
      <c r="T58" s="19"/>
      <c r="U58" s="24"/>
      <c r="V58" s="18"/>
      <c r="W58" s="24"/>
      <c r="X58" s="18"/>
      <c r="Y58" s="18"/>
      <c r="Z58" s="19"/>
      <c r="AA58" s="18"/>
      <c r="AB58" s="18"/>
      <c r="AC58" s="19"/>
      <c r="AD58" s="18">
        <f>'[1]2022'!G9+'[1]2022'!M9+'[1]2022'!P9+'[1]2022'!S9+'[1]2022'!Y9+'[1]2022'!AB9</f>
        <v>5047.3999999999996</v>
      </c>
      <c r="AE58" s="18">
        <f>'[1]2022'!I9+'[1]2022'!O9+'[1]2022'!R9+'[1]2022'!U9+'[1]2022'!AA9+'[1]2022'!AD9</f>
        <v>8896097.2899999991</v>
      </c>
      <c r="AF58" s="19">
        <v>44926</v>
      </c>
      <c r="AG58" s="18"/>
      <c r="AH58" s="18"/>
      <c r="AI58" s="19"/>
      <c r="AJ58" s="24"/>
      <c r="AK58" s="24"/>
      <c r="AL58" s="24"/>
      <c r="AM58" s="24"/>
      <c r="AN58" s="18"/>
      <c r="AO58" s="24"/>
      <c r="AP58" s="24"/>
      <c r="AQ58" s="24"/>
      <c r="AR58" s="24"/>
      <c r="AS58" s="24"/>
      <c r="AT58" s="24"/>
      <c r="AU58" s="24"/>
      <c r="AV58" s="24"/>
      <c r="AW58" s="18"/>
      <c r="AX58" s="24"/>
      <c r="AY58" s="18">
        <f>AE58+BE58</f>
        <v>8896097.2899999991</v>
      </c>
      <c r="AZ58" s="18"/>
      <c r="BA58" s="18"/>
      <c r="BB58" s="18"/>
      <c r="BC58" s="18">
        <v>8896097.2899999991</v>
      </c>
    </row>
    <row r="59" spans="1:55" ht="23.25" customHeight="1" x14ac:dyDescent="0.25">
      <c r="A59" s="24">
        <v>31</v>
      </c>
      <c r="B59" s="9" t="s">
        <v>78</v>
      </c>
      <c r="C59" s="4">
        <v>1962</v>
      </c>
      <c r="D59" s="4" t="s">
        <v>17</v>
      </c>
      <c r="E59" s="2">
        <v>3</v>
      </c>
      <c r="F59" s="2">
        <v>2</v>
      </c>
      <c r="G59" s="2">
        <v>24</v>
      </c>
      <c r="H59" s="5">
        <v>3</v>
      </c>
      <c r="I59" s="24">
        <f t="shared" si="0"/>
        <v>21</v>
      </c>
      <c r="J59" s="24">
        <v>0</v>
      </c>
      <c r="K59" s="17">
        <v>1013.8</v>
      </c>
      <c r="L59" s="8">
        <v>941.7</v>
      </c>
      <c r="M59" s="10">
        <v>112.5</v>
      </c>
      <c r="N59" s="10">
        <f t="shared" si="1"/>
        <v>829.2</v>
      </c>
      <c r="O59" s="10">
        <v>51</v>
      </c>
      <c r="P59" s="24" t="s">
        <v>87</v>
      </c>
      <c r="Q59" s="24" t="s">
        <v>87</v>
      </c>
      <c r="R59" s="18">
        <f>'[1]2022'!AT8+'[1]2022'!AW8+'[1]2022'!AZ8+'[1]2022'!BC8+'[1]2022'!BF8+'[1]2022'!BI8+'[1]2022'!BL8+'[1]2022'!BO8+'[1]2022'!BR8+'[1]2022'!BU8+'[1]2022'!BX8+'[1]2022'!CA8+'[1]2022'!CG8</f>
        <v>9082.5</v>
      </c>
      <c r="S59" s="18">
        <f>'[1]2022'!AV8+'[1]2022'!AY8+'[1]2022'!BB8+'[1]2022'!BE8+'[1]2022'!BH8+'[1]2022'!BK8+'[1]2022'!BN8+'[1]2022'!BQ8+'[1]2022'!BT8+'[1]2022'!BW8+'[1]2022'!BZ8+'[1]2022'!CC8+'[1]2022'!CI8</f>
        <v>11590529.180000002</v>
      </c>
      <c r="T59" s="19">
        <v>44926</v>
      </c>
      <c r="U59" s="24"/>
      <c r="V59" s="18"/>
      <c r="W59" s="24"/>
      <c r="X59" s="18">
        <f>'[1]2022'!AH8+'[1]2022'!AK8+'[1]2022'!AN8</f>
        <v>1532</v>
      </c>
      <c r="Y59" s="18">
        <f>'[1]2022'!AJ8+'[1]2022'!AM8+'[1]2022'!AP8</f>
        <v>4216138.88</v>
      </c>
      <c r="Z59" s="19">
        <v>44926</v>
      </c>
      <c r="AA59" s="18">
        <f>'[1]2022'!CM8</f>
        <v>12</v>
      </c>
      <c r="AB59" s="18">
        <f>'[1]2022'!CO8</f>
        <v>36000</v>
      </c>
      <c r="AC59" s="19">
        <v>44926</v>
      </c>
      <c r="AD59" s="18">
        <f>'[1]2022'!D8+'[1]2022'!M8+'[1]2022'!P8+'[1]2022'!S8+'[1]2022'!V8+'[1]2022'!Y8+'[1]2022'!AB8</f>
        <v>1831.83</v>
      </c>
      <c r="AE59" s="18">
        <f>'[1]2022'!F8+'[1]2022'!O8+'[1]2022'!R8+'[1]2022'!U8+'[1]2022'!X8+'[1]2022'!AA8+'[1]2022'!AD8</f>
        <v>2927278.4899999998</v>
      </c>
      <c r="AF59" s="19">
        <v>44926</v>
      </c>
      <c r="AG59" s="18">
        <f>'[1]2022'!CP8+'[1]2022'!CS8</f>
        <v>208.4</v>
      </c>
      <c r="AH59" s="18">
        <f>'[1]2022'!CR8+'[1]2022'!CU8</f>
        <v>1258466.5999999999</v>
      </c>
      <c r="AI59" s="19">
        <v>44926</v>
      </c>
      <c r="AJ59" s="24"/>
      <c r="AK59" s="24"/>
      <c r="AL59" s="24"/>
      <c r="AM59" s="24"/>
      <c r="AN59" s="18"/>
      <c r="AO59" s="24"/>
      <c r="AP59" s="24"/>
      <c r="AQ59" s="24"/>
      <c r="AR59" s="24"/>
      <c r="AS59" s="24"/>
      <c r="AT59" s="24"/>
      <c r="AU59" s="24"/>
      <c r="AV59" s="24"/>
      <c r="AW59" s="18"/>
      <c r="AX59" s="24"/>
      <c r="AY59" s="18">
        <f>S59+Y59+AB59+AE59+AH59+BE59</f>
        <v>20028413.150000002</v>
      </c>
      <c r="AZ59" s="18"/>
      <c r="BA59" s="18"/>
      <c r="BB59" s="18"/>
      <c r="BC59" s="18">
        <v>20028413.150000002</v>
      </c>
    </row>
    <row r="60" spans="1:55" ht="24" customHeight="1" x14ac:dyDescent="0.25">
      <c r="A60" s="24">
        <v>32</v>
      </c>
      <c r="B60" s="9" t="s">
        <v>79</v>
      </c>
      <c r="C60" s="4">
        <v>1962</v>
      </c>
      <c r="D60" s="4" t="s">
        <v>62</v>
      </c>
      <c r="E60" s="2">
        <v>4</v>
      </c>
      <c r="F60" s="2">
        <v>4</v>
      </c>
      <c r="G60" s="2">
        <v>64</v>
      </c>
      <c r="H60" s="5">
        <v>5</v>
      </c>
      <c r="I60" s="24">
        <f t="shared" si="0"/>
        <v>59</v>
      </c>
      <c r="J60" s="24">
        <v>0</v>
      </c>
      <c r="K60" s="17">
        <v>3656.5</v>
      </c>
      <c r="L60" s="8">
        <v>2682.2</v>
      </c>
      <c r="M60" s="10">
        <v>223.7</v>
      </c>
      <c r="N60" s="10">
        <f t="shared" si="1"/>
        <v>2458.5</v>
      </c>
      <c r="O60" s="10">
        <v>123</v>
      </c>
      <c r="P60" s="24" t="s">
        <v>87</v>
      </c>
      <c r="Q60" s="24" t="s">
        <v>87</v>
      </c>
      <c r="R60" s="18">
        <f>'[1]2022'!AT15+'[1]2022'!AW15+'[1]2022'!BF15+'[1]2022'!BI15+'[1]2022'!BL15+'[1]2022'!BO15+'[1]2022'!BR15+'[1]2022'!BU15+'[1]2022'!CA15+'[1]2022'!CD15+'[1]2022'!CG15</f>
        <v>21839.899597167969</v>
      </c>
      <c r="S60" s="18">
        <f>'[1]2022'!AV15+'[1]2022'!AY15+'[1]2022'!BH15+'[1]2022'!BK15+'[1]2022'!BN15+'[1]2022'!BQ15+'[1]2022'!BT15+'[1]2022'!BW15+'[1]2022'!CC15+'[1]2022'!CF15+'[1]2022'!CI15</f>
        <v>18936204.875</v>
      </c>
      <c r="T60" s="19">
        <v>44926</v>
      </c>
      <c r="U60" s="24"/>
      <c r="V60" s="18"/>
      <c r="W60" s="24"/>
      <c r="X60" s="18">
        <f>'[1]2022'!AE15</f>
        <v>916</v>
      </c>
      <c r="Y60" s="18">
        <f>'[1]2022'!AG15</f>
        <v>5582928.5</v>
      </c>
      <c r="Z60" s="19">
        <v>44926</v>
      </c>
      <c r="AA60" s="18">
        <f>'[1]2022'!CJ15</f>
        <v>745.79998779296875</v>
      </c>
      <c r="AB60" s="18">
        <f>'[1]2022'!CL15</f>
        <v>2240860.5</v>
      </c>
      <c r="AC60" s="19">
        <v>44926</v>
      </c>
      <c r="AD60" s="18">
        <f>'[1]2022'!P15+'[1]2022'!S15+'[1]2022'!V15+'[1]2022'!Y15+'[1]2022'!AB15</f>
        <v>2585</v>
      </c>
      <c r="AE60" s="18">
        <f>'[1]2022'!R15+'[1]2022'!U15+'[1]2022'!X15+'[1]2022'!AA15+'[1]2022'!AD15</f>
        <v>5054726.9375</v>
      </c>
      <c r="AF60" s="19">
        <v>44926</v>
      </c>
      <c r="AG60" s="18">
        <f>'[1]2022'!CP15+'[1]2022'!CS15</f>
        <v>309</v>
      </c>
      <c r="AH60" s="18">
        <f>'[1]2022'!CR15+'[1]2022'!CU15</f>
        <v>1771239.8125</v>
      </c>
      <c r="AI60" s="19">
        <v>44926</v>
      </c>
      <c r="AJ60" s="24"/>
      <c r="AK60" s="24"/>
      <c r="AL60" s="24"/>
      <c r="AM60" s="18">
        <f>'[1]2022'!J15</f>
        <v>2320</v>
      </c>
      <c r="AN60" s="18">
        <f>'[1]2022'!L15</f>
        <v>12666202</v>
      </c>
      <c r="AO60" s="19">
        <v>44926</v>
      </c>
      <c r="AP60" s="24"/>
      <c r="AQ60" s="24"/>
      <c r="AR60" s="24"/>
      <c r="AS60" s="24"/>
      <c r="AT60" s="24"/>
      <c r="AU60" s="24"/>
      <c r="AV60" s="24"/>
      <c r="AW60" s="18"/>
      <c r="AX60" s="24"/>
      <c r="AY60" s="18">
        <f>S60+Y60+AB60+AE60+AH60+AN60+BE60</f>
        <v>46252162.625</v>
      </c>
      <c r="AZ60" s="18"/>
      <c r="BA60" s="18"/>
      <c r="BB60" s="18"/>
      <c r="BC60" s="18">
        <v>46252162.625</v>
      </c>
    </row>
    <row r="61" spans="1:55" ht="15.75" customHeight="1" x14ac:dyDescent="0.25">
      <c r="A61" s="24">
        <v>33</v>
      </c>
      <c r="B61" s="1" t="s">
        <v>80</v>
      </c>
      <c r="C61" s="2">
        <v>1973</v>
      </c>
      <c r="D61" s="2" t="s">
        <v>17</v>
      </c>
      <c r="E61" s="2">
        <v>2</v>
      </c>
      <c r="F61" s="2">
        <v>1</v>
      </c>
      <c r="G61" s="2">
        <v>24</v>
      </c>
      <c r="H61" s="5">
        <v>12</v>
      </c>
      <c r="I61" s="24">
        <f t="shared" si="0"/>
        <v>12</v>
      </c>
      <c r="J61" s="24">
        <v>0</v>
      </c>
      <c r="K61" s="17">
        <v>595.9</v>
      </c>
      <c r="L61" s="17">
        <v>369.7</v>
      </c>
      <c r="M61" s="10">
        <v>309.39999999999998</v>
      </c>
      <c r="N61" s="10">
        <f t="shared" si="1"/>
        <v>60.300000000000011</v>
      </c>
      <c r="O61" s="10">
        <v>39</v>
      </c>
      <c r="P61" s="24" t="s">
        <v>87</v>
      </c>
      <c r="Q61" s="24" t="s">
        <v>87</v>
      </c>
      <c r="R61" s="18">
        <f>'[1]2021'!AT18+'[1]2021'!AW18+'[1]2021'!AZ18+'[1]2021'!BC18+'[1]2021'!BF18+'[1]2021'!BI18+'[1]2021'!BL18+'[1]2021'!BO18+'[1]2021'!BR18+'[1]2021'!BU18</f>
        <v>4223.9800000000005</v>
      </c>
      <c r="S61" s="18">
        <f>'[1]2021'!AV18+'[1]2021'!AY18+'[1]2021'!BB18+'[1]2021'!BE18+'[1]2021'!BH18+'[1]2021'!BK18+'[1]2021'!BN18+'[1]2021'!BQ18+'[1]2021'!BT18+'[1]2021'!BW18</f>
        <v>8427308.6099999994</v>
      </c>
      <c r="T61" s="19">
        <v>44561</v>
      </c>
      <c r="U61" s="24"/>
      <c r="V61" s="18"/>
      <c r="W61" s="24"/>
      <c r="X61" s="18">
        <f>'[1]2021'!AK18+'[1]2021'!AN18+'[1]2021'!AQ18</f>
        <v>1746.26</v>
      </c>
      <c r="Y61" s="18">
        <f>'[1]2021'!AM18+'[1]2021'!AP18+'[1]2021'!AS18</f>
        <v>4595088.38</v>
      </c>
      <c r="Z61" s="19">
        <v>44561</v>
      </c>
      <c r="AA61" s="24"/>
      <c r="AB61" s="18"/>
      <c r="AC61" s="24"/>
      <c r="AD61" s="18">
        <f>'[1]2021'!D18+'[1]2021'!P18+'[1]2021'!V18+'[1]2021'!Y18+'[1]2021'!AB18+'[1]2021'!AE18</f>
        <v>1229.7</v>
      </c>
      <c r="AE61" s="18">
        <f>'[1]2021'!F18+'[1]2021'!R18+'[1]2021'!X18+'[1]2021'!AA18+'[1]2021'!AD18+'[1]2021'!AG18</f>
        <v>1468145.4900000002</v>
      </c>
      <c r="AF61" s="19">
        <v>44561</v>
      </c>
      <c r="AG61" s="18">
        <f>'[1]2021'!DE18</f>
        <v>90.36</v>
      </c>
      <c r="AH61" s="18">
        <f>'[1]2021'!DG18</f>
        <v>393033.47</v>
      </c>
      <c r="AI61" s="19">
        <v>44561</v>
      </c>
      <c r="AJ61" s="24"/>
      <c r="AK61" s="24"/>
      <c r="AL61" s="24"/>
      <c r="AM61" s="24"/>
      <c r="AN61" s="18"/>
      <c r="AO61" s="24"/>
      <c r="AP61" s="24"/>
      <c r="AQ61" s="24"/>
      <c r="AR61" s="24"/>
      <c r="AS61" s="24"/>
      <c r="AT61" s="24"/>
      <c r="AU61" s="24"/>
      <c r="AV61" s="24"/>
      <c r="AW61" s="18"/>
      <c r="AX61" s="24"/>
      <c r="AY61" s="18">
        <f>S61+Y61+AE61+AH61+BE61</f>
        <v>14883575.949999999</v>
      </c>
      <c r="AZ61" s="18"/>
      <c r="BA61" s="18"/>
      <c r="BB61" s="18"/>
      <c r="BC61" s="18">
        <v>14883575.949999999</v>
      </c>
    </row>
    <row r="62" spans="1:55" ht="24" customHeight="1" x14ac:dyDescent="0.25">
      <c r="A62" s="24">
        <v>34</v>
      </c>
      <c r="B62" s="9" t="s">
        <v>81</v>
      </c>
      <c r="C62" s="4">
        <v>1963</v>
      </c>
      <c r="D62" s="4" t="s">
        <v>17</v>
      </c>
      <c r="E62" s="2">
        <v>2</v>
      </c>
      <c r="F62" s="2">
        <v>0</v>
      </c>
      <c r="G62" s="2">
        <v>6</v>
      </c>
      <c r="H62" s="5">
        <v>1</v>
      </c>
      <c r="I62" s="24">
        <f t="shared" si="0"/>
        <v>5</v>
      </c>
      <c r="J62" s="24">
        <v>0</v>
      </c>
      <c r="K62" s="17">
        <v>229.2</v>
      </c>
      <c r="L62" s="8">
        <v>229.2</v>
      </c>
      <c r="M62" s="10">
        <v>42.7</v>
      </c>
      <c r="N62" s="10">
        <f t="shared" si="1"/>
        <v>186.5</v>
      </c>
      <c r="O62" s="10">
        <v>10</v>
      </c>
      <c r="P62" s="24" t="s">
        <v>87</v>
      </c>
      <c r="Q62" s="24" t="s">
        <v>87</v>
      </c>
      <c r="R62" s="18">
        <f>'[1]2020'!AT20+'[1]2020'!AW20+'[1]2020'!AZ20</f>
        <v>687.59999999999991</v>
      </c>
      <c r="S62" s="18">
        <f>'[1]2020'!AV20+'[1]2020'!AY20+'[1]2020'!BB20</f>
        <v>302023.71999999997</v>
      </c>
      <c r="T62" s="19">
        <v>44196</v>
      </c>
      <c r="U62" s="24"/>
      <c r="V62" s="18"/>
      <c r="W62" s="24"/>
      <c r="X62" s="18">
        <f>'[1]2020'!AH20+'[1]2020'!AK20+'[1]2020'!AN20</f>
        <v>750</v>
      </c>
      <c r="Y62" s="18">
        <f>'[1]2020'!AJ20+'[1]2020'!AM20+'[1]2020'!AP20</f>
        <v>1761167.92</v>
      </c>
      <c r="Z62" s="19">
        <v>44196</v>
      </c>
      <c r="AA62" s="24"/>
      <c r="AB62" s="18"/>
      <c r="AC62" s="24"/>
      <c r="AD62" s="18">
        <f>'[1]2020'!J20+'[1]2020'!Y20</f>
        <v>580</v>
      </c>
      <c r="AE62" s="18">
        <f>'[1]2020'!L20+'[1]2020'!AA20</f>
        <v>344427.19</v>
      </c>
      <c r="AF62" s="19">
        <v>44196</v>
      </c>
      <c r="AG62" s="24"/>
      <c r="AH62" s="18"/>
      <c r="AI62" s="24"/>
      <c r="AJ62" s="24"/>
      <c r="AK62" s="24"/>
      <c r="AL62" s="24"/>
      <c r="AM62" s="18">
        <f>'[1]2020'!D20</f>
        <v>580</v>
      </c>
      <c r="AN62" s="18">
        <f>'[1]2020'!F20</f>
        <v>2862329</v>
      </c>
      <c r="AO62" s="19">
        <v>44196</v>
      </c>
      <c r="AP62" s="24"/>
      <c r="AQ62" s="24"/>
      <c r="AR62" s="24"/>
      <c r="AS62" s="24"/>
      <c r="AT62" s="24"/>
      <c r="AU62" s="24"/>
      <c r="AV62" s="24"/>
      <c r="AW62" s="18"/>
      <c r="AX62" s="24"/>
      <c r="AY62" s="18">
        <f>S62+Y62+AE62+AN62+BE62</f>
        <v>5269947.83</v>
      </c>
      <c r="AZ62" s="18"/>
      <c r="BA62" s="18"/>
      <c r="BB62" s="18"/>
      <c r="BC62" s="18">
        <v>5269947.83</v>
      </c>
    </row>
    <row r="63" spans="1:55" ht="21.75" customHeight="1" x14ac:dyDescent="0.25">
      <c r="A63" s="24">
        <v>35</v>
      </c>
      <c r="B63" s="1" t="s">
        <v>82</v>
      </c>
      <c r="C63" s="2">
        <v>1970</v>
      </c>
      <c r="D63" s="2" t="s">
        <v>17</v>
      </c>
      <c r="E63" s="2">
        <v>3</v>
      </c>
      <c r="F63" s="2">
        <v>2</v>
      </c>
      <c r="G63" s="2">
        <v>24</v>
      </c>
      <c r="H63" s="5">
        <v>0</v>
      </c>
      <c r="I63" s="24">
        <f t="shared" si="0"/>
        <v>24</v>
      </c>
      <c r="J63" s="24">
        <v>0</v>
      </c>
      <c r="K63" s="17">
        <v>969.8</v>
      </c>
      <c r="L63" s="17">
        <v>639.79999999999995</v>
      </c>
      <c r="M63" s="10">
        <v>0</v>
      </c>
      <c r="N63" s="10">
        <f t="shared" si="1"/>
        <v>639.79999999999995</v>
      </c>
      <c r="O63" s="10">
        <v>52</v>
      </c>
      <c r="P63" s="24" t="s">
        <v>87</v>
      </c>
      <c r="Q63" s="24" t="s">
        <v>87</v>
      </c>
      <c r="R63" s="18">
        <f>'[1]2022'!AT5+'[1]2022'!AW5+'[1]2022'!BC5+'[1]2022'!BF5+'[1]2022'!BI5+'[1]2022'!BL5+'[1]2022'!BO5+'[1]2022'!BR5+'[1]2022'!BU5+'[1]2022'!BX5</f>
        <v>5494.0999145507812</v>
      </c>
      <c r="S63" s="18">
        <f>'[1]2022'!AV5+'[1]2022'!AY5+'[1]2022'!BE5+'[1]2022'!BH5+'[1]2022'!BK5+'[1]2022'!BN5+'[1]2022'!BQ5+'[1]2022'!BT5+'[1]2022'!BW5+'[1]2022'!BZ5</f>
        <v>10724295.640625</v>
      </c>
      <c r="T63" s="19">
        <v>44926</v>
      </c>
      <c r="U63" s="24"/>
      <c r="V63" s="18"/>
      <c r="W63" s="24"/>
      <c r="X63" s="18">
        <f>'[1]2022'!AH5+'[1]2022'!AK5+'[1]2022'!AN5</f>
        <v>1638</v>
      </c>
      <c r="Y63" s="18">
        <f>'[1]2022'!AJ5+'[1]2022'!AM5+'[1]2022'!AP5</f>
        <v>4569745.125</v>
      </c>
      <c r="Z63" s="19">
        <v>44926</v>
      </c>
      <c r="AA63" s="24"/>
      <c r="AB63" s="18"/>
      <c r="AC63" s="24"/>
      <c r="AD63" s="18">
        <f>'[1]2022'!G5+'[1]2022'!M5+'[1]2022'!P5+'[1]2022'!S5+'[1]2022'!Y5+'[1]2022'!AB5</f>
        <v>2931.1300020217896</v>
      </c>
      <c r="AE63" s="18">
        <f>'[1]2022'!I5+'[1]2022'!O5+'[1]2022'!R5+'[1]2022'!U5+'[1]2022'!AA5+'[1]2022'!AD5</f>
        <v>3673618.2421875</v>
      </c>
      <c r="AF63" s="19">
        <v>44926</v>
      </c>
      <c r="AG63" s="18">
        <f>'[1]2022'!CS5</f>
        <v>86.220001220703125</v>
      </c>
      <c r="AH63" s="18">
        <f>'[1]2022'!CU5</f>
        <v>394677.21875</v>
      </c>
      <c r="AI63" s="19">
        <v>44926</v>
      </c>
      <c r="AJ63" s="24"/>
      <c r="AK63" s="24"/>
      <c r="AL63" s="24"/>
      <c r="AM63" s="24"/>
      <c r="AN63" s="18"/>
      <c r="AO63" s="24"/>
      <c r="AP63" s="24"/>
      <c r="AQ63" s="24"/>
      <c r="AR63" s="24"/>
      <c r="AS63" s="24"/>
      <c r="AT63" s="24"/>
      <c r="AU63" s="24"/>
      <c r="AV63" s="24"/>
      <c r="AW63" s="18"/>
      <c r="AX63" s="24"/>
      <c r="AY63" s="18">
        <f>S63+Y63+AE63+AH63+BE63</f>
        <v>19362336.2265625</v>
      </c>
      <c r="AZ63" s="18"/>
      <c r="BA63" s="18"/>
      <c r="BB63" s="18"/>
      <c r="BC63" s="18">
        <v>19362336.2265625</v>
      </c>
    </row>
    <row r="64" spans="1:55" ht="19.5" customHeight="1" x14ac:dyDescent="0.25">
      <c r="A64" s="24">
        <v>36</v>
      </c>
      <c r="B64" s="1" t="s">
        <v>84</v>
      </c>
      <c r="C64" s="2">
        <v>1961</v>
      </c>
      <c r="D64" s="2" t="s">
        <v>17</v>
      </c>
      <c r="E64" s="2">
        <v>3</v>
      </c>
      <c r="F64" s="2">
        <v>3</v>
      </c>
      <c r="G64" s="2">
        <v>36</v>
      </c>
      <c r="H64" s="5">
        <v>3</v>
      </c>
      <c r="I64" s="24">
        <f t="shared" si="0"/>
        <v>33</v>
      </c>
      <c r="J64" s="24">
        <v>0</v>
      </c>
      <c r="K64" s="17">
        <v>1492.6</v>
      </c>
      <c r="L64" s="17">
        <v>971.5</v>
      </c>
      <c r="M64" s="10">
        <v>137.1</v>
      </c>
      <c r="N64" s="10">
        <f t="shared" si="1"/>
        <v>834.4</v>
      </c>
      <c r="O64" s="10">
        <v>57</v>
      </c>
      <c r="P64" s="24" t="s">
        <v>87</v>
      </c>
      <c r="Q64" s="24" t="s">
        <v>87</v>
      </c>
      <c r="R64" s="18">
        <f>'[1]2021'!AT7+'[1]2021'!AW7+'[1]2021'!BC7+'[1]2021'!BF7+'[1]2021'!BI7+'[1]2021'!BL7+'[1]2021'!BO7+'[1]2021'!BR7</f>
        <v>6729.5999755859375</v>
      </c>
      <c r="S64" s="18">
        <f>'[1]2021'!AV7+'[1]2021'!AY7+'[1]2021'!BE7+'[1]2021'!BH7+'[1]2021'!BK7+'[1]2021'!BN7+'[1]2021'!BQ7+'[1]2021'!BT7</f>
        <v>6052869.90625</v>
      </c>
      <c r="T64" s="19">
        <v>44561</v>
      </c>
      <c r="U64" s="24"/>
      <c r="V64" s="18"/>
      <c r="W64" s="24"/>
      <c r="X64" s="18">
        <f>'[1]2021'!AK7+'[1]2021'!AN7+'[1]2021'!AQ7</f>
        <v>2535.0199584960937</v>
      </c>
      <c r="Y64" s="18">
        <f>'[1]2021'!AM7+'[1]2021'!AP7+'[1]2021'!AS7</f>
        <v>6707241.5</v>
      </c>
      <c r="Z64" s="19">
        <v>44561</v>
      </c>
      <c r="AA64" s="18">
        <f>'[1]2021'!CY7</f>
        <v>696.29998779296875</v>
      </c>
      <c r="AB64" s="18">
        <f>'[1]2021'!DA7</f>
        <v>1987964.375</v>
      </c>
      <c r="AC64" s="19">
        <v>44561</v>
      </c>
      <c r="AD64" s="18">
        <f>'[1]2021'!G7+'[1]2021'!P7+'[1]2021'!S7+'[1]2021'!V7+'[1]2021'!Y7+'[1]2021'!AB7+'[1]2021'!AE7</f>
        <v>4533.3000001907349</v>
      </c>
      <c r="AE64" s="18">
        <f>'[1]2021'!I7+'[1]2021'!R7+'[1]2021'!U7+'[1]2021'!X7+'[1]2021'!AA7+'[1]2021'!AD7+'[1]2021'!AG7</f>
        <v>5383370.2578125</v>
      </c>
      <c r="AF64" s="19">
        <v>44561</v>
      </c>
      <c r="AG64" s="18">
        <f>'[1]2021'!DE7</f>
        <v>121.31999969482422</v>
      </c>
      <c r="AH64" s="18">
        <f>'[1]2021'!DG7</f>
        <v>527698.3125</v>
      </c>
      <c r="AI64" s="19">
        <v>44561</v>
      </c>
      <c r="AJ64" s="24"/>
      <c r="AK64" s="24"/>
      <c r="AL64" s="24"/>
      <c r="AM64" s="24"/>
      <c r="AN64" s="18"/>
      <c r="AO64" s="24"/>
      <c r="AP64" s="24"/>
      <c r="AQ64" s="24"/>
      <c r="AR64" s="24"/>
      <c r="AS64" s="24"/>
      <c r="AT64" s="24"/>
      <c r="AU64" s="24"/>
      <c r="AV64" s="24"/>
      <c r="AW64" s="18"/>
      <c r="AX64" s="24"/>
      <c r="AY64" s="18">
        <f>S64+Y64+AB64+AE64+AH64+BE64</f>
        <v>20659144.3515625</v>
      </c>
      <c r="AZ64" s="18"/>
      <c r="BA64" s="18"/>
      <c r="BB64" s="18"/>
      <c r="BC64" s="18">
        <v>20659144.3515625</v>
      </c>
    </row>
    <row r="65" spans="1:55" ht="30.75" customHeight="1" x14ac:dyDescent="0.25">
      <c r="A65" s="24">
        <v>37</v>
      </c>
      <c r="B65" s="24" t="s">
        <v>85</v>
      </c>
      <c r="C65" s="24">
        <v>1960</v>
      </c>
      <c r="D65" s="24" t="s">
        <v>17</v>
      </c>
      <c r="E65" s="24">
        <v>4</v>
      </c>
      <c r="F65" s="24">
        <v>4</v>
      </c>
      <c r="G65" s="24">
        <v>64</v>
      </c>
      <c r="H65" s="6">
        <v>8</v>
      </c>
      <c r="I65" s="24">
        <f t="shared" si="0"/>
        <v>56</v>
      </c>
      <c r="J65" s="24">
        <v>0</v>
      </c>
      <c r="K65" s="17">
        <v>2798.1</v>
      </c>
      <c r="L65" s="17">
        <v>2563.4</v>
      </c>
      <c r="M65" s="10">
        <v>343.4</v>
      </c>
      <c r="N65" s="10">
        <f t="shared" si="1"/>
        <v>2220</v>
      </c>
      <c r="O65" s="10">
        <v>125</v>
      </c>
      <c r="P65" s="24" t="s">
        <v>87</v>
      </c>
      <c r="Q65" s="24" t="s">
        <v>87</v>
      </c>
      <c r="R65" s="24"/>
      <c r="S65" s="18"/>
      <c r="T65" s="19"/>
      <c r="U65" s="24"/>
      <c r="V65" s="18"/>
      <c r="W65" s="24"/>
      <c r="X65" s="24"/>
      <c r="Y65" s="18"/>
      <c r="Z65" s="19"/>
      <c r="AA65" s="24"/>
      <c r="AB65" s="18"/>
      <c r="AC65" s="24"/>
      <c r="AD65" s="18">
        <f>'[1]2020'!Y18+'[1]2020'!AE18</f>
        <v>1959.219970703125</v>
      </c>
      <c r="AE65" s="18">
        <f>'[1]2020'!AA18+'[1]2020'!AG18</f>
        <v>1171063.171875</v>
      </c>
      <c r="AF65" s="19">
        <v>44196</v>
      </c>
      <c r="AG65" s="24"/>
      <c r="AH65" s="18"/>
      <c r="AI65" s="19"/>
      <c r="AJ65" s="24"/>
      <c r="AK65" s="24"/>
      <c r="AL65" s="24"/>
      <c r="AM65" s="24"/>
      <c r="AN65" s="18"/>
      <c r="AO65" s="24"/>
      <c r="AP65" s="24"/>
      <c r="AQ65" s="24"/>
      <c r="AR65" s="24"/>
      <c r="AS65" s="24"/>
      <c r="AT65" s="24"/>
      <c r="AU65" s="24"/>
      <c r="AV65" s="24"/>
      <c r="AW65" s="18"/>
      <c r="AX65" s="19"/>
      <c r="AY65" s="18">
        <f>AE65+BE65</f>
        <v>1171063.171875</v>
      </c>
      <c r="AZ65" s="18"/>
      <c r="BA65" s="18"/>
      <c r="BB65" s="18"/>
      <c r="BC65" s="18">
        <v>1171063.171875</v>
      </c>
    </row>
    <row r="66" spans="1:55" ht="21.75" customHeight="1" x14ac:dyDescent="0.25">
      <c r="A66" s="2">
        <v>38</v>
      </c>
      <c r="B66" s="21" t="s">
        <v>86</v>
      </c>
      <c r="C66" s="2">
        <v>1975</v>
      </c>
      <c r="D66" s="2" t="s">
        <v>17</v>
      </c>
      <c r="E66" s="2">
        <v>5</v>
      </c>
      <c r="F66" s="2">
        <v>7</v>
      </c>
      <c r="G66" s="2">
        <v>115</v>
      </c>
      <c r="H66" s="2">
        <v>0</v>
      </c>
      <c r="I66" s="2">
        <v>0</v>
      </c>
      <c r="J66" s="2">
        <v>0</v>
      </c>
      <c r="K66" s="2">
        <v>5653.9</v>
      </c>
      <c r="L66" s="2">
        <v>5112.3</v>
      </c>
      <c r="M66" s="8">
        <v>0</v>
      </c>
      <c r="N66" s="8">
        <v>0</v>
      </c>
      <c r="O66" s="8">
        <v>0</v>
      </c>
      <c r="P66" s="24" t="s">
        <v>87</v>
      </c>
      <c r="Q66" s="24" t="s">
        <v>87</v>
      </c>
      <c r="R66" s="14">
        <f>'[1]2020'!AT16+'[1]2020'!AW16+'[1]2020'!AZ16</f>
        <v>15336.8994140625</v>
      </c>
      <c r="S66" s="14">
        <f>'[1]2020'!AV16+'[1]2020'!AY16+'[1]2020'!BB16</f>
        <v>6736631.125</v>
      </c>
      <c r="T66" s="19">
        <v>44196</v>
      </c>
      <c r="U66" s="2"/>
      <c r="V66" s="2"/>
      <c r="W66" s="2"/>
      <c r="X66" s="2"/>
      <c r="Y66" s="2"/>
      <c r="Z66" s="2"/>
      <c r="AA66" s="2"/>
      <c r="AB66" s="2"/>
      <c r="AC66" s="2"/>
      <c r="AD66" s="14">
        <f>'[1]2020'!J16+'[1]2020'!Y16</f>
        <v>7552.7998046875</v>
      </c>
      <c r="AE66" s="14">
        <f>'[1]2020'!L16+'[1]2020'!AA16</f>
        <v>2762398.96875</v>
      </c>
      <c r="AF66" s="19">
        <v>44196</v>
      </c>
      <c r="AG66" s="2"/>
      <c r="AH66" s="2"/>
      <c r="AI66" s="2"/>
      <c r="AJ66" s="2"/>
      <c r="AK66" s="2"/>
      <c r="AL66" s="2"/>
      <c r="AM66" s="14">
        <f>'[1]2020'!G16</f>
        <v>2456.60009765625</v>
      </c>
      <c r="AN66" s="14">
        <f>'[1]2020'!I16</f>
        <v>15129438</v>
      </c>
      <c r="AO66" s="19">
        <v>44196</v>
      </c>
      <c r="AP66" s="2"/>
      <c r="AQ66" s="2"/>
      <c r="AR66" s="2"/>
      <c r="AS66" s="2"/>
      <c r="AT66" s="2"/>
      <c r="AU66" s="2"/>
      <c r="AV66" s="2"/>
      <c r="AW66" s="2"/>
      <c r="AX66" s="2"/>
      <c r="AY66" s="14">
        <f>S66+AE66+AN66+BE66</f>
        <v>24628468.09375</v>
      </c>
      <c r="AZ66" s="2"/>
      <c r="BA66" s="2"/>
      <c r="BB66" s="2"/>
      <c r="BC66" s="2">
        <v>24628468.09375</v>
      </c>
    </row>
    <row r="67" spans="1:55" ht="22.5" customHeight="1" x14ac:dyDescent="0.25">
      <c r="A67" s="24">
        <v>39</v>
      </c>
      <c r="B67" s="9" t="s">
        <v>83</v>
      </c>
      <c r="C67" s="4">
        <v>1963</v>
      </c>
      <c r="D67" s="4" t="s">
        <v>62</v>
      </c>
      <c r="E67" s="2">
        <v>4</v>
      </c>
      <c r="F67" s="2">
        <v>4</v>
      </c>
      <c r="G67" s="2">
        <v>64</v>
      </c>
      <c r="H67" s="5">
        <v>13</v>
      </c>
      <c r="I67" s="24">
        <f>G67-H67</f>
        <v>51</v>
      </c>
      <c r="J67" s="24">
        <v>0</v>
      </c>
      <c r="K67" s="17">
        <v>3579.9</v>
      </c>
      <c r="L67" s="8">
        <v>2699.3</v>
      </c>
      <c r="M67" s="10">
        <v>568</v>
      </c>
      <c r="N67" s="10">
        <f>L67-M67</f>
        <v>2131.3000000000002</v>
      </c>
      <c r="O67" s="10">
        <v>127</v>
      </c>
      <c r="P67" s="24" t="s">
        <v>87</v>
      </c>
      <c r="Q67" s="24" t="s">
        <v>87</v>
      </c>
      <c r="R67" s="18">
        <f>'[1]2022'!AT14+'[1]2022'!AW14+'[1]2022'!BF14+'[1]2022'!BI14+'[1]2022'!BL14+'[1]2022'!BO14+'[1]2022'!BR14+'[1]2022'!BU14+'[1]2022'!CA14+'[1]2022'!CD14+'[1]2022'!CG14</f>
        <v>21683.500244140625</v>
      </c>
      <c r="S67" s="18">
        <f>'[1]2022'!AV14+'[1]2022'!AY14+'[1]2022'!BH14+'[1]2022'!BK14+'[1]2022'!BN14+'[1]2022'!BQ14+'[1]2022'!BT14+'[1]2022'!BW14+'[1]2022'!CC14+'[1]2022'!CF14+'[1]2022'!CI14</f>
        <v>18689328.53125</v>
      </c>
      <c r="T67" s="19">
        <v>44926</v>
      </c>
      <c r="U67" s="24"/>
      <c r="V67" s="18"/>
      <c r="W67" s="24"/>
      <c r="X67" s="18">
        <f>'[1]2022'!AE14</f>
        <v>919</v>
      </c>
      <c r="Y67" s="18">
        <f>'[1]2022'!AG14</f>
        <v>5601213</v>
      </c>
      <c r="Z67" s="19">
        <v>44926</v>
      </c>
      <c r="AA67" s="18">
        <f>'[1]2022'!CJ14</f>
        <v>653.5999755859375</v>
      </c>
      <c r="AB67" s="18">
        <f>'[1]2022'!CL14</f>
        <v>1963832.75</v>
      </c>
      <c r="AC67" s="19">
        <v>44926</v>
      </c>
      <c r="AD67" s="18">
        <f>'[1]2022'!P14+'[1]2022'!S14+'[1]2022'!V14+'[1]2022'!Y14+'[1]2022'!AB14</f>
        <v>2573</v>
      </c>
      <c r="AE67" s="18">
        <f>'[1]2022'!R14+'[1]2022'!U14+'[1]2022'!X14+'[1]2022'!AA14+'[1]2022'!AD14</f>
        <v>4661237.21875</v>
      </c>
      <c r="AF67" s="19">
        <v>44926</v>
      </c>
      <c r="AG67" s="18">
        <f>'[1]2022'!CS14</f>
        <v>181.83999633789062</v>
      </c>
      <c r="AH67" s="18">
        <f>'[1]2022'!CU14</f>
        <v>849914.6875</v>
      </c>
      <c r="AI67" s="19">
        <v>44926</v>
      </c>
      <c r="AJ67" s="24"/>
      <c r="AK67" s="24"/>
      <c r="AL67" s="24"/>
      <c r="AM67" s="18">
        <f>'[1]2022'!J14</f>
        <v>2327</v>
      </c>
      <c r="AN67" s="18">
        <f>'[1]2022'!L14</f>
        <v>12704419</v>
      </c>
      <c r="AO67" s="19">
        <v>44926</v>
      </c>
      <c r="AP67" s="24"/>
      <c r="AQ67" s="24"/>
      <c r="AR67" s="24"/>
      <c r="AS67" s="24"/>
      <c r="AT67" s="24"/>
      <c r="AU67" s="24"/>
      <c r="AV67" s="24"/>
      <c r="AW67" s="18"/>
      <c r="AX67" s="24"/>
      <c r="AY67" s="18">
        <f>S67+Y67+AB67+AE67+AH67+AN67+BE67</f>
        <v>44469945.1875</v>
      </c>
      <c r="AZ67" s="18"/>
      <c r="BA67" s="18"/>
      <c r="BB67" s="18"/>
      <c r="BC67" s="18">
        <v>44469945.1875</v>
      </c>
    </row>
  </sheetData>
  <mergeCells count="48">
    <mergeCell ref="AS18:AU19"/>
    <mergeCell ref="AV18:AX19"/>
    <mergeCell ref="AY18:AY19"/>
    <mergeCell ref="AZ18:BC18"/>
    <mergeCell ref="A28:A29"/>
    <mergeCell ref="Q17:Q19"/>
    <mergeCell ref="A55:A56"/>
    <mergeCell ref="B55:B56"/>
    <mergeCell ref="A57:A58"/>
    <mergeCell ref="B57:B58"/>
    <mergeCell ref="A38:A39"/>
    <mergeCell ref="B38:B39"/>
    <mergeCell ref="A45:A46"/>
    <mergeCell ref="B45:B46"/>
    <mergeCell ref="A53:A54"/>
    <mergeCell ref="B53:B54"/>
    <mergeCell ref="AP18:AR19"/>
    <mergeCell ref="B28:B29"/>
    <mergeCell ref="A22:H22"/>
    <mergeCell ref="AY17:BC17"/>
    <mergeCell ref="G18:G19"/>
    <mergeCell ref="H18:J18"/>
    <mergeCell ref="L18:L19"/>
    <mergeCell ref="M18:M19"/>
    <mergeCell ref="N18:N19"/>
    <mergeCell ref="R18:T19"/>
    <mergeCell ref="U18:W19"/>
    <mergeCell ref="X18:Z19"/>
    <mergeCell ref="AA18:AC19"/>
    <mergeCell ref="L17:N17"/>
    <mergeCell ref="O17:O19"/>
    <mergeCell ref="P17:P19"/>
    <mergeCell ref="AT4:BC7"/>
    <mergeCell ref="R17:AL17"/>
    <mergeCell ref="A8:BC15"/>
    <mergeCell ref="A17:A19"/>
    <mergeCell ref="B17:B19"/>
    <mergeCell ref="C17:C19"/>
    <mergeCell ref="D17:D19"/>
    <mergeCell ref="E17:E19"/>
    <mergeCell ref="F17:F19"/>
    <mergeCell ref="G17:J17"/>
    <mergeCell ref="K17:K19"/>
    <mergeCell ref="AM17:AX17"/>
    <mergeCell ref="AD18:AF19"/>
    <mergeCell ref="AG18:AI19"/>
    <mergeCell ref="AJ18:AL19"/>
    <mergeCell ref="AM18:AO19"/>
  </mergeCells>
  <conditionalFormatting sqref="B35">
    <cfRule type="duplicateValues" dxfId="18" priority="16"/>
  </conditionalFormatting>
  <conditionalFormatting sqref="B36">
    <cfRule type="duplicateValues" dxfId="17" priority="15"/>
  </conditionalFormatting>
  <conditionalFormatting sqref="B34">
    <cfRule type="duplicateValues" dxfId="16" priority="17"/>
  </conditionalFormatting>
  <conditionalFormatting sqref="B23:B28 B30:B33">
    <cfRule type="duplicateValues" dxfId="15" priority="18"/>
  </conditionalFormatting>
  <conditionalFormatting sqref="B37">
    <cfRule type="duplicateValues" dxfId="14" priority="19"/>
  </conditionalFormatting>
  <conditionalFormatting sqref="B44:B45">
    <cfRule type="duplicateValues" dxfId="13" priority="13"/>
  </conditionalFormatting>
  <conditionalFormatting sqref="B38 B40">
    <cfRule type="duplicateValues" dxfId="12" priority="11"/>
  </conditionalFormatting>
  <conditionalFormatting sqref="B41:B43">
    <cfRule type="duplicateValues" dxfId="11" priority="12"/>
  </conditionalFormatting>
  <conditionalFormatting sqref="B47:B52">
    <cfRule type="duplicateValues" dxfId="10" priority="14"/>
  </conditionalFormatting>
  <conditionalFormatting sqref="B53">
    <cfRule type="duplicateValues" dxfId="9" priority="10"/>
  </conditionalFormatting>
  <conditionalFormatting sqref="B55">
    <cfRule type="duplicateValues" dxfId="8" priority="9"/>
  </conditionalFormatting>
  <conditionalFormatting sqref="B57">
    <cfRule type="duplicateValues" dxfId="7" priority="8"/>
  </conditionalFormatting>
  <conditionalFormatting sqref="B59">
    <cfRule type="duplicateValues" dxfId="6" priority="7"/>
  </conditionalFormatting>
  <conditionalFormatting sqref="B60">
    <cfRule type="duplicateValues" dxfId="5" priority="6"/>
  </conditionalFormatting>
  <conditionalFormatting sqref="B61">
    <cfRule type="duplicateValues" dxfId="4" priority="5"/>
  </conditionalFormatting>
  <conditionalFormatting sqref="B62">
    <cfRule type="duplicateValues" dxfId="3" priority="4"/>
  </conditionalFormatting>
  <conditionalFormatting sqref="B63">
    <cfRule type="duplicateValues" dxfId="2" priority="3"/>
  </conditionalFormatting>
  <conditionalFormatting sqref="B67">
    <cfRule type="duplicateValues" dxfId="1" priority="2"/>
  </conditionalFormatting>
  <conditionalFormatting sqref="B64">
    <cfRule type="duplicateValues" dxfId="0" priority="1"/>
  </conditionalFormatting>
  <pageMargins left="0.25" right="0.25" top="0.75" bottom="0.75" header="0.3" footer="0.3"/>
  <pageSetup paperSize="8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Воронова Л.Н.</cp:lastModifiedBy>
  <cp:lastPrinted>2019-10-25T12:27:40Z</cp:lastPrinted>
  <dcterms:created xsi:type="dcterms:W3CDTF">2013-12-11T13:09:04Z</dcterms:created>
  <dcterms:modified xsi:type="dcterms:W3CDTF">2019-10-28T13:08:22Z</dcterms:modified>
</cp:coreProperties>
</file>