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 (2)" sheetId="1" r:id="rId1"/>
  </sheets>
  <definedNames>
    <definedName name="_xlnm.Print_Titles" localSheetId="0">'Перечень мероприятий (2)'!$9:$11</definedName>
    <definedName name="_xlnm.Print_Area" localSheetId="0">'Перечень мероприятий (2)'!$A$1:$M$160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G80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80" authorId="0">
      <text>
        <r>
          <rPr>
            <b/>
            <sz val="9"/>
            <rFont val="Tahoma"/>
            <family val="0"/>
          </rPr>
          <t>Князева:</t>
        </r>
        <r>
          <rPr>
            <sz val="9"/>
            <rFont val="Tahoma"/>
            <family val="0"/>
          </rPr>
          <t xml:space="preserve">
6950- Корректировка рабочей документацмм, 1000-технадзор это вне ГП</t>
        </r>
      </text>
    </comment>
  </commentList>
</comments>
</file>

<file path=xl/sharedStrings.xml><?xml version="1.0" encoding="utf-8"?>
<sst xmlns="http://schemas.openxmlformats.org/spreadsheetml/2006/main" count="332" uniqueCount="91">
  <si>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</si>
  <si>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</si>
  <si>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</si>
  <si>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</si>
  <si>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</si>
  <si>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</si>
  <si>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</si>
  <si>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</si>
  <si>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</si>
  <si>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</si>
  <si>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</si>
  <si>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</si>
  <si>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</si>
  <si>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</si>
  <si>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</si>
  <si>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</si>
  <si>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</si>
  <si>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</si>
  <si>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</si>
  <si>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</si>
  <si>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</si>
  <si>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</si>
  <si>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</si>
  <si>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</si>
  <si>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</si>
  <si>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</si>
  <si>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</si>
  <si>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</si>
  <si>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</si>
  <si>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</si>
  <si>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</si>
  <si>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</si>
  <si>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</si>
  <si>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</si>
  <si>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</si>
  <si>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</si>
  <si>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</si>
  <si>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</si>
  <si>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</si>
  <si>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</si>
  <si>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</si>
  <si>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</si>
  <si>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</si>
  <si>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</si>
  <si>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Увеличение числа посетителей парков культуры и отдыха к 2024 г. до 115 %  по отношению к базовому году</t>
  </si>
  <si>
    <t>5</t>
  </si>
  <si>
    <t>5.1</t>
  </si>
  <si>
    <t>5.3</t>
  </si>
  <si>
    <t>Основное мероприятие А1. Федеральный проект «Культурная среда»</t>
  </si>
  <si>
    <t>2.1</t>
  </si>
  <si>
    <t>от 31.10.2019 № 2283</t>
  </si>
  <si>
    <t>5.2</t>
  </si>
  <si>
    <t>новое</t>
  </si>
  <si>
    <t>Основное мероприятие 01. Обеспечение выполнения функций муниципальных музеев</t>
  </si>
  <si>
    <t>Основное мероприятие 05. «Обеспечение функций культурно-досуговых учреждений»</t>
  </si>
  <si>
    <t xml:space="preserve">Основное мероприятие 01. Хранение,
комплектование, учет и использование архивных документов в муниципальных архивах
</t>
  </si>
  <si>
    <t>Основное мероприятие 02.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</si>
  <si>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</si>
  <si>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Соответствие нормативу обеспеченности парками культуры и отдыха»</t>
  </si>
  <si>
    <t>Подпрограмма IV «Развитие профессионального искусства, гастрольно-концертной и культурно-досуговой деятельности, кинематографии Московской области»</t>
  </si>
  <si>
    <t>Подпрограмма VI «Развитие образования в сфере культуры Московской области»</t>
  </si>
  <si>
    <t xml:space="preserve">Основное мероприятие 01
Обеспечение функций муниципальных учреждений дополнительного образования сферы культуры
</t>
  </si>
  <si>
    <t>Итого по подпрограмме VI</t>
  </si>
  <si>
    <t>Основное мероприятие 01. Организация библиотечного обслуживания населения муниципальными библиотекам Московской области</t>
  </si>
  <si>
    <t>Подпрограмма VII «Развитие архивного дела в Московской области»</t>
  </si>
  <si>
    <t>Подпрограмма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</t>
  </si>
  <si>
    <t>Подпрограмма II «Развитие музейного дела в Московской области»</t>
  </si>
  <si>
    <t>Мероприятие 01.01. Расходы на обеспечение деятельности (оказание услуг) муниципальных учреждений - музеи, галерии.</t>
  </si>
  <si>
    <t>Мероприятие 01.02. Расходы на обеспечение деятельности (оказание услуг) муниципальных учреждении - библиотеки</t>
  </si>
  <si>
    <t>Подпрограмма III «Развитие библиотечного дела в Московской области»</t>
  </si>
  <si>
    <t>Мероприятие 05.01. Расходы на обеспечение деятельности (оказание услуг) муниципальных учреждений - культурно-досуговые учреждения</t>
  </si>
  <si>
    <t>Мероприятие 05.02. Укрепление материально-технической базы и проведение текущего ремонта культурно-досуговых учреждений</t>
  </si>
  <si>
    <t>Мероприятие 05.03. Мероприятия в сфере культуры</t>
  </si>
  <si>
    <t>Мероприятие А101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</si>
  <si>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А103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</si>
  <si>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01.02. Создание условий для массового отдыха жителей городского округа</t>
  </si>
  <si>
    <t>Мероприятие 01.01. Расходы на обеспечение деятельности (оказание услуг) муниципальных учреждений - парк культуры и отдыха</t>
  </si>
  <si>
    <t>Мероприятие 01.01. Обеспечение деятельности муниципальных органов - учреждения в сфере культуры</t>
  </si>
  <si>
    <t>Мероприятие 02.01.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архивах</t>
  </si>
  <si>
    <t>Мероприятие 01.05. Расходы на обеспечение деятельности (оказание услуг) муниципальных архивов</t>
  </si>
  <si>
    <t xml:space="preserve">Мероприятие 01.01. 
Расходы на обеспечение деятельности (оказание услуг) муниципальных учреждений  дополнительного образования сферы культуры 
</t>
  </si>
  <si>
    <t>Увеличение общего количества посещений музеев - к 2024 г. до 112 %; Перевод в электронный вид музейных фондов  - к 2024 г. до 90%</t>
  </si>
  <si>
    <t xml:space="preserve"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2024 г. до 100%; </t>
  </si>
  <si>
    <t>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 Увеличение доли детей, привлекаемых к участию в творческих мероприятиях сферы культуры к 2024 г. до 10.60%</t>
  </si>
  <si>
    <t>Увеличение на 15% числа посещений организаций культуры  к 2024 г до 468.017 тыс.посещений;  Количество созданных (реконструированных) и капитально отремонтированных объектов организаций культуры   в 2022 г - 1 ед.;  Количество организаций культуры, получивших современное оборудование  в 2022 г. - 1 ед.</t>
  </si>
  <si>
    <t>Увеличение доли детей в возрасте от 5 до 18 лет, охваченных дополнительным образованием сферы культуры к 2024 г. до 11.2%; Увеличение доли детей в возрасте от 7 до 15 лет, обучающихся по предпрофессиональным программам в области искусств к 2024 г. до 7.1%</t>
  </si>
  <si>
    <t>Приложение № 4</t>
  </si>
  <si>
    <t>7950 - корректировка рабочей док и технадзор вне ГП</t>
  </si>
  <si>
    <t>2021 год 59120.01 - софинансирование</t>
  </si>
  <si>
    <t>2020 -1988 технадзор вне ГП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</si>
  <si>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3%; Сохранение доли субвенции бюджету муниципального образования Московской области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муниципальном архиве, освоенная бюджетом муниципального образования Московской области, в общей сумме указанной субвенции к 2024 г. -100%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</si>
</sst>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vertical="center" wrapText="1"/>
    </xf>
    <xf numFmtId="0" fontId="33" fillId="33" borderId="17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vertical="center" wrapText="1"/>
    </xf>
    <xf numFmtId="0" fontId="33" fillId="33" borderId="0" xfId="0" applyFont="1" applyFill="1" applyAlignment="1">
      <alignment vertical="center" wrapText="1"/>
    </xf>
    <xf numFmtId="0" fontId="33" fillId="33" borderId="19" xfId="0" applyFont="1" applyFill="1" applyBorder="1" applyAlignment="1">
      <alignment vertical="center" wrapText="1"/>
    </xf>
    <xf numFmtId="0" fontId="33" fillId="33" borderId="2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4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vertical="center" wrapText="1"/>
    </xf>
    <xf numFmtId="0" fontId="32" fillId="33" borderId="24" xfId="0" applyFont="1" applyFill="1" applyBorder="1" applyAlignment="1">
      <alignment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vertical="center" wrapText="1"/>
    </xf>
    <xf numFmtId="0" fontId="33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vertical="center" wrapText="1"/>
    </xf>
    <xf numFmtId="0" fontId="35" fillId="33" borderId="17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9" fillId="33" borderId="22" xfId="0" applyNumberFormat="1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vertical="center" wrapText="1"/>
    </xf>
    <xf numFmtId="0" fontId="35" fillId="33" borderId="24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0" fontId="3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4"/>
  <sheetViews>
    <sheetView tabSelected="1" view="pageBreakPreview" zoomScale="80" zoomScaleNormal="75" zoomScaleSheetLayoutView="80" workbookViewId="0" topLeftCell="A1">
      <pane ySplit="11" topLeftCell="A12" activePane="bottomLeft" state="frozen"/>
      <selection pane="topLeft" activeCell="A1" sqref="A1"/>
      <selection pane="bottomLeft" activeCell="I1" sqref="I1:M1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0" customWidth="1"/>
    <col min="5" max="5" width="13.57421875" style="10" customWidth="1"/>
    <col min="6" max="6" width="13.140625" style="10" customWidth="1"/>
    <col min="7" max="7" width="13.7109375" style="10" customWidth="1"/>
    <col min="8" max="8" width="11.140625" style="10" customWidth="1"/>
    <col min="9" max="10" width="11.57421875" style="10" customWidth="1"/>
    <col min="11" max="11" width="11.7109375" style="10" customWidth="1"/>
    <col min="12" max="12" width="15.7109375" style="10" customWidth="1"/>
    <col min="13" max="13" width="34.57421875" style="10" customWidth="1"/>
    <col min="14" max="14" width="11.57421875" style="10" bestFit="1" customWidth="1"/>
    <col min="15" max="15" width="19.28125" style="10" customWidth="1"/>
    <col min="16" max="16" width="25.8515625" style="10" customWidth="1"/>
    <col min="17" max="16384" width="8.8515625" style="10" customWidth="1"/>
  </cols>
  <sheetData>
    <row r="1" spans="1:13" ht="25.5" customHeight="1">
      <c r="A1" s="159"/>
      <c r="B1" s="160"/>
      <c r="H1" s="41"/>
      <c r="I1" s="161" t="s">
        <v>86</v>
      </c>
      <c r="J1" s="161"/>
      <c r="K1" s="161"/>
      <c r="L1" s="161"/>
      <c r="M1" s="161"/>
    </row>
    <row r="2" spans="8:13" ht="15">
      <c r="H2" s="41"/>
      <c r="I2" s="161" t="s">
        <v>19</v>
      </c>
      <c r="J2" s="161"/>
      <c r="K2" s="161"/>
      <c r="L2" s="161"/>
      <c r="M2" s="161"/>
    </row>
    <row r="3" spans="8:13" ht="21.75" customHeight="1">
      <c r="H3" s="39"/>
      <c r="I3" s="39"/>
      <c r="J3" s="162" t="s">
        <v>18</v>
      </c>
      <c r="K3" s="163"/>
      <c r="L3" s="163"/>
      <c r="M3" s="163"/>
    </row>
    <row r="4" spans="8:13" ht="15.75" customHeight="1">
      <c r="H4" s="39"/>
      <c r="I4" s="39"/>
      <c r="J4" s="39"/>
      <c r="K4" s="39"/>
      <c r="L4" s="39"/>
      <c r="M4" s="39" t="s">
        <v>50</v>
      </c>
    </row>
    <row r="5" spans="8:13" ht="15">
      <c r="H5" s="39"/>
      <c r="I5" s="11"/>
      <c r="J5" s="11"/>
      <c r="K5" s="11"/>
      <c r="L5" s="11"/>
      <c r="M5" s="11"/>
    </row>
    <row r="6" spans="1:13" ht="18.75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s="40" customFormat="1" ht="18.75">
      <c r="A7" s="154" t="s">
        <v>20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0.5" customHeight="1">
      <c r="A8" s="9"/>
      <c r="B8" s="3"/>
      <c r="C8" s="3"/>
      <c r="D8" s="21"/>
      <c r="E8" s="15"/>
      <c r="F8" s="15"/>
      <c r="G8" s="15"/>
      <c r="H8" s="15"/>
      <c r="I8" s="15"/>
      <c r="J8" s="15"/>
      <c r="K8" s="15"/>
      <c r="L8" s="15"/>
      <c r="M8" s="15"/>
    </row>
    <row r="9" spans="1:13" ht="34.5" customHeight="1">
      <c r="A9" s="48" t="s">
        <v>1</v>
      </c>
      <c r="B9" s="106" t="s">
        <v>9</v>
      </c>
      <c r="C9" s="106" t="s">
        <v>10</v>
      </c>
      <c r="D9" s="147" t="s">
        <v>2</v>
      </c>
      <c r="E9" s="147" t="s">
        <v>11</v>
      </c>
      <c r="F9" s="147" t="s">
        <v>3</v>
      </c>
      <c r="G9" s="143" t="s">
        <v>12</v>
      </c>
      <c r="H9" s="144"/>
      <c r="I9" s="144"/>
      <c r="J9" s="145"/>
      <c r="K9" s="146"/>
      <c r="L9" s="147" t="s">
        <v>13</v>
      </c>
      <c r="M9" s="106" t="s">
        <v>14</v>
      </c>
    </row>
    <row r="10" spans="1:13" ht="96" customHeight="1">
      <c r="A10" s="48"/>
      <c r="B10" s="108"/>
      <c r="C10" s="102"/>
      <c r="D10" s="147"/>
      <c r="E10" s="147"/>
      <c r="F10" s="147"/>
      <c r="G10" s="38" t="s">
        <v>28</v>
      </c>
      <c r="H10" s="38" t="s">
        <v>29</v>
      </c>
      <c r="I10" s="38" t="s">
        <v>30</v>
      </c>
      <c r="J10" s="38" t="s">
        <v>31</v>
      </c>
      <c r="K10" s="38" t="s">
        <v>32</v>
      </c>
      <c r="L10" s="147"/>
      <c r="M10" s="47"/>
    </row>
    <row r="11" spans="1:13" ht="15">
      <c r="A11" s="13">
        <v>1</v>
      </c>
      <c r="B11" s="4">
        <v>2</v>
      </c>
      <c r="C11" s="4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</row>
    <row r="12" spans="1:13" ht="30" customHeight="1" hidden="1">
      <c r="A12" s="148" t="s">
        <v>25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ht="23.25" customHeight="1" hidden="1">
      <c r="A13" s="92">
        <v>1</v>
      </c>
      <c r="B13" s="86" t="s">
        <v>22</v>
      </c>
      <c r="C13" s="28" t="s">
        <v>21</v>
      </c>
      <c r="D13" s="17" t="s">
        <v>6</v>
      </c>
      <c r="E13" s="5">
        <v>0</v>
      </c>
      <c r="F13" s="5">
        <f aca="true" t="shared" si="0" ref="F13:K13">F14+F15+F16</f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126" t="s">
        <v>26</v>
      </c>
      <c r="M13" s="42"/>
    </row>
    <row r="14" spans="1:13" ht="39" customHeight="1" hidden="1">
      <c r="A14" s="93"/>
      <c r="B14" s="112"/>
      <c r="C14" s="28" t="s">
        <v>21</v>
      </c>
      <c r="D14" s="28" t="s">
        <v>8</v>
      </c>
      <c r="E14" s="5">
        <v>0</v>
      </c>
      <c r="F14" s="5">
        <f aca="true" t="shared" si="1" ref="F14:F20">G14+H14+I14+J14+K14</f>
        <v>0</v>
      </c>
      <c r="G14" s="5">
        <f aca="true" t="shared" si="2" ref="G14:K16">G18</f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139"/>
      <c r="M14" s="46"/>
    </row>
    <row r="15" spans="1:13" ht="33" customHeight="1" hidden="1">
      <c r="A15" s="93"/>
      <c r="B15" s="112"/>
      <c r="C15" s="28" t="s">
        <v>21</v>
      </c>
      <c r="D15" s="28" t="s">
        <v>5</v>
      </c>
      <c r="E15" s="5">
        <v>0</v>
      </c>
      <c r="F15" s="5">
        <f t="shared" si="1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139"/>
      <c r="M15" s="46"/>
    </row>
    <row r="16" spans="1:13" ht="47.25" customHeight="1" hidden="1">
      <c r="A16" s="94"/>
      <c r="B16" s="112"/>
      <c r="C16" s="28" t="s">
        <v>21</v>
      </c>
      <c r="D16" s="28" t="s">
        <v>4</v>
      </c>
      <c r="E16" s="5">
        <v>0</v>
      </c>
      <c r="F16" s="5">
        <f t="shared" si="1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140"/>
      <c r="M16" s="47"/>
    </row>
    <row r="17" spans="1:13" ht="21.75" customHeight="1" hidden="1">
      <c r="A17" s="129" t="s">
        <v>15</v>
      </c>
      <c r="B17" s="62" t="s">
        <v>23</v>
      </c>
      <c r="C17" s="27" t="s">
        <v>21</v>
      </c>
      <c r="D17" s="26" t="s">
        <v>6</v>
      </c>
      <c r="E17" s="6">
        <v>0</v>
      </c>
      <c r="F17" s="6">
        <f t="shared" si="1"/>
        <v>0</v>
      </c>
      <c r="G17" s="6">
        <f>G18+G19+G20</f>
        <v>0</v>
      </c>
      <c r="H17" s="6">
        <f>H18+H19+H20</f>
        <v>0</v>
      </c>
      <c r="I17" s="6">
        <f>I18+I19+I20</f>
        <v>0</v>
      </c>
      <c r="J17" s="6">
        <f>J18+J19+J20</f>
        <v>0</v>
      </c>
      <c r="K17" s="6">
        <f>K18+K19+K20</f>
        <v>0</v>
      </c>
      <c r="L17" s="30"/>
      <c r="M17" s="35"/>
    </row>
    <row r="18" spans="1:13" ht="34.5" customHeight="1" hidden="1">
      <c r="A18" s="130"/>
      <c r="B18" s="165"/>
      <c r="C18" s="27" t="s">
        <v>21</v>
      </c>
      <c r="D18" s="27" t="s">
        <v>8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30"/>
      <c r="M18" s="35"/>
    </row>
    <row r="19" spans="1:13" ht="34.5" customHeight="1" hidden="1">
      <c r="A19" s="130"/>
      <c r="B19" s="165"/>
      <c r="C19" s="27" t="s">
        <v>21</v>
      </c>
      <c r="D19" s="27" t="s">
        <v>5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30"/>
      <c r="M19" s="35"/>
    </row>
    <row r="20" spans="1:13" ht="46.5" customHeight="1" hidden="1">
      <c r="A20" s="153"/>
      <c r="B20" s="172"/>
      <c r="C20" s="27" t="s">
        <v>21</v>
      </c>
      <c r="D20" s="27" t="s">
        <v>4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38"/>
      <c r="M20" s="38"/>
    </row>
    <row r="21" spans="1:13" ht="22.5" customHeight="1" hidden="1">
      <c r="A21" s="114" t="s">
        <v>7</v>
      </c>
      <c r="B21" s="115"/>
      <c r="C21" s="116"/>
      <c r="D21" s="17" t="s">
        <v>6</v>
      </c>
      <c r="E21" s="5">
        <v>0</v>
      </c>
      <c r="F21" s="5">
        <f aca="true" t="shared" si="3" ref="F21:K21">F22+F23+F24</f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36"/>
      <c r="M21" s="36"/>
    </row>
    <row r="22" spans="1:13" ht="45" customHeight="1" hidden="1">
      <c r="A22" s="117"/>
      <c r="B22" s="118"/>
      <c r="C22" s="119"/>
      <c r="D22" s="28" t="s">
        <v>8</v>
      </c>
      <c r="E22" s="5">
        <v>0</v>
      </c>
      <c r="F22" s="5">
        <f>G22+H22+I22+J22+K22</f>
        <v>0</v>
      </c>
      <c r="G22" s="5">
        <f aca="true" t="shared" si="4" ref="G22:K24">G14</f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36"/>
      <c r="M22" s="36"/>
    </row>
    <row r="23" spans="1:13" ht="40.5" customHeight="1" hidden="1">
      <c r="A23" s="117"/>
      <c r="B23" s="118"/>
      <c r="C23" s="119"/>
      <c r="D23" s="28" t="s">
        <v>5</v>
      </c>
      <c r="E23" s="5">
        <v>0</v>
      </c>
      <c r="F23" s="5">
        <f>G23+H23+I23+J23+K23</f>
        <v>0</v>
      </c>
      <c r="G23" s="5">
        <f t="shared" si="4"/>
        <v>0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5">
        <f t="shared" si="4"/>
        <v>0</v>
      </c>
      <c r="L23" s="36"/>
      <c r="M23" s="36"/>
    </row>
    <row r="24" spans="1:13" ht="41.25" customHeight="1" hidden="1">
      <c r="A24" s="156"/>
      <c r="B24" s="157"/>
      <c r="C24" s="158"/>
      <c r="D24" s="28" t="s">
        <v>4</v>
      </c>
      <c r="E24" s="5">
        <v>0</v>
      </c>
      <c r="F24" s="5">
        <f>G24+H24+I24+J24+K24</f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36"/>
      <c r="M24" s="36"/>
    </row>
    <row r="25" spans="1:13" ht="31.5" customHeight="1">
      <c r="A25" s="137" t="s">
        <v>66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30.75" customHeight="1">
      <c r="A26" s="152">
        <v>1</v>
      </c>
      <c r="B26" s="95" t="s">
        <v>53</v>
      </c>
      <c r="C26" s="28" t="s">
        <v>21</v>
      </c>
      <c r="D26" s="17" t="s">
        <v>6</v>
      </c>
      <c r="E26" s="5">
        <f aca="true" t="shared" si="5" ref="E26:K26">E27+E28+E29</f>
        <v>7064.6</v>
      </c>
      <c r="F26" s="5">
        <f t="shared" si="5"/>
        <v>35182.1</v>
      </c>
      <c r="G26" s="5">
        <f t="shared" si="5"/>
        <v>7064.6</v>
      </c>
      <c r="H26" s="5">
        <f t="shared" si="5"/>
        <v>6923.700000000001</v>
      </c>
      <c r="I26" s="5">
        <f t="shared" si="5"/>
        <v>7064.6</v>
      </c>
      <c r="J26" s="5">
        <f t="shared" si="5"/>
        <v>7064.6</v>
      </c>
      <c r="K26" s="5">
        <f t="shared" si="5"/>
        <v>7064.6</v>
      </c>
      <c r="L26" s="126" t="s">
        <v>26</v>
      </c>
      <c r="M26" s="42" t="s">
        <v>81</v>
      </c>
    </row>
    <row r="27" spans="1:13" ht="40.5" customHeight="1">
      <c r="A27" s="153"/>
      <c r="B27" s="96"/>
      <c r="C27" s="28" t="s">
        <v>21</v>
      </c>
      <c r="D27" s="28" t="s">
        <v>8</v>
      </c>
      <c r="E27" s="5">
        <f>E31</f>
        <v>0</v>
      </c>
      <c r="F27" s="5">
        <f>G27+H27+I27+J27+K27</f>
        <v>0</v>
      </c>
      <c r="G27" s="5">
        <f aca="true" t="shared" si="6" ref="G27:K29">G31</f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139"/>
      <c r="M27" s="46"/>
    </row>
    <row r="28" spans="1:13" ht="33" customHeight="1">
      <c r="A28" s="153"/>
      <c r="B28" s="96"/>
      <c r="C28" s="28" t="s">
        <v>21</v>
      </c>
      <c r="D28" s="28" t="s">
        <v>5</v>
      </c>
      <c r="E28" s="5">
        <f>E32</f>
        <v>0</v>
      </c>
      <c r="F28" s="5">
        <f>G28+H28+I28+J28+K28</f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  <c r="K28" s="5">
        <f t="shared" si="6"/>
        <v>0</v>
      </c>
      <c r="L28" s="139"/>
      <c r="M28" s="46"/>
    </row>
    <row r="29" spans="1:13" ht="41.25" customHeight="1">
      <c r="A29" s="153"/>
      <c r="B29" s="104"/>
      <c r="C29" s="28" t="s">
        <v>21</v>
      </c>
      <c r="D29" s="28" t="s">
        <v>4</v>
      </c>
      <c r="E29" s="5">
        <f>E33</f>
        <v>7064.6</v>
      </c>
      <c r="F29" s="5">
        <f>G29+H29+I29+J29+K29</f>
        <v>35182.1</v>
      </c>
      <c r="G29" s="5">
        <f t="shared" si="6"/>
        <v>7064.6</v>
      </c>
      <c r="H29" s="5">
        <f t="shared" si="6"/>
        <v>6923.700000000001</v>
      </c>
      <c r="I29" s="5">
        <f t="shared" si="6"/>
        <v>7064.6</v>
      </c>
      <c r="J29" s="5">
        <f t="shared" si="6"/>
        <v>7064.6</v>
      </c>
      <c r="K29" s="5">
        <f t="shared" si="6"/>
        <v>7064.6</v>
      </c>
      <c r="L29" s="140"/>
      <c r="M29" s="47"/>
    </row>
    <row r="30" spans="1:13" ht="24" customHeight="1">
      <c r="A30" s="48" t="s">
        <v>15</v>
      </c>
      <c r="B30" s="49" t="s">
        <v>67</v>
      </c>
      <c r="C30" s="27" t="s">
        <v>21</v>
      </c>
      <c r="D30" s="26" t="s">
        <v>6</v>
      </c>
      <c r="E30" s="6">
        <f aca="true" t="shared" si="7" ref="E30:K30">E31+E32+E33</f>
        <v>7064.6</v>
      </c>
      <c r="F30" s="6">
        <f t="shared" si="7"/>
        <v>35182.1</v>
      </c>
      <c r="G30" s="6">
        <f t="shared" si="7"/>
        <v>7064.6</v>
      </c>
      <c r="H30" s="6">
        <f t="shared" si="7"/>
        <v>6923.700000000001</v>
      </c>
      <c r="I30" s="6">
        <f t="shared" si="7"/>
        <v>7064.6</v>
      </c>
      <c r="J30" s="6">
        <f t="shared" si="7"/>
        <v>7064.6</v>
      </c>
      <c r="K30" s="6">
        <f t="shared" si="7"/>
        <v>7064.6</v>
      </c>
      <c r="L30" s="38"/>
      <c r="M30" s="31"/>
    </row>
    <row r="31" spans="1:13" ht="46.5" customHeight="1">
      <c r="A31" s="48"/>
      <c r="B31" s="49"/>
      <c r="C31" s="27" t="s">
        <v>21</v>
      </c>
      <c r="D31" s="27" t="s">
        <v>8</v>
      </c>
      <c r="E31" s="6">
        <v>0</v>
      </c>
      <c r="F31" s="6">
        <f>G31+H31+J31+I31+K31</f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38"/>
      <c r="M31" s="32"/>
    </row>
    <row r="32" spans="1:13" ht="46.5" customHeight="1">
      <c r="A32" s="48"/>
      <c r="B32" s="49"/>
      <c r="C32" s="27" t="s">
        <v>21</v>
      </c>
      <c r="D32" s="27" t="s">
        <v>5</v>
      </c>
      <c r="E32" s="6">
        <v>0</v>
      </c>
      <c r="F32" s="6">
        <f>G32+H32+I32+J32+K32</f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38"/>
      <c r="M32" s="32"/>
    </row>
    <row r="33" spans="1:13" ht="58.5" customHeight="1">
      <c r="A33" s="142"/>
      <c r="B33" s="155"/>
      <c r="C33" s="27" t="s">
        <v>21</v>
      </c>
      <c r="D33" s="27" t="s">
        <v>4</v>
      </c>
      <c r="E33" s="6">
        <v>7064.6</v>
      </c>
      <c r="F33" s="6">
        <f>G33+H33+I33+J33+K33</f>
        <v>35182.1</v>
      </c>
      <c r="G33" s="6">
        <v>7064.6</v>
      </c>
      <c r="H33" s="6">
        <f>7064.6-140.9</f>
        <v>6923.700000000001</v>
      </c>
      <c r="I33" s="6">
        <v>7064.6</v>
      </c>
      <c r="J33" s="6">
        <v>7064.6</v>
      </c>
      <c r="K33" s="6">
        <v>7064.6</v>
      </c>
      <c r="L33" s="35"/>
      <c r="M33" s="29"/>
    </row>
    <row r="34" spans="1:13" ht="29.25" customHeight="1">
      <c r="A34" s="141" t="s">
        <v>37</v>
      </c>
      <c r="B34" s="141"/>
      <c r="C34" s="141"/>
      <c r="D34" s="17" t="s">
        <v>6</v>
      </c>
      <c r="E34" s="5">
        <f aca="true" t="shared" si="8" ref="E34:K34">E35+E36+E37</f>
        <v>7064.6</v>
      </c>
      <c r="F34" s="5">
        <f t="shared" si="8"/>
        <v>35182.1</v>
      </c>
      <c r="G34" s="5">
        <f t="shared" si="8"/>
        <v>7064.6</v>
      </c>
      <c r="H34" s="5">
        <f t="shared" si="8"/>
        <v>6923.700000000001</v>
      </c>
      <c r="I34" s="5">
        <f t="shared" si="8"/>
        <v>7064.6</v>
      </c>
      <c r="J34" s="5">
        <f t="shared" si="8"/>
        <v>7064.6</v>
      </c>
      <c r="K34" s="5">
        <f t="shared" si="8"/>
        <v>7064.6</v>
      </c>
      <c r="L34" s="36"/>
      <c r="M34" s="36"/>
    </row>
    <row r="35" spans="1:13" ht="39.75" customHeight="1">
      <c r="A35" s="141"/>
      <c r="B35" s="141"/>
      <c r="C35" s="141"/>
      <c r="D35" s="28" t="s">
        <v>8</v>
      </c>
      <c r="E35" s="5">
        <f>E27</f>
        <v>0</v>
      </c>
      <c r="F35" s="5">
        <f>G35+H35+I35+J35+K35</f>
        <v>0</v>
      </c>
      <c r="G35" s="5">
        <f aca="true" t="shared" si="9" ref="G35:K37">G27</f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  <c r="K35" s="5">
        <f t="shared" si="9"/>
        <v>0</v>
      </c>
      <c r="L35" s="36"/>
      <c r="M35" s="36"/>
    </row>
    <row r="36" spans="1:13" ht="35.25" customHeight="1">
      <c r="A36" s="141"/>
      <c r="B36" s="141"/>
      <c r="C36" s="141"/>
      <c r="D36" s="28" t="s">
        <v>5</v>
      </c>
      <c r="E36" s="5">
        <f>E28</f>
        <v>0</v>
      </c>
      <c r="F36" s="5">
        <f>G36+H36+I36+J36+K36</f>
        <v>0</v>
      </c>
      <c r="G36" s="5">
        <f t="shared" si="9"/>
        <v>0</v>
      </c>
      <c r="H36" s="5">
        <f t="shared" si="9"/>
        <v>0</v>
      </c>
      <c r="I36" s="5">
        <f t="shared" si="9"/>
        <v>0</v>
      </c>
      <c r="J36" s="5">
        <f t="shared" si="9"/>
        <v>0</v>
      </c>
      <c r="K36" s="5">
        <f t="shared" si="9"/>
        <v>0</v>
      </c>
      <c r="L36" s="36"/>
      <c r="M36" s="36"/>
    </row>
    <row r="37" spans="1:13" ht="46.5" customHeight="1">
      <c r="A37" s="142"/>
      <c r="B37" s="142"/>
      <c r="C37" s="142"/>
      <c r="D37" s="28" t="s">
        <v>4</v>
      </c>
      <c r="E37" s="5">
        <f>E29</f>
        <v>7064.6</v>
      </c>
      <c r="F37" s="5">
        <f>G37+H37+I37+J37+K37</f>
        <v>35182.1</v>
      </c>
      <c r="G37" s="5">
        <f t="shared" si="9"/>
        <v>7064.6</v>
      </c>
      <c r="H37" s="5">
        <f t="shared" si="9"/>
        <v>6923.700000000001</v>
      </c>
      <c r="I37" s="5">
        <f t="shared" si="9"/>
        <v>7064.6</v>
      </c>
      <c r="J37" s="5">
        <f t="shared" si="9"/>
        <v>7064.6</v>
      </c>
      <c r="K37" s="5">
        <f t="shared" si="9"/>
        <v>7064.6</v>
      </c>
      <c r="L37" s="36"/>
      <c r="M37" s="36"/>
    </row>
    <row r="38" spans="1:13" ht="30" customHeight="1">
      <c r="A38" s="137" t="s">
        <v>69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</row>
    <row r="39" spans="1:13" ht="32.25" customHeight="1">
      <c r="A39" s="59" t="s">
        <v>17</v>
      </c>
      <c r="B39" s="95" t="s">
        <v>63</v>
      </c>
      <c r="C39" s="28" t="s">
        <v>21</v>
      </c>
      <c r="D39" s="17" t="s">
        <v>6</v>
      </c>
      <c r="E39" s="5">
        <f>E40+E41+E42</f>
        <v>71081</v>
      </c>
      <c r="F39" s="5">
        <f>G39+H39+I39+J39+K39</f>
        <v>325962.1</v>
      </c>
      <c r="G39" s="5">
        <f>G40+G41+G42</f>
        <v>64695</v>
      </c>
      <c r="H39" s="5">
        <f>H40+H41+H42</f>
        <v>64659.1</v>
      </c>
      <c r="I39" s="5">
        <f>I40+I41+I42</f>
        <v>65536</v>
      </c>
      <c r="J39" s="5">
        <f>J40+J41+J42</f>
        <v>65536</v>
      </c>
      <c r="K39" s="5">
        <f>K40+K41+K42</f>
        <v>65536</v>
      </c>
      <c r="L39" s="106" t="s">
        <v>26</v>
      </c>
      <c r="M39" s="42" t="s">
        <v>82</v>
      </c>
    </row>
    <row r="40" spans="1:13" ht="39" customHeight="1">
      <c r="A40" s="59"/>
      <c r="B40" s="96"/>
      <c r="C40" s="28" t="s">
        <v>21</v>
      </c>
      <c r="D40" s="28" t="s">
        <v>8</v>
      </c>
      <c r="E40" s="5">
        <f>E44</f>
        <v>0</v>
      </c>
      <c r="F40" s="5">
        <f>G40+H40+I40+J40+K40</f>
        <v>0</v>
      </c>
      <c r="G40" s="5">
        <f aca="true" t="shared" si="10" ref="G40:K42">G44</f>
        <v>0</v>
      </c>
      <c r="H40" s="5">
        <f t="shared" si="10"/>
        <v>0</v>
      </c>
      <c r="I40" s="5">
        <f t="shared" si="10"/>
        <v>0</v>
      </c>
      <c r="J40" s="5">
        <f t="shared" si="10"/>
        <v>0</v>
      </c>
      <c r="K40" s="5">
        <f t="shared" si="10"/>
        <v>0</v>
      </c>
      <c r="L40" s="107"/>
      <c r="M40" s="150"/>
    </row>
    <row r="41" spans="1:13" ht="44.25" customHeight="1">
      <c r="A41" s="59"/>
      <c r="B41" s="96"/>
      <c r="C41" s="28" t="s">
        <v>21</v>
      </c>
      <c r="D41" s="28" t="s">
        <v>5</v>
      </c>
      <c r="E41" s="5">
        <f>E45</f>
        <v>0</v>
      </c>
      <c r="F41" s="5">
        <f>G41+H41+I41+J41+K41</f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107"/>
      <c r="M41" s="150"/>
    </row>
    <row r="42" spans="1:13" ht="56.25" customHeight="1">
      <c r="A42" s="59"/>
      <c r="B42" s="96"/>
      <c r="C42" s="28" t="s">
        <v>21</v>
      </c>
      <c r="D42" s="28" t="s">
        <v>4</v>
      </c>
      <c r="E42" s="5">
        <f>E46</f>
        <v>71081</v>
      </c>
      <c r="F42" s="5">
        <f>G42+H42+I42+J42+K42</f>
        <v>325962.1</v>
      </c>
      <c r="G42" s="5">
        <f t="shared" si="10"/>
        <v>64695</v>
      </c>
      <c r="H42" s="5">
        <f t="shared" si="10"/>
        <v>64659.1</v>
      </c>
      <c r="I42" s="5">
        <f t="shared" si="10"/>
        <v>65536</v>
      </c>
      <c r="J42" s="5">
        <f t="shared" si="10"/>
        <v>65536</v>
      </c>
      <c r="K42" s="5">
        <f t="shared" si="10"/>
        <v>65536</v>
      </c>
      <c r="L42" s="108"/>
      <c r="M42" s="151"/>
    </row>
    <row r="43" spans="1:13" ht="25.5" customHeight="1">
      <c r="A43" s="71" t="s">
        <v>16</v>
      </c>
      <c r="B43" s="173" t="s">
        <v>68</v>
      </c>
      <c r="C43" s="27" t="s">
        <v>21</v>
      </c>
      <c r="D43" s="26" t="s">
        <v>6</v>
      </c>
      <c r="E43" s="6">
        <f aca="true" t="shared" si="11" ref="E43:K43">E44+E45+E46</f>
        <v>71081</v>
      </c>
      <c r="F43" s="6">
        <f t="shared" si="11"/>
        <v>325962.1</v>
      </c>
      <c r="G43" s="6">
        <f t="shared" si="11"/>
        <v>64695</v>
      </c>
      <c r="H43" s="6">
        <f t="shared" si="11"/>
        <v>64659.1</v>
      </c>
      <c r="I43" s="6">
        <f t="shared" si="11"/>
        <v>65536</v>
      </c>
      <c r="J43" s="6">
        <f t="shared" si="11"/>
        <v>65536</v>
      </c>
      <c r="K43" s="6">
        <f t="shared" si="11"/>
        <v>65536</v>
      </c>
      <c r="L43" s="33"/>
      <c r="M43" s="32"/>
    </row>
    <row r="44" spans="1:13" ht="30" customHeight="1">
      <c r="A44" s="72"/>
      <c r="B44" s="173"/>
      <c r="C44" s="27" t="s">
        <v>21</v>
      </c>
      <c r="D44" s="27" t="s">
        <v>8</v>
      </c>
      <c r="E44" s="6">
        <v>0</v>
      </c>
      <c r="F44" s="6">
        <f>G44+H44+I44+J44+K44</f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33"/>
      <c r="M44" s="32"/>
    </row>
    <row r="45" spans="1:13" ht="30" customHeight="1">
      <c r="A45" s="72"/>
      <c r="B45" s="173"/>
      <c r="C45" s="27" t="s">
        <v>21</v>
      </c>
      <c r="D45" s="27" t="s">
        <v>5</v>
      </c>
      <c r="E45" s="6">
        <v>0</v>
      </c>
      <c r="F45" s="6">
        <f>G45+H45+I45++J45+K45</f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33"/>
      <c r="M45" s="32"/>
    </row>
    <row r="46" spans="1:13" ht="47.25" customHeight="1">
      <c r="A46" s="73"/>
      <c r="B46" s="173"/>
      <c r="C46" s="27" t="s">
        <v>21</v>
      </c>
      <c r="D46" s="27" t="s">
        <v>4</v>
      </c>
      <c r="E46" s="6">
        <v>71081</v>
      </c>
      <c r="F46" s="6">
        <f>G46+H46+I46+J46+K46</f>
        <v>325962.1</v>
      </c>
      <c r="G46" s="6">
        <f>65536-841</f>
        <v>64695</v>
      </c>
      <c r="H46" s="6">
        <f>65536-876.9</f>
        <v>64659.1</v>
      </c>
      <c r="I46" s="6">
        <v>65536</v>
      </c>
      <c r="J46" s="6">
        <v>65536</v>
      </c>
      <c r="K46" s="6">
        <v>65536</v>
      </c>
      <c r="L46" s="33"/>
      <c r="M46" s="32"/>
    </row>
    <row r="47" spans="1:13" s="8" customFormat="1" ht="25.5" customHeight="1">
      <c r="A47" s="141" t="s">
        <v>38</v>
      </c>
      <c r="B47" s="141"/>
      <c r="C47" s="141"/>
      <c r="D47" s="17" t="s">
        <v>6</v>
      </c>
      <c r="E47" s="5">
        <f>E48+E49+E50</f>
        <v>71081</v>
      </c>
      <c r="F47" s="5">
        <f>G47+H47+I47+J47+K47</f>
        <v>325962.1</v>
      </c>
      <c r="G47" s="5">
        <f>G48+G49+G50</f>
        <v>64695</v>
      </c>
      <c r="H47" s="5">
        <f>H48+H49+H50</f>
        <v>64659.1</v>
      </c>
      <c r="I47" s="5">
        <f>I48+I49+I50</f>
        <v>65536</v>
      </c>
      <c r="J47" s="5">
        <f>J48+J49+J50</f>
        <v>65536</v>
      </c>
      <c r="K47" s="5">
        <f>K48+K49+K50</f>
        <v>65536</v>
      </c>
      <c r="L47" s="36"/>
      <c r="M47" s="36"/>
    </row>
    <row r="48" spans="1:13" s="8" customFormat="1" ht="41.25" customHeight="1">
      <c r="A48" s="141"/>
      <c r="B48" s="141"/>
      <c r="C48" s="141"/>
      <c r="D48" s="28" t="s">
        <v>8</v>
      </c>
      <c r="E48" s="5">
        <f>E40</f>
        <v>0</v>
      </c>
      <c r="F48" s="5">
        <f>G48+H48+I48+J48+K48</f>
        <v>0</v>
      </c>
      <c r="G48" s="5">
        <f aca="true" t="shared" si="12" ref="G48:K50">G40</f>
        <v>0</v>
      </c>
      <c r="H48" s="5">
        <f t="shared" si="12"/>
        <v>0</v>
      </c>
      <c r="I48" s="5">
        <f t="shared" si="12"/>
        <v>0</v>
      </c>
      <c r="J48" s="5">
        <f t="shared" si="12"/>
        <v>0</v>
      </c>
      <c r="K48" s="5">
        <f t="shared" si="12"/>
        <v>0</v>
      </c>
      <c r="L48" s="36"/>
      <c r="M48" s="36"/>
    </row>
    <row r="49" spans="1:13" ht="33.75" customHeight="1">
      <c r="A49" s="141"/>
      <c r="B49" s="141"/>
      <c r="C49" s="141"/>
      <c r="D49" s="28" t="s">
        <v>5</v>
      </c>
      <c r="E49" s="5">
        <f>E41</f>
        <v>0</v>
      </c>
      <c r="F49" s="5">
        <f>G49+H49+I49+J49+K49</f>
        <v>0</v>
      </c>
      <c r="G49" s="5">
        <f t="shared" si="12"/>
        <v>0</v>
      </c>
      <c r="H49" s="5">
        <f t="shared" si="12"/>
        <v>0</v>
      </c>
      <c r="I49" s="5">
        <f t="shared" si="12"/>
        <v>0</v>
      </c>
      <c r="J49" s="5">
        <f t="shared" si="12"/>
        <v>0</v>
      </c>
      <c r="K49" s="5">
        <f t="shared" si="12"/>
        <v>0</v>
      </c>
      <c r="L49" s="36"/>
      <c r="M49" s="36"/>
    </row>
    <row r="50" spans="1:13" ht="44.25" customHeight="1">
      <c r="A50" s="142"/>
      <c r="B50" s="142"/>
      <c r="C50" s="142"/>
      <c r="D50" s="28" t="s">
        <v>4</v>
      </c>
      <c r="E50" s="5">
        <f>E42</f>
        <v>71081</v>
      </c>
      <c r="F50" s="5">
        <f>G50+H50+I50+J50+K50</f>
        <v>325962.1</v>
      </c>
      <c r="G50" s="5">
        <f t="shared" si="12"/>
        <v>64695</v>
      </c>
      <c r="H50" s="5">
        <f t="shared" si="12"/>
        <v>64659.1</v>
      </c>
      <c r="I50" s="5">
        <f t="shared" si="12"/>
        <v>65536</v>
      </c>
      <c r="J50" s="5">
        <f t="shared" si="12"/>
        <v>65536</v>
      </c>
      <c r="K50" s="5">
        <f t="shared" si="12"/>
        <v>65536</v>
      </c>
      <c r="L50" s="36"/>
      <c r="M50" s="36"/>
    </row>
    <row r="51" spans="1:13" ht="31.5" customHeight="1">
      <c r="A51" s="81" t="s">
        <v>59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ht="24.75" customHeight="1">
      <c r="A52" s="45" t="s">
        <v>45</v>
      </c>
      <c r="B52" s="95" t="s">
        <v>54</v>
      </c>
      <c r="C52" s="28" t="s">
        <v>21</v>
      </c>
      <c r="D52" s="17" t="s">
        <v>6</v>
      </c>
      <c r="E52" s="5">
        <f aca="true" t="shared" si="13" ref="E52:K52">E53+E54+E55</f>
        <v>360816.6</v>
      </c>
      <c r="F52" s="5">
        <f t="shared" si="13"/>
        <v>1499730.45</v>
      </c>
      <c r="G52" s="5">
        <f t="shared" si="13"/>
        <v>317115.44999999995</v>
      </c>
      <c r="H52" s="5">
        <f t="shared" si="13"/>
        <v>297615</v>
      </c>
      <c r="I52" s="5">
        <f t="shared" si="13"/>
        <v>295000</v>
      </c>
      <c r="J52" s="5">
        <f t="shared" si="13"/>
        <v>295000</v>
      </c>
      <c r="K52" s="5">
        <f t="shared" si="13"/>
        <v>295000</v>
      </c>
      <c r="L52" s="126" t="s">
        <v>26</v>
      </c>
      <c r="M52" s="42" t="s">
        <v>83</v>
      </c>
    </row>
    <row r="53" spans="1:13" ht="27.75" customHeight="1">
      <c r="A53" s="79"/>
      <c r="B53" s="96"/>
      <c r="C53" s="28" t="s">
        <v>21</v>
      </c>
      <c r="D53" s="28" t="s">
        <v>8</v>
      </c>
      <c r="E53" s="5">
        <f>E57</f>
        <v>0</v>
      </c>
      <c r="F53" s="5">
        <f>G53+H53+I53+J53+K53</f>
        <v>0</v>
      </c>
      <c r="G53" s="5">
        <f aca="true" t="shared" si="14" ref="G53:K54">G57</f>
        <v>0</v>
      </c>
      <c r="H53" s="5">
        <f t="shared" si="14"/>
        <v>0</v>
      </c>
      <c r="I53" s="5">
        <f t="shared" si="14"/>
        <v>0</v>
      </c>
      <c r="J53" s="5">
        <f t="shared" si="14"/>
        <v>0</v>
      </c>
      <c r="K53" s="5">
        <f t="shared" si="14"/>
        <v>0</v>
      </c>
      <c r="L53" s="127"/>
      <c r="M53" s="46"/>
    </row>
    <row r="54" spans="1:13" ht="38.25" customHeight="1">
      <c r="A54" s="79"/>
      <c r="B54" s="96"/>
      <c r="C54" s="28" t="s">
        <v>21</v>
      </c>
      <c r="D54" s="28" t="s">
        <v>5</v>
      </c>
      <c r="E54" s="5">
        <f>E58</f>
        <v>0</v>
      </c>
      <c r="F54" s="5">
        <f>G54+H54+I54+J54+K54</f>
        <v>0</v>
      </c>
      <c r="G54" s="5">
        <f t="shared" si="14"/>
        <v>0</v>
      </c>
      <c r="H54" s="5">
        <f t="shared" si="14"/>
        <v>0</v>
      </c>
      <c r="I54" s="5">
        <f t="shared" si="14"/>
        <v>0</v>
      </c>
      <c r="J54" s="5">
        <f t="shared" si="14"/>
        <v>0</v>
      </c>
      <c r="K54" s="5">
        <f t="shared" si="14"/>
        <v>0</v>
      </c>
      <c r="L54" s="127"/>
      <c r="M54" s="46"/>
    </row>
    <row r="55" spans="1:13" ht="40.5" customHeight="1">
      <c r="A55" s="80"/>
      <c r="B55" s="97"/>
      <c r="C55" s="28" t="s">
        <v>21</v>
      </c>
      <c r="D55" s="28" t="s">
        <v>4</v>
      </c>
      <c r="E55" s="5">
        <f>E59+E67</f>
        <v>360816.6</v>
      </c>
      <c r="F55" s="5">
        <f>G55+H55+I55+J55+K55</f>
        <v>1499730.45</v>
      </c>
      <c r="G55" s="5">
        <f>G59+G67+G60</f>
        <v>317115.44999999995</v>
      </c>
      <c r="H55" s="5">
        <f>H59+H67</f>
        <v>297615</v>
      </c>
      <c r="I55" s="5">
        <f>I59+I67</f>
        <v>295000</v>
      </c>
      <c r="J55" s="5">
        <f>J59+J67</f>
        <v>295000</v>
      </c>
      <c r="K55" s="5">
        <f>K59+K67</f>
        <v>295000</v>
      </c>
      <c r="L55" s="128"/>
      <c r="M55" s="47"/>
    </row>
    <row r="56" spans="1:13" ht="25.5" customHeight="1">
      <c r="A56" s="48" t="s">
        <v>46</v>
      </c>
      <c r="B56" s="103" t="s">
        <v>70</v>
      </c>
      <c r="C56" s="27" t="s">
        <v>21</v>
      </c>
      <c r="D56" s="26" t="s">
        <v>6</v>
      </c>
      <c r="E56" s="6">
        <f aca="true" t="shared" si="15" ref="E56:K56">E57+E58+E59</f>
        <v>316066.6</v>
      </c>
      <c r="F56" s="6">
        <f t="shared" si="15"/>
        <v>1426551.45</v>
      </c>
      <c r="G56" s="6">
        <f t="shared" si="15"/>
        <v>296536.44999999995</v>
      </c>
      <c r="H56" s="6">
        <f t="shared" si="15"/>
        <v>275015</v>
      </c>
      <c r="I56" s="6">
        <f t="shared" si="15"/>
        <v>285000</v>
      </c>
      <c r="J56" s="6">
        <f t="shared" si="15"/>
        <v>285000</v>
      </c>
      <c r="K56" s="6">
        <f t="shared" si="15"/>
        <v>285000</v>
      </c>
      <c r="L56" s="12"/>
      <c r="M56" s="16"/>
    </row>
    <row r="57" spans="1:13" ht="31.5" customHeight="1">
      <c r="A57" s="48"/>
      <c r="B57" s="104"/>
      <c r="C57" s="27" t="s">
        <v>21</v>
      </c>
      <c r="D57" s="27" t="s">
        <v>8</v>
      </c>
      <c r="E57" s="6">
        <v>0</v>
      </c>
      <c r="F57" s="6">
        <f>G57+H57+I57+J57+K57</f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12"/>
      <c r="M57" s="14"/>
    </row>
    <row r="58" spans="1:13" ht="30.75" customHeight="1">
      <c r="A58" s="48"/>
      <c r="B58" s="104"/>
      <c r="C58" s="27" t="s">
        <v>21</v>
      </c>
      <c r="D58" s="27" t="s">
        <v>5</v>
      </c>
      <c r="E58" s="6">
        <v>0</v>
      </c>
      <c r="F58" s="6">
        <f>G58+H58+I58+J58+K58</f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12"/>
      <c r="M58" s="14"/>
    </row>
    <row r="59" spans="1:13" ht="42" customHeight="1">
      <c r="A59" s="48"/>
      <c r="B59" s="132"/>
      <c r="C59" s="27" t="s">
        <v>21</v>
      </c>
      <c r="D59" s="27" t="s">
        <v>4</v>
      </c>
      <c r="E59" s="6">
        <v>316066.6</v>
      </c>
      <c r="F59" s="6">
        <f>G59+H59+I59+J59+K59</f>
        <v>1426551.45</v>
      </c>
      <c r="G59" s="6">
        <f>306566.6-450-2800-1036.7-6448.75+705.3</f>
        <v>296536.44999999995</v>
      </c>
      <c r="H59" s="6">
        <f>285000-9985</f>
        <v>275015</v>
      </c>
      <c r="I59" s="6">
        <v>285000</v>
      </c>
      <c r="J59" s="6">
        <v>285000</v>
      </c>
      <c r="K59" s="6">
        <v>285000</v>
      </c>
      <c r="L59" s="38"/>
      <c r="M59" s="33"/>
    </row>
    <row r="60" spans="1:13" ht="20.25" customHeight="1">
      <c r="A60" s="71" t="s">
        <v>51</v>
      </c>
      <c r="B60" s="103" t="s">
        <v>71</v>
      </c>
      <c r="C60" s="27" t="s">
        <v>21</v>
      </c>
      <c r="D60" s="26" t="s">
        <v>6</v>
      </c>
      <c r="E60" s="6">
        <f aca="true" t="shared" si="16" ref="E60:K60">E61+E62+E63</f>
        <v>0</v>
      </c>
      <c r="F60" s="6">
        <f t="shared" si="16"/>
        <v>484.3</v>
      </c>
      <c r="G60" s="6">
        <f t="shared" si="16"/>
        <v>484.3</v>
      </c>
      <c r="H60" s="6">
        <f t="shared" si="16"/>
        <v>0</v>
      </c>
      <c r="I60" s="6">
        <f t="shared" si="16"/>
        <v>0</v>
      </c>
      <c r="J60" s="6">
        <f t="shared" si="16"/>
        <v>0</v>
      </c>
      <c r="K60" s="6">
        <f t="shared" si="16"/>
        <v>0</v>
      </c>
      <c r="L60" s="38"/>
      <c r="M60" s="33"/>
    </row>
    <row r="61" spans="1:14" ht="27" customHeight="1">
      <c r="A61" s="72"/>
      <c r="B61" s="104"/>
      <c r="C61" s="27" t="s">
        <v>21</v>
      </c>
      <c r="D61" s="27" t="s">
        <v>8</v>
      </c>
      <c r="E61" s="6">
        <v>0</v>
      </c>
      <c r="F61" s="6">
        <f>G61+H61+I61+J61+K61</f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38"/>
      <c r="M61" s="33"/>
      <c r="N61" s="10" t="s">
        <v>52</v>
      </c>
    </row>
    <row r="62" spans="1:13" ht="28.5" customHeight="1">
      <c r="A62" s="72"/>
      <c r="B62" s="104"/>
      <c r="C62" s="27" t="s">
        <v>21</v>
      </c>
      <c r="D62" s="27" t="s">
        <v>5</v>
      </c>
      <c r="E62" s="6">
        <v>0</v>
      </c>
      <c r="F62" s="6">
        <f>G62+H62+I62+J62+K62</f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38"/>
      <c r="M62" s="33"/>
    </row>
    <row r="63" spans="1:13" ht="42" customHeight="1">
      <c r="A63" s="73"/>
      <c r="B63" s="105"/>
      <c r="C63" s="27" t="s">
        <v>21</v>
      </c>
      <c r="D63" s="27" t="s">
        <v>4</v>
      </c>
      <c r="E63" s="6">
        <v>0</v>
      </c>
      <c r="F63" s="6">
        <f>G63+H63+I63+J63+K63</f>
        <v>484.3</v>
      </c>
      <c r="G63" s="6">
        <f>450+100-65.7</f>
        <v>484.3</v>
      </c>
      <c r="H63" s="6">
        <v>0</v>
      </c>
      <c r="I63" s="6">
        <v>0</v>
      </c>
      <c r="J63" s="6">
        <v>0</v>
      </c>
      <c r="K63" s="6">
        <v>0</v>
      </c>
      <c r="L63" s="38"/>
      <c r="M63" s="33"/>
    </row>
    <row r="64" spans="1:13" ht="21" customHeight="1">
      <c r="A64" s="71" t="s">
        <v>47</v>
      </c>
      <c r="B64" s="103" t="s">
        <v>72</v>
      </c>
      <c r="C64" s="27" t="s">
        <v>21</v>
      </c>
      <c r="D64" s="26" t="s">
        <v>6</v>
      </c>
      <c r="E64" s="6">
        <f aca="true" t="shared" si="17" ref="E64:K64">E65+E66+E67</f>
        <v>44750</v>
      </c>
      <c r="F64" s="6">
        <f t="shared" si="17"/>
        <v>72694.7</v>
      </c>
      <c r="G64" s="6">
        <f t="shared" si="17"/>
        <v>20094.7</v>
      </c>
      <c r="H64" s="6">
        <f t="shared" si="17"/>
        <v>22600</v>
      </c>
      <c r="I64" s="6">
        <f t="shared" si="17"/>
        <v>10000</v>
      </c>
      <c r="J64" s="6">
        <f t="shared" si="17"/>
        <v>10000</v>
      </c>
      <c r="K64" s="6">
        <f t="shared" si="17"/>
        <v>10000</v>
      </c>
      <c r="L64" s="38"/>
      <c r="M64" s="33"/>
    </row>
    <row r="65" spans="1:13" ht="33.75" customHeight="1">
      <c r="A65" s="72"/>
      <c r="B65" s="104"/>
      <c r="C65" s="27" t="s">
        <v>21</v>
      </c>
      <c r="D65" s="27" t="s">
        <v>8</v>
      </c>
      <c r="E65" s="6">
        <v>0</v>
      </c>
      <c r="F65" s="6">
        <f>G65+H65+I65+J65+K65</f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8"/>
      <c r="M65" s="33"/>
    </row>
    <row r="66" spans="1:13" ht="31.5" customHeight="1">
      <c r="A66" s="72"/>
      <c r="B66" s="104"/>
      <c r="C66" s="27" t="s">
        <v>21</v>
      </c>
      <c r="D66" s="27" t="s">
        <v>5</v>
      </c>
      <c r="E66" s="6">
        <v>0</v>
      </c>
      <c r="F66" s="6">
        <f>G66+H66+I66+J66+K66</f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38"/>
      <c r="M66" s="33"/>
    </row>
    <row r="67" spans="1:13" ht="43.5" customHeight="1">
      <c r="A67" s="73"/>
      <c r="B67" s="105"/>
      <c r="C67" s="27" t="s">
        <v>21</v>
      </c>
      <c r="D67" s="27" t="s">
        <v>4</v>
      </c>
      <c r="E67" s="6">
        <v>44750</v>
      </c>
      <c r="F67" s="6">
        <f>G67+H67+I67+J67+K67</f>
        <v>72694.7</v>
      </c>
      <c r="G67" s="6">
        <f>21200+1800+11500-5000-1600-100-7705.3</f>
        <v>20094.7</v>
      </c>
      <c r="H67" s="6">
        <v>22600</v>
      </c>
      <c r="I67" s="6">
        <v>10000</v>
      </c>
      <c r="J67" s="6">
        <v>10000</v>
      </c>
      <c r="K67" s="6">
        <v>10000</v>
      </c>
      <c r="L67" s="38"/>
      <c r="M67" s="33"/>
    </row>
    <row r="68" spans="1:15" ht="33.75" customHeight="1">
      <c r="A68" s="114" t="s">
        <v>39</v>
      </c>
      <c r="B68" s="133"/>
      <c r="C68" s="133"/>
      <c r="D68" s="17" t="s">
        <v>6</v>
      </c>
      <c r="E68" s="5">
        <f>E69+E70+E71</f>
        <v>360816.6</v>
      </c>
      <c r="F68" s="5">
        <f aca="true" t="shared" si="18" ref="F68:K68">F69+F70+F71</f>
        <v>1499730.45</v>
      </c>
      <c r="G68" s="5">
        <f t="shared" si="18"/>
        <v>317115.44999999995</v>
      </c>
      <c r="H68" s="5">
        <f t="shared" si="18"/>
        <v>297615</v>
      </c>
      <c r="I68" s="5">
        <f t="shared" si="18"/>
        <v>295000</v>
      </c>
      <c r="J68" s="5">
        <f t="shared" si="18"/>
        <v>295000</v>
      </c>
      <c r="K68" s="5">
        <f t="shared" si="18"/>
        <v>295000</v>
      </c>
      <c r="L68" s="38"/>
      <c r="M68" s="38"/>
      <c r="N68" s="22">
        <v>324115.45</v>
      </c>
      <c r="O68" s="22">
        <f>G68-N68</f>
        <v>-7000.000000000058</v>
      </c>
    </row>
    <row r="69" spans="1:13" ht="42" customHeight="1">
      <c r="A69" s="117"/>
      <c r="B69" s="134"/>
      <c r="C69" s="134"/>
      <c r="D69" s="28" t="s">
        <v>8</v>
      </c>
      <c r="E69" s="5">
        <v>0</v>
      </c>
      <c r="F69" s="5">
        <f>G69+H69+I69+J69+K69</f>
        <v>0</v>
      </c>
      <c r="G69" s="5">
        <f aca="true" t="shared" si="19" ref="G69:K71">G53</f>
        <v>0</v>
      </c>
      <c r="H69" s="5">
        <f t="shared" si="19"/>
        <v>0</v>
      </c>
      <c r="I69" s="5">
        <f t="shared" si="19"/>
        <v>0</v>
      </c>
      <c r="J69" s="5">
        <f t="shared" si="19"/>
        <v>0</v>
      </c>
      <c r="K69" s="5">
        <f t="shared" si="19"/>
        <v>0</v>
      </c>
      <c r="L69" s="38"/>
      <c r="M69" s="38"/>
    </row>
    <row r="70" spans="1:13" ht="34.5" customHeight="1">
      <c r="A70" s="117"/>
      <c r="B70" s="134"/>
      <c r="C70" s="134"/>
      <c r="D70" s="28" t="s">
        <v>5</v>
      </c>
      <c r="E70" s="5">
        <v>0</v>
      </c>
      <c r="F70" s="5">
        <f>G70+H70+I70+J70+K70</f>
        <v>0</v>
      </c>
      <c r="G70" s="5">
        <f t="shared" si="19"/>
        <v>0</v>
      </c>
      <c r="H70" s="5">
        <f t="shared" si="19"/>
        <v>0</v>
      </c>
      <c r="I70" s="5">
        <f t="shared" si="19"/>
        <v>0</v>
      </c>
      <c r="J70" s="5">
        <f t="shared" si="19"/>
        <v>0</v>
      </c>
      <c r="K70" s="5">
        <f t="shared" si="19"/>
        <v>0</v>
      </c>
      <c r="L70" s="38"/>
      <c r="M70" s="38"/>
    </row>
    <row r="71" spans="1:13" ht="45.75" customHeight="1">
      <c r="A71" s="135"/>
      <c r="B71" s="136"/>
      <c r="C71" s="136"/>
      <c r="D71" s="28" t="s">
        <v>4</v>
      </c>
      <c r="E71" s="5">
        <f>E55</f>
        <v>360816.6</v>
      </c>
      <c r="F71" s="5">
        <f>G71+H71+I71+J71+K71</f>
        <v>1499730.45</v>
      </c>
      <c r="G71" s="5">
        <f t="shared" si="19"/>
        <v>317115.44999999995</v>
      </c>
      <c r="H71" s="5">
        <f t="shared" si="19"/>
        <v>297615</v>
      </c>
      <c r="I71" s="5">
        <f t="shared" si="19"/>
        <v>295000</v>
      </c>
      <c r="J71" s="5">
        <f t="shared" si="19"/>
        <v>295000</v>
      </c>
      <c r="K71" s="5">
        <f t="shared" si="19"/>
        <v>295000</v>
      </c>
      <c r="L71" s="35"/>
      <c r="M71" s="34"/>
    </row>
    <row r="72" spans="1:13" ht="37.5" customHeight="1">
      <c r="A72" s="137" t="s">
        <v>65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ht="42.75" customHeight="1">
      <c r="A73" s="123">
        <v>1</v>
      </c>
      <c r="B73" s="95" t="s">
        <v>48</v>
      </c>
      <c r="C73" s="28" t="s">
        <v>21</v>
      </c>
      <c r="D73" s="17" t="s">
        <v>6</v>
      </c>
      <c r="E73" s="5">
        <f aca="true" t="shared" si="20" ref="E73:K73">E74+E75+E76</f>
        <v>77393.58</v>
      </c>
      <c r="F73" s="5">
        <f t="shared" si="20"/>
        <v>712709.02</v>
      </c>
      <c r="G73" s="5">
        <f t="shared" si="20"/>
        <v>197725.22999999998</v>
      </c>
      <c r="H73" s="5">
        <f t="shared" si="20"/>
        <v>179810.5</v>
      </c>
      <c r="I73" s="5">
        <f t="shared" si="20"/>
        <v>335173.29</v>
      </c>
      <c r="J73" s="5">
        <f t="shared" si="20"/>
        <v>0</v>
      </c>
      <c r="K73" s="5">
        <f t="shared" si="20"/>
        <v>0</v>
      </c>
      <c r="L73" s="126" t="s">
        <v>26</v>
      </c>
      <c r="M73" s="42" t="s">
        <v>84</v>
      </c>
    </row>
    <row r="74" spans="1:13" ht="42.75" customHeight="1">
      <c r="A74" s="124"/>
      <c r="B74" s="96"/>
      <c r="C74" s="28" t="s">
        <v>21</v>
      </c>
      <c r="D74" s="28" t="s">
        <v>8</v>
      </c>
      <c r="E74" s="5">
        <f>E78+E86</f>
        <v>0</v>
      </c>
      <c r="F74" s="5">
        <f>G74+H74+I74+J74+K74</f>
        <v>3396.75</v>
      </c>
      <c r="G74" s="5">
        <f>G78+G86</f>
        <v>0</v>
      </c>
      <c r="H74" s="5">
        <f>H78+H86</f>
        <v>0</v>
      </c>
      <c r="I74" s="5">
        <f>I82</f>
        <v>3396.75</v>
      </c>
      <c r="J74" s="5">
        <f>J78+J86</f>
        <v>0</v>
      </c>
      <c r="K74" s="5">
        <f>K78+K86</f>
        <v>0</v>
      </c>
      <c r="L74" s="127"/>
      <c r="M74" s="46"/>
    </row>
    <row r="75" spans="1:13" ht="36" customHeight="1">
      <c r="A75" s="124"/>
      <c r="B75" s="96"/>
      <c r="C75" s="28" t="s">
        <v>21</v>
      </c>
      <c r="D75" s="28" t="s">
        <v>5</v>
      </c>
      <c r="E75" s="5">
        <f>E79</f>
        <v>50770.19</v>
      </c>
      <c r="F75" s="5">
        <f>G75+H75+I75+J75+K75</f>
        <v>457558.04</v>
      </c>
      <c r="G75" s="5">
        <f>G83+G79</f>
        <v>128403.62</v>
      </c>
      <c r="H75" s="5">
        <f>H83+H79</f>
        <v>112740.49</v>
      </c>
      <c r="I75" s="5">
        <f>I83+I79</f>
        <v>216413.93</v>
      </c>
      <c r="J75" s="5">
        <f>J83+J79</f>
        <v>0</v>
      </c>
      <c r="K75" s="5">
        <f>K83+K79</f>
        <v>0</v>
      </c>
      <c r="L75" s="127"/>
      <c r="M75" s="46"/>
    </row>
    <row r="76" spans="1:13" ht="41.25" customHeight="1">
      <c r="A76" s="125"/>
      <c r="B76" s="97"/>
      <c r="C76" s="28" t="s">
        <v>21</v>
      </c>
      <c r="D76" s="28" t="s">
        <v>4</v>
      </c>
      <c r="E76" s="5">
        <f>E80</f>
        <v>26623.39</v>
      </c>
      <c r="F76" s="5">
        <f>G76+H76+I76+J76+K76</f>
        <v>251754.22999999998</v>
      </c>
      <c r="G76" s="5">
        <f>G80+G88+G84</f>
        <v>69321.61</v>
      </c>
      <c r="H76" s="5">
        <f>H80+H88+H84</f>
        <v>67070.01000000001</v>
      </c>
      <c r="I76" s="5">
        <f>I80+I88+I84</f>
        <v>115362.61</v>
      </c>
      <c r="J76" s="5">
        <f>J80+J88+J84</f>
        <v>0</v>
      </c>
      <c r="K76" s="5">
        <f>K80+K88+K84</f>
        <v>0</v>
      </c>
      <c r="L76" s="128"/>
      <c r="M76" s="47"/>
    </row>
    <row r="77" spans="1:13" ht="31.5" customHeight="1">
      <c r="A77" s="129" t="s">
        <v>15</v>
      </c>
      <c r="B77" s="103" t="s">
        <v>73</v>
      </c>
      <c r="C77" s="27" t="s">
        <v>21</v>
      </c>
      <c r="D77" s="26" t="s">
        <v>6</v>
      </c>
      <c r="E77" s="6">
        <f>E78+E79+E80</f>
        <v>77393.58</v>
      </c>
      <c r="F77" s="6">
        <f aca="true" t="shared" si="21" ref="F77:K77">F78+F79+F80</f>
        <v>705709.02</v>
      </c>
      <c r="G77" s="6">
        <f t="shared" si="21"/>
        <v>197725.22999999998</v>
      </c>
      <c r="H77" s="6">
        <f t="shared" si="21"/>
        <v>179810.5</v>
      </c>
      <c r="I77" s="6">
        <f t="shared" si="21"/>
        <v>328173.29</v>
      </c>
      <c r="J77" s="6">
        <f t="shared" si="21"/>
        <v>0</v>
      </c>
      <c r="K77" s="6">
        <f t="shared" si="21"/>
        <v>0</v>
      </c>
      <c r="L77" s="31"/>
      <c r="M77" s="31"/>
    </row>
    <row r="78" spans="1:13" ht="29.25" customHeight="1">
      <c r="A78" s="130"/>
      <c r="B78" s="104"/>
      <c r="C78" s="27" t="s">
        <v>21</v>
      </c>
      <c r="D78" s="27" t="s">
        <v>8</v>
      </c>
      <c r="E78" s="6">
        <v>0</v>
      </c>
      <c r="F78" s="6">
        <f>G78+H78+I78+J78+K78</f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31"/>
      <c r="M78" s="32"/>
    </row>
    <row r="79" spans="1:15" ht="32.25" customHeight="1">
      <c r="A79" s="130"/>
      <c r="B79" s="104"/>
      <c r="C79" s="27" t="s">
        <v>21</v>
      </c>
      <c r="D79" s="27" t="s">
        <v>5</v>
      </c>
      <c r="E79" s="6">
        <v>50770.19</v>
      </c>
      <c r="F79" s="6">
        <f>G79+H79+I79+J79+K79</f>
        <v>456425.79</v>
      </c>
      <c r="G79" s="6">
        <f>121530.49+36448.17-29575.04</f>
        <v>128403.62</v>
      </c>
      <c r="H79" s="6">
        <v>112740.49</v>
      </c>
      <c r="I79" s="6">
        <v>215281.68</v>
      </c>
      <c r="J79" s="6">
        <v>0</v>
      </c>
      <c r="K79" s="6">
        <v>0</v>
      </c>
      <c r="L79" s="31"/>
      <c r="M79" s="32"/>
      <c r="N79" s="174" t="s">
        <v>89</v>
      </c>
      <c r="O79" s="175"/>
    </row>
    <row r="80" spans="1:17" ht="57" customHeight="1">
      <c r="A80" s="131"/>
      <c r="B80" s="132"/>
      <c r="C80" s="27" t="s">
        <v>21</v>
      </c>
      <c r="D80" s="27" t="s">
        <v>4</v>
      </c>
      <c r="E80" s="6">
        <v>26623.39</v>
      </c>
      <c r="F80" s="6">
        <f>G80+H80+I80+J80+K80</f>
        <v>249283.22999999998</v>
      </c>
      <c r="G80" s="6">
        <f>63729.41+1988+19113.06-15508.86</f>
        <v>69321.61</v>
      </c>
      <c r="H80" s="6">
        <f>59120.01+7950</f>
        <v>67070.01000000001</v>
      </c>
      <c r="I80" s="6">
        <v>112891.61</v>
      </c>
      <c r="J80" s="6">
        <v>0</v>
      </c>
      <c r="K80" s="6">
        <v>0</v>
      </c>
      <c r="L80" s="31"/>
      <c r="M80" s="33"/>
      <c r="O80" s="10" t="s">
        <v>88</v>
      </c>
      <c r="Q80" s="10" t="s">
        <v>87</v>
      </c>
    </row>
    <row r="81" spans="1:13" ht="24.75" customHeight="1">
      <c r="A81" s="61">
        <v>1.3</v>
      </c>
      <c r="B81" s="103" t="s">
        <v>74</v>
      </c>
      <c r="C81" s="27" t="s">
        <v>21</v>
      </c>
      <c r="D81" s="26" t="s">
        <v>6</v>
      </c>
      <c r="E81" s="6">
        <f aca="true" t="shared" si="22" ref="E81:K81">E82+E83+E84</f>
        <v>0</v>
      </c>
      <c r="F81" s="6">
        <f t="shared" si="22"/>
        <v>7000</v>
      </c>
      <c r="G81" s="6">
        <f t="shared" si="22"/>
        <v>0</v>
      </c>
      <c r="H81" s="6">
        <f t="shared" si="22"/>
        <v>0</v>
      </c>
      <c r="I81" s="6">
        <f t="shared" si="22"/>
        <v>7000</v>
      </c>
      <c r="J81" s="6">
        <f t="shared" si="22"/>
        <v>0</v>
      </c>
      <c r="K81" s="6">
        <f t="shared" si="22"/>
        <v>0</v>
      </c>
      <c r="L81" s="38"/>
      <c r="M81" s="32"/>
    </row>
    <row r="82" spans="1:13" ht="29.25" customHeight="1">
      <c r="A82" s="101"/>
      <c r="B82" s="104"/>
      <c r="C82" s="27" t="s">
        <v>21</v>
      </c>
      <c r="D82" s="27" t="s">
        <v>8</v>
      </c>
      <c r="E82" s="6">
        <v>0</v>
      </c>
      <c r="F82" s="6">
        <f>G82+H82+I82+J82+K82</f>
        <v>3396.75</v>
      </c>
      <c r="G82" s="6">
        <v>0</v>
      </c>
      <c r="H82" s="6">
        <v>0</v>
      </c>
      <c r="I82" s="6">
        <v>3396.75</v>
      </c>
      <c r="J82" s="6">
        <v>0</v>
      </c>
      <c r="K82" s="6">
        <v>0</v>
      </c>
      <c r="L82" s="38"/>
      <c r="M82" s="32"/>
    </row>
    <row r="83" spans="1:13" ht="33" customHeight="1">
      <c r="A83" s="101"/>
      <c r="B83" s="104"/>
      <c r="C83" s="27" t="s">
        <v>21</v>
      </c>
      <c r="D83" s="27" t="s">
        <v>5</v>
      </c>
      <c r="E83" s="6">
        <v>0</v>
      </c>
      <c r="F83" s="6">
        <f>G83+H83+I83+J83+K83</f>
        <v>1132.25</v>
      </c>
      <c r="G83" s="6">
        <v>0</v>
      </c>
      <c r="H83" s="6">
        <v>0</v>
      </c>
      <c r="I83" s="6">
        <v>1132.25</v>
      </c>
      <c r="J83" s="6">
        <v>0</v>
      </c>
      <c r="K83" s="6">
        <v>0</v>
      </c>
      <c r="L83" s="38"/>
      <c r="M83" s="32"/>
    </row>
    <row r="84" spans="1:13" ht="51" customHeight="1">
      <c r="A84" s="102"/>
      <c r="B84" s="105"/>
      <c r="C84" s="27" t="s">
        <v>21</v>
      </c>
      <c r="D84" s="27" t="s">
        <v>4</v>
      </c>
      <c r="E84" s="6">
        <v>0</v>
      </c>
      <c r="F84" s="6">
        <f>G84+H84+I84+J84+K84</f>
        <v>2471</v>
      </c>
      <c r="G84" s="6">
        <v>0</v>
      </c>
      <c r="H84" s="6">
        <v>0</v>
      </c>
      <c r="I84" s="6">
        <v>2471</v>
      </c>
      <c r="J84" s="6">
        <v>0</v>
      </c>
      <c r="K84" s="6">
        <v>0</v>
      </c>
      <c r="L84" s="38"/>
      <c r="M84" s="32"/>
    </row>
    <row r="85" spans="1:13" ht="24" customHeight="1" hidden="1">
      <c r="A85" s="61"/>
      <c r="B85" s="103"/>
      <c r="C85" s="27"/>
      <c r="D85" s="26"/>
      <c r="E85" s="6"/>
      <c r="F85" s="6"/>
      <c r="G85" s="6"/>
      <c r="H85" s="6"/>
      <c r="I85" s="6"/>
      <c r="J85" s="6"/>
      <c r="K85" s="6"/>
      <c r="L85" s="31"/>
      <c r="M85" s="32"/>
    </row>
    <row r="86" spans="1:13" ht="42.75" customHeight="1" hidden="1">
      <c r="A86" s="101"/>
      <c r="B86" s="104"/>
      <c r="C86" s="27"/>
      <c r="D86" s="27"/>
      <c r="E86" s="6"/>
      <c r="F86" s="6"/>
      <c r="G86" s="6"/>
      <c r="H86" s="6"/>
      <c r="I86" s="6"/>
      <c r="J86" s="6"/>
      <c r="K86" s="6"/>
      <c r="L86" s="31"/>
      <c r="M86" s="32"/>
    </row>
    <row r="87" spans="1:13" ht="42.75" customHeight="1" hidden="1">
      <c r="A87" s="101"/>
      <c r="B87" s="104"/>
      <c r="C87" s="27"/>
      <c r="D87" s="27"/>
      <c r="E87" s="6"/>
      <c r="F87" s="6"/>
      <c r="G87" s="6"/>
      <c r="H87" s="6"/>
      <c r="I87" s="6"/>
      <c r="J87" s="6"/>
      <c r="K87" s="6"/>
      <c r="L87" s="31"/>
      <c r="M87" s="32"/>
    </row>
    <row r="88" spans="1:13" ht="42.75" customHeight="1" hidden="1">
      <c r="A88" s="102"/>
      <c r="B88" s="105"/>
      <c r="C88" s="27"/>
      <c r="D88" s="27"/>
      <c r="E88" s="6"/>
      <c r="F88" s="6"/>
      <c r="G88" s="6"/>
      <c r="H88" s="6"/>
      <c r="I88" s="6"/>
      <c r="J88" s="6"/>
      <c r="K88" s="6"/>
      <c r="L88" s="31"/>
      <c r="M88" s="32"/>
    </row>
    <row r="89" spans="1:13" ht="43.5" customHeight="1">
      <c r="A89" s="114" t="s">
        <v>40</v>
      </c>
      <c r="B89" s="115"/>
      <c r="C89" s="116"/>
      <c r="D89" s="17" t="s">
        <v>6</v>
      </c>
      <c r="E89" s="5">
        <f aca="true" t="shared" si="23" ref="E89:K89">E90+E91+E92</f>
        <v>77393.58</v>
      </c>
      <c r="F89" s="5">
        <f t="shared" si="23"/>
        <v>712709.02</v>
      </c>
      <c r="G89" s="5">
        <f t="shared" si="23"/>
        <v>197725.22999999998</v>
      </c>
      <c r="H89" s="5">
        <f t="shared" si="23"/>
        <v>179810.5</v>
      </c>
      <c r="I89" s="5">
        <f t="shared" si="23"/>
        <v>335173.29</v>
      </c>
      <c r="J89" s="5">
        <f t="shared" si="23"/>
        <v>0</v>
      </c>
      <c r="K89" s="5">
        <f t="shared" si="23"/>
        <v>0</v>
      </c>
      <c r="L89" s="106"/>
      <c r="M89" s="31"/>
    </row>
    <row r="90" spans="1:13" ht="43.5" customHeight="1">
      <c r="A90" s="117"/>
      <c r="B90" s="118"/>
      <c r="C90" s="119"/>
      <c r="D90" s="28" t="s">
        <v>8</v>
      </c>
      <c r="E90" s="5">
        <f>E74</f>
        <v>0</v>
      </c>
      <c r="F90" s="5">
        <f>G90+H90+I90+J90+K90</f>
        <v>3396.75</v>
      </c>
      <c r="G90" s="5">
        <f aca="true" t="shared" si="24" ref="G90:K92">G74</f>
        <v>0</v>
      </c>
      <c r="H90" s="5">
        <f t="shared" si="24"/>
        <v>0</v>
      </c>
      <c r="I90" s="5">
        <f t="shared" si="24"/>
        <v>3396.75</v>
      </c>
      <c r="J90" s="5">
        <f t="shared" si="24"/>
        <v>0</v>
      </c>
      <c r="K90" s="5">
        <f t="shared" si="24"/>
        <v>0</v>
      </c>
      <c r="L90" s="107"/>
      <c r="M90" s="32"/>
    </row>
    <row r="91" spans="1:13" ht="41.25" customHeight="1">
      <c r="A91" s="117"/>
      <c r="B91" s="118"/>
      <c r="C91" s="119"/>
      <c r="D91" s="28" t="s">
        <v>5</v>
      </c>
      <c r="E91" s="5">
        <f>E75</f>
        <v>50770.19</v>
      </c>
      <c r="F91" s="5">
        <f>G91+H91+I91+J91+K91</f>
        <v>457558.04</v>
      </c>
      <c r="G91" s="5">
        <f t="shared" si="24"/>
        <v>128403.62</v>
      </c>
      <c r="H91" s="5">
        <f t="shared" si="24"/>
        <v>112740.49</v>
      </c>
      <c r="I91" s="5">
        <f t="shared" si="24"/>
        <v>216413.93</v>
      </c>
      <c r="J91" s="5">
        <f t="shared" si="24"/>
        <v>0</v>
      </c>
      <c r="K91" s="5">
        <f t="shared" si="24"/>
        <v>0</v>
      </c>
      <c r="L91" s="107"/>
      <c r="M91" s="32"/>
    </row>
    <row r="92" spans="1:13" ht="39" customHeight="1">
      <c r="A92" s="120"/>
      <c r="B92" s="121"/>
      <c r="C92" s="122"/>
      <c r="D92" s="17" t="s">
        <v>4</v>
      </c>
      <c r="E92" s="5">
        <f>E76</f>
        <v>26623.39</v>
      </c>
      <c r="F92" s="5">
        <f>G92+H92+I92+J92+K92</f>
        <v>251754.22999999998</v>
      </c>
      <c r="G92" s="5">
        <f t="shared" si="24"/>
        <v>69321.61</v>
      </c>
      <c r="H92" s="5">
        <f t="shared" si="24"/>
        <v>67070.01000000001</v>
      </c>
      <c r="I92" s="5">
        <f t="shared" si="24"/>
        <v>115362.61</v>
      </c>
      <c r="J92" s="5">
        <f t="shared" si="24"/>
        <v>0</v>
      </c>
      <c r="K92" s="5">
        <f t="shared" si="24"/>
        <v>0</v>
      </c>
      <c r="L92" s="108"/>
      <c r="M92" s="33"/>
    </row>
    <row r="93" spans="1:13" ht="27.75" customHeight="1">
      <c r="A93" s="89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1"/>
    </row>
    <row r="94" spans="1:13" ht="39" customHeight="1">
      <c r="A94" s="98">
        <v>1</v>
      </c>
      <c r="B94" s="86" t="s">
        <v>61</v>
      </c>
      <c r="C94" s="28" t="s">
        <v>21</v>
      </c>
      <c r="D94" s="17" t="s">
        <v>6</v>
      </c>
      <c r="E94" s="5">
        <f aca="true" t="shared" si="25" ref="E94:K94">E95+E96+E97</f>
        <v>0</v>
      </c>
      <c r="F94" s="5">
        <f t="shared" si="25"/>
        <v>814823.8</v>
      </c>
      <c r="G94" s="5">
        <f t="shared" si="25"/>
        <v>0</v>
      </c>
      <c r="H94" s="5">
        <f t="shared" si="25"/>
        <v>203646.1</v>
      </c>
      <c r="I94" s="5">
        <f t="shared" si="25"/>
        <v>203725.9</v>
      </c>
      <c r="J94" s="5">
        <f t="shared" si="25"/>
        <v>203725.9</v>
      </c>
      <c r="K94" s="5">
        <f t="shared" si="25"/>
        <v>203725.9</v>
      </c>
      <c r="L94" s="171" t="s">
        <v>26</v>
      </c>
      <c r="M94" s="106" t="s">
        <v>85</v>
      </c>
    </row>
    <row r="95" spans="1:13" ht="39" customHeight="1">
      <c r="A95" s="99"/>
      <c r="B95" s="112"/>
      <c r="C95" s="28" t="s">
        <v>21</v>
      </c>
      <c r="D95" s="28" t="s">
        <v>8</v>
      </c>
      <c r="E95" s="5">
        <f>E99</f>
        <v>0</v>
      </c>
      <c r="F95" s="5">
        <f aca="true" t="shared" si="26" ref="F95:F105">G95+H95+I95+J95+K95</f>
        <v>0</v>
      </c>
      <c r="G95" s="5">
        <f aca="true" t="shared" si="27" ref="G95:K97">G99</f>
        <v>0</v>
      </c>
      <c r="H95" s="5">
        <f t="shared" si="27"/>
        <v>0</v>
      </c>
      <c r="I95" s="5">
        <f t="shared" si="27"/>
        <v>0</v>
      </c>
      <c r="J95" s="5">
        <f t="shared" si="27"/>
        <v>0</v>
      </c>
      <c r="K95" s="5">
        <f t="shared" si="27"/>
        <v>0</v>
      </c>
      <c r="L95" s="176"/>
      <c r="M95" s="107"/>
    </row>
    <row r="96" spans="1:13" ht="39" customHeight="1">
      <c r="A96" s="99"/>
      <c r="B96" s="112"/>
      <c r="C96" s="28" t="s">
        <v>21</v>
      </c>
      <c r="D96" s="28" t="s">
        <v>5</v>
      </c>
      <c r="E96" s="5">
        <f>E100</f>
        <v>0</v>
      </c>
      <c r="F96" s="5">
        <f t="shared" si="26"/>
        <v>0</v>
      </c>
      <c r="G96" s="5">
        <f t="shared" si="27"/>
        <v>0</v>
      </c>
      <c r="H96" s="5">
        <f t="shared" si="27"/>
        <v>0</v>
      </c>
      <c r="I96" s="5">
        <f t="shared" si="27"/>
        <v>0</v>
      </c>
      <c r="J96" s="5">
        <f t="shared" si="27"/>
        <v>0</v>
      </c>
      <c r="K96" s="5">
        <f t="shared" si="27"/>
        <v>0</v>
      </c>
      <c r="L96" s="176"/>
      <c r="M96" s="107"/>
    </row>
    <row r="97" spans="1:13" ht="39" customHeight="1">
      <c r="A97" s="100"/>
      <c r="B97" s="113"/>
      <c r="C97" s="28" t="s">
        <v>21</v>
      </c>
      <c r="D97" s="28" t="s">
        <v>4</v>
      </c>
      <c r="E97" s="5">
        <f>E101</f>
        <v>0</v>
      </c>
      <c r="F97" s="5">
        <f t="shared" si="26"/>
        <v>814823.8</v>
      </c>
      <c r="G97" s="5">
        <f t="shared" si="27"/>
        <v>0</v>
      </c>
      <c r="H97" s="5">
        <f t="shared" si="27"/>
        <v>203646.1</v>
      </c>
      <c r="I97" s="5">
        <f t="shared" si="27"/>
        <v>203725.9</v>
      </c>
      <c r="J97" s="5">
        <f t="shared" si="27"/>
        <v>203725.9</v>
      </c>
      <c r="K97" s="5">
        <f t="shared" si="27"/>
        <v>203725.9</v>
      </c>
      <c r="L97" s="177"/>
      <c r="M97" s="108"/>
    </row>
    <row r="98" spans="1:13" ht="39" customHeight="1">
      <c r="A98" s="178">
        <v>1.1</v>
      </c>
      <c r="B98" s="62" t="s">
        <v>80</v>
      </c>
      <c r="C98" s="27" t="s">
        <v>21</v>
      </c>
      <c r="D98" s="26" t="s">
        <v>6</v>
      </c>
      <c r="E98" s="6">
        <f>E99+E100+E101</f>
        <v>0</v>
      </c>
      <c r="F98" s="6">
        <f t="shared" si="26"/>
        <v>814823.8</v>
      </c>
      <c r="G98" s="6">
        <f>G99+G100+G101</f>
        <v>0</v>
      </c>
      <c r="H98" s="6">
        <f>H99+H100+H101</f>
        <v>203646.1</v>
      </c>
      <c r="I98" s="6">
        <f>I99+I100+I101</f>
        <v>203725.9</v>
      </c>
      <c r="J98" s="6">
        <f>J99+J100+J101</f>
        <v>203725.9</v>
      </c>
      <c r="K98" s="6">
        <f>K99+K100+K101</f>
        <v>203725.9</v>
      </c>
      <c r="L98" s="38"/>
      <c r="M98" s="38"/>
    </row>
    <row r="99" spans="1:13" ht="39" customHeight="1">
      <c r="A99" s="179"/>
      <c r="B99" s="165"/>
      <c r="C99" s="27" t="s">
        <v>21</v>
      </c>
      <c r="D99" s="27" t="s">
        <v>8</v>
      </c>
      <c r="E99" s="6">
        <v>0</v>
      </c>
      <c r="F99" s="6">
        <f t="shared" si="26"/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38"/>
      <c r="M99" s="38"/>
    </row>
    <row r="100" spans="1:13" ht="39" customHeight="1">
      <c r="A100" s="179"/>
      <c r="B100" s="165"/>
      <c r="C100" s="27" t="s">
        <v>21</v>
      </c>
      <c r="D100" s="27" t="s">
        <v>5</v>
      </c>
      <c r="E100" s="6">
        <v>0</v>
      </c>
      <c r="F100" s="6">
        <f t="shared" si="26"/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38"/>
      <c r="M100" s="38"/>
    </row>
    <row r="101" spans="1:13" ht="39" customHeight="1">
      <c r="A101" s="180"/>
      <c r="B101" s="166"/>
      <c r="C101" s="27" t="s">
        <v>21</v>
      </c>
      <c r="D101" s="27" t="s">
        <v>4</v>
      </c>
      <c r="E101" s="6">
        <v>0</v>
      </c>
      <c r="F101" s="6">
        <f t="shared" si="26"/>
        <v>814823.8</v>
      </c>
      <c r="G101" s="6">
        <v>0</v>
      </c>
      <c r="H101" s="6">
        <f>203725.9-79.8</f>
        <v>203646.1</v>
      </c>
      <c r="I101" s="6">
        <v>203725.9</v>
      </c>
      <c r="J101" s="6">
        <v>203725.9</v>
      </c>
      <c r="K101" s="6">
        <v>203725.9</v>
      </c>
      <c r="L101" s="38"/>
      <c r="M101" s="38"/>
    </row>
    <row r="102" spans="1:13" ht="39" customHeight="1">
      <c r="A102" s="89" t="s">
        <v>62</v>
      </c>
      <c r="B102" s="51"/>
      <c r="C102" s="52"/>
      <c r="D102" s="17" t="s">
        <v>6</v>
      </c>
      <c r="E102" s="5">
        <f>E103+E104+E105</f>
        <v>0</v>
      </c>
      <c r="F102" s="5">
        <f t="shared" si="26"/>
        <v>814823.8</v>
      </c>
      <c r="G102" s="5">
        <f>G103+G104+G105</f>
        <v>0</v>
      </c>
      <c r="H102" s="5">
        <f>H103+H104+H105</f>
        <v>203646.1</v>
      </c>
      <c r="I102" s="5">
        <f>I103+I104+I105</f>
        <v>203725.9</v>
      </c>
      <c r="J102" s="5">
        <f>J103+J104+J105</f>
        <v>203725.9</v>
      </c>
      <c r="K102" s="5">
        <f>K103+K104+K105</f>
        <v>203725.9</v>
      </c>
      <c r="L102" s="38"/>
      <c r="M102" s="38"/>
    </row>
    <row r="103" spans="1:13" ht="39" customHeight="1">
      <c r="A103" s="53"/>
      <c r="B103" s="54"/>
      <c r="C103" s="55"/>
      <c r="D103" s="28" t="s">
        <v>8</v>
      </c>
      <c r="E103" s="5">
        <f>E99</f>
        <v>0</v>
      </c>
      <c r="F103" s="5">
        <f t="shared" si="26"/>
        <v>0</v>
      </c>
      <c r="G103" s="5">
        <f aca="true" t="shared" si="28" ref="G103:K105">G95</f>
        <v>0</v>
      </c>
      <c r="H103" s="5">
        <f t="shared" si="28"/>
        <v>0</v>
      </c>
      <c r="I103" s="5">
        <f t="shared" si="28"/>
        <v>0</v>
      </c>
      <c r="J103" s="5">
        <f t="shared" si="28"/>
        <v>0</v>
      </c>
      <c r="K103" s="5">
        <f t="shared" si="28"/>
        <v>0</v>
      </c>
      <c r="L103" s="38"/>
      <c r="M103" s="38"/>
    </row>
    <row r="104" spans="1:13" ht="39" customHeight="1">
      <c r="A104" s="53"/>
      <c r="B104" s="54"/>
      <c r="C104" s="55"/>
      <c r="D104" s="28" t="s">
        <v>5</v>
      </c>
      <c r="E104" s="5">
        <f>E100</f>
        <v>0</v>
      </c>
      <c r="F104" s="5">
        <f t="shared" si="26"/>
        <v>0</v>
      </c>
      <c r="G104" s="5">
        <f t="shared" si="28"/>
        <v>0</v>
      </c>
      <c r="H104" s="5">
        <f t="shared" si="28"/>
        <v>0</v>
      </c>
      <c r="I104" s="5">
        <f t="shared" si="28"/>
        <v>0</v>
      </c>
      <c r="J104" s="5">
        <f t="shared" si="28"/>
        <v>0</v>
      </c>
      <c r="K104" s="5">
        <f t="shared" si="28"/>
        <v>0</v>
      </c>
      <c r="L104" s="38"/>
      <c r="M104" s="38"/>
    </row>
    <row r="105" spans="1:13" ht="39" customHeight="1">
      <c r="A105" s="56"/>
      <c r="B105" s="57"/>
      <c r="C105" s="58"/>
      <c r="D105" s="17" t="s">
        <v>4</v>
      </c>
      <c r="E105" s="5">
        <f>E101</f>
        <v>0</v>
      </c>
      <c r="F105" s="5">
        <f t="shared" si="26"/>
        <v>814823.8</v>
      </c>
      <c r="G105" s="5">
        <f t="shared" si="28"/>
        <v>0</v>
      </c>
      <c r="H105" s="5">
        <f t="shared" si="28"/>
        <v>203646.1</v>
      </c>
      <c r="I105" s="5">
        <f t="shared" si="28"/>
        <v>203725.9</v>
      </c>
      <c r="J105" s="5">
        <f t="shared" si="28"/>
        <v>203725.9</v>
      </c>
      <c r="K105" s="5">
        <f t="shared" si="28"/>
        <v>203725.9</v>
      </c>
      <c r="L105" s="38"/>
      <c r="M105" s="38"/>
    </row>
    <row r="106" spans="1:13" ht="27" customHeight="1">
      <c r="A106" s="109" t="s">
        <v>64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1"/>
    </row>
    <row r="107" spans="1:13" ht="44.25" customHeight="1">
      <c r="A107" s="92">
        <v>1</v>
      </c>
      <c r="B107" s="95" t="s">
        <v>55</v>
      </c>
      <c r="C107" s="28" t="s">
        <v>21</v>
      </c>
      <c r="D107" s="17" t="s">
        <v>6</v>
      </c>
      <c r="E107" s="5">
        <f>E108+E109+E110</f>
        <v>0</v>
      </c>
      <c r="F107" s="5">
        <f aca="true" t="shared" si="29" ref="F107:K107">F108+F109+F110</f>
        <v>11198.5</v>
      </c>
      <c r="G107" s="5">
        <f t="shared" si="29"/>
        <v>2109.3</v>
      </c>
      <c r="H107" s="5">
        <f t="shared" si="29"/>
        <v>2272.3</v>
      </c>
      <c r="I107" s="5">
        <f t="shared" si="29"/>
        <v>2272.3</v>
      </c>
      <c r="J107" s="5">
        <f t="shared" si="29"/>
        <v>2272.3</v>
      </c>
      <c r="K107" s="5">
        <f t="shared" si="29"/>
        <v>2272.3</v>
      </c>
      <c r="L107" s="98" t="s">
        <v>27</v>
      </c>
      <c r="M107" s="42" t="s">
        <v>33</v>
      </c>
    </row>
    <row r="108" spans="1:13" ht="39" customHeight="1">
      <c r="A108" s="93"/>
      <c r="B108" s="96"/>
      <c r="C108" s="28" t="s">
        <v>21</v>
      </c>
      <c r="D108" s="28" t="s">
        <v>8</v>
      </c>
      <c r="E108" s="5">
        <f>E112</f>
        <v>0</v>
      </c>
      <c r="F108" s="5">
        <f>G108+H108+I108+J108+K108</f>
        <v>0</v>
      </c>
      <c r="G108" s="5">
        <f aca="true" t="shared" si="30" ref="G108:K110">G112</f>
        <v>0</v>
      </c>
      <c r="H108" s="5">
        <f t="shared" si="30"/>
        <v>0</v>
      </c>
      <c r="I108" s="5">
        <f t="shared" si="30"/>
        <v>0</v>
      </c>
      <c r="J108" s="5">
        <f t="shared" si="30"/>
        <v>0</v>
      </c>
      <c r="K108" s="5">
        <f t="shared" si="30"/>
        <v>0</v>
      </c>
      <c r="L108" s="99"/>
      <c r="M108" s="43"/>
    </row>
    <row r="109" spans="1:13" ht="42" customHeight="1">
      <c r="A109" s="93"/>
      <c r="B109" s="96"/>
      <c r="C109" s="28" t="s">
        <v>21</v>
      </c>
      <c r="D109" s="28" t="s">
        <v>5</v>
      </c>
      <c r="E109" s="5">
        <f>E113</f>
        <v>0</v>
      </c>
      <c r="F109" s="5">
        <f>G109+H109+I109+J109+K109</f>
        <v>0</v>
      </c>
      <c r="G109" s="5">
        <f t="shared" si="30"/>
        <v>0</v>
      </c>
      <c r="H109" s="5">
        <f t="shared" si="30"/>
        <v>0</v>
      </c>
      <c r="I109" s="5">
        <f t="shared" si="30"/>
        <v>0</v>
      </c>
      <c r="J109" s="5">
        <f t="shared" si="30"/>
        <v>0</v>
      </c>
      <c r="K109" s="5">
        <f t="shared" si="30"/>
        <v>0</v>
      </c>
      <c r="L109" s="99"/>
      <c r="M109" s="43"/>
    </row>
    <row r="110" spans="1:13" ht="59.25" customHeight="1">
      <c r="A110" s="94"/>
      <c r="B110" s="97"/>
      <c r="C110" s="28" t="s">
        <v>21</v>
      </c>
      <c r="D110" s="28" t="s">
        <v>4</v>
      </c>
      <c r="E110" s="5">
        <f>E114</f>
        <v>0</v>
      </c>
      <c r="F110" s="5">
        <f>G110+H110+I110+J110+K110</f>
        <v>11198.5</v>
      </c>
      <c r="G110" s="5">
        <f t="shared" si="30"/>
        <v>2109.3</v>
      </c>
      <c r="H110" s="5">
        <f t="shared" si="30"/>
        <v>2272.3</v>
      </c>
      <c r="I110" s="5">
        <f t="shared" si="30"/>
        <v>2272.3</v>
      </c>
      <c r="J110" s="5">
        <f t="shared" si="30"/>
        <v>2272.3</v>
      </c>
      <c r="K110" s="5">
        <f t="shared" si="30"/>
        <v>2272.3</v>
      </c>
      <c r="L110" s="100"/>
      <c r="M110" s="44"/>
    </row>
    <row r="111" spans="1:13" ht="27" customHeight="1">
      <c r="A111" s="61">
        <v>1.5</v>
      </c>
      <c r="B111" s="103" t="s">
        <v>79</v>
      </c>
      <c r="C111" s="27" t="s">
        <v>21</v>
      </c>
      <c r="D111" s="26" t="s">
        <v>6</v>
      </c>
      <c r="E111" s="6">
        <f aca="true" t="shared" si="31" ref="E111:K111">E112+E113+E114</f>
        <v>0</v>
      </c>
      <c r="F111" s="6">
        <f t="shared" si="31"/>
        <v>11198.5</v>
      </c>
      <c r="G111" s="6">
        <f t="shared" si="31"/>
        <v>2109.3</v>
      </c>
      <c r="H111" s="6">
        <f t="shared" si="31"/>
        <v>2272.3</v>
      </c>
      <c r="I111" s="6">
        <f t="shared" si="31"/>
        <v>2272.3</v>
      </c>
      <c r="J111" s="6">
        <f t="shared" si="31"/>
        <v>2272.3</v>
      </c>
      <c r="K111" s="6">
        <f t="shared" si="31"/>
        <v>2272.3</v>
      </c>
      <c r="L111" s="25"/>
      <c r="M111" s="25"/>
    </row>
    <row r="112" spans="1:13" ht="27" customHeight="1">
      <c r="A112" s="101"/>
      <c r="B112" s="104"/>
      <c r="C112" s="27" t="s">
        <v>21</v>
      </c>
      <c r="D112" s="27" t="s">
        <v>8</v>
      </c>
      <c r="E112" s="6">
        <v>0</v>
      </c>
      <c r="F112" s="6">
        <f aca="true" t="shared" si="32" ref="F112:F118">G112+H112+I112+J112+K112</f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25"/>
      <c r="M112" s="25"/>
    </row>
    <row r="113" spans="1:13" ht="27" customHeight="1">
      <c r="A113" s="101"/>
      <c r="B113" s="104"/>
      <c r="C113" s="27" t="s">
        <v>21</v>
      </c>
      <c r="D113" s="27" t="s">
        <v>5</v>
      </c>
      <c r="E113" s="6">
        <v>0</v>
      </c>
      <c r="F113" s="6">
        <f t="shared" si="32"/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25"/>
      <c r="M113" s="25"/>
    </row>
    <row r="114" spans="1:13" ht="44.25" customHeight="1">
      <c r="A114" s="102"/>
      <c r="B114" s="105"/>
      <c r="C114" s="27" t="s">
        <v>21</v>
      </c>
      <c r="D114" s="27" t="s">
        <v>4</v>
      </c>
      <c r="E114" s="6">
        <v>0</v>
      </c>
      <c r="F114" s="6">
        <f t="shared" si="32"/>
        <v>11198.5</v>
      </c>
      <c r="G114" s="6">
        <v>2109.3</v>
      </c>
      <c r="H114" s="6">
        <v>2272.3</v>
      </c>
      <c r="I114" s="6">
        <v>2272.3</v>
      </c>
      <c r="J114" s="6">
        <v>2272.3</v>
      </c>
      <c r="K114" s="6">
        <v>2272.3</v>
      </c>
      <c r="L114" s="25"/>
      <c r="M114" s="25"/>
    </row>
    <row r="115" spans="1:13" ht="31.5" customHeight="1">
      <c r="A115" s="98">
        <v>2</v>
      </c>
      <c r="B115" s="86" t="s">
        <v>56</v>
      </c>
      <c r="C115" s="28" t="s">
        <v>21</v>
      </c>
      <c r="D115" s="17" t="s">
        <v>6</v>
      </c>
      <c r="E115" s="5">
        <f>E116+E117+E118</f>
        <v>4261</v>
      </c>
      <c r="F115" s="5">
        <f t="shared" si="32"/>
        <v>20820</v>
      </c>
      <c r="G115" s="5">
        <f>G116+G117+G118</f>
        <v>4246</v>
      </c>
      <c r="H115" s="5">
        <f>H116+H117+H118</f>
        <v>4168</v>
      </c>
      <c r="I115" s="5">
        <f>I116+I117+I118</f>
        <v>4134</v>
      </c>
      <c r="J115" s="5">
        <f>J116+J117+J118</f>
        <v>4136</v>
      </c>
      <c r="K115" s="5">
        <f>K116+K117+K118</f>
        <v>4136</v>
      </c>
      <c r="L115" s="171" t="s">
        <v>27</v>
      </c>
      <c r="M115" s="42" t="s">
        <v>90</v>
      </c>
    </row>
    <row r="116" spans="1:13" ht="45.75" customHeight="1">
      <c r="A116" s="167"/>
      <c r="B116" s="169"/>
      <c r="C116" s="28" t="s">
        <v>21</v>
      </c>
      <c r="D116" s="28" t="s">
        <v>8</v>
      </c>
      <c r="E116" s="5">
        <f>E120</f>
        <v>0</v>
      </c>
      <c r="F116" s="5">
        <f t="shared" si="32"/>
        <v>0</v>
      </c>
      <c r="G116" s="5">
        <f aca="true" t="shared" si="33" ref="G116:K118">G120</f>
        <v>0</v>
      </c>
      <c r="H116" s="5">
        <f t="shared" si="33"/>
        <v>0</v>
      </c>
      <c r="I116" s="5">
        <f t="shared" si="33"/>
        <v>0</v>
      </c>
      <c r="J116" s="5">
        <f t="shared" si="33"/>
        <v>0</v>
      </c>
      <c r="K116" s="5">
        <f t="shared" si="33"/>
        <v>0</v>
      </c>
      <c r="L116" s="46"/>
      <c r="M116" s="43"/>
    </row>
    <row r="117" spans="1:13" ht="37.5" customHeight="1">
      <c r="A117" s="167"/>
      <c r="B117" s="169"/>
      <c r="C117" s="28" t="s">
        <v>21</v>
      </c>
      <c r="D117" s="28" t="s">
        <v>5</v>
      </c>
      <c r="E117" s="19">
        <f>E121</f>
        <v>4261</v>
      </c>
      <c r="F117" s="5">
        <f t="shared" si="32"/>
        <v>20820</v>
      </c>
      <c r="G117" s="24">
        <f t="shared" si="33"/>
        <v>4246</v>
      </c>
      <c r="H117" s="24">
        <f t="shared" si="33"/>
        <v>4168</v>
      </c>
      <c r="I117" s="24">
        <f t="shared" si="33"/>
        <v>4134</v>
      </c>
      <c r="J117" s="24">
        <f t="shared" si="33"/>
        <v>4136</v>
      </c>
      <c r="K117" s="24">
        <f t="shared" si="33"/>
        <v>4136</v>
      </c>
      <c r="L117" s="46"/>
      <c r="M117" s="43"/>
    </row>
    <row r="118" spans="1:13" ht="213.75" customHeight="1">
      <c r="A118" s="168"/>
      <c r="B118" s="170"/>
      <c r="C118" s="28" t="s">
        <v>21</v>
      </c>
      <c r="D118" s="28" t="s">
        <v>4</v>
      </c>
      <c r="E118" s="19">
        <f>E122</f>
        <v>0</v>
      </c>
      <c r="F118" s="5">
        <f t="shared" si="32"/>
        <v>0</v>
      </c>
      <c r="G118" s="19">
        <f t="shared" si="33"/>
        <v>0</v>
      </c>
      <c r="H118" s="19">
        <f t="shared" si="33"/>
        <v>0</v>
      </c>
      <c r="I118" s="19">
        <f t="shared" si="33"/>
        <v>0</v>
      </c>
      <c r="J118" s="19">
        <f t="shared" si="33"/>
        <v>0</v>
      </c>
      <c r="K118" s="19">
        <f t="shared" si="33"/>
        <v>0</v>
      </c>
      <c r="L118" s="47"/>
      <c r="M118" s="44"/>
    </row>
    <row r="119" spans="1:13" ht="25.5" customHeight="1">
      <c r="A119" s="71" t="s">
        <v>49</v>
      </c>
      <c r="B119" s="62" t="s">
        <v>78</v>
      </c>
      <c r="C119" s="27" t="s">
        <v>21</v>
      </c>
      <c r="D119" s="26" t="s">
        <v>6</v>
      </c>
      <c r="E119" s="7">
        <f aca="true" t="shared" si="34" ref="E119:K119">E120+E121+E122</f>
        <v>4261</v>
      </c>
      <c r="F119" s="7">
        <f t="shared" si="34"/>
        <v>20820</v>
      </c>
      <c r="G119" s="7">
        <f t="shared" si="34"/>
        <v>4246</v>
      </c>
      <c r="H119" s="7">
        <f t="shared" si="34"/>
        <v>4168</v>
      </c>
      <c r="I119" s="7">
        <f t="shared" si="34"/>
        <v>4134</v>
      </c>
      <c r="J119" s="7">
        <f t="shared" si="34"/>
        <v>4136</v>
      </c>
      <c r="K119" s="7">
        <f t="shared" si="34"/>
        <v>4136</v>
      </c>
      <c r="L119" s="37"/>
      <c r="M119" s="37"/>
    </row>
    <row r="120" spans="1:13" ht="39.75" customHeight="1">
      <c r="A120" s="72"/>
      <c r="B120" s="74"/>
      <c r="C120" s="27" t="s">
        <v>21</v>
      </c>
      <c r="D120" s="27" t="s">
        <v>8</v>
      </c>
      <c r="E120" s="7">
        <v>0</v>
      </c>
      <c r="F120" s="7">
        <f>G120+H120+I120+J120+K120</f>
        <v>0</v>
      </c>
      <c r="G120" s="7">
        <v>0</v>
      </c>
      <c r="H120" s="7">
        <v>0</v>
      </c>
      <c r="I120" s="7">
        <v>0</v>
      </c>
      <c r="J120" s="7">
        <v>0</v>
      </c>
      <c r="K120" s="18">
        <v>0</v>
      </c>
      <c r="L120" s="37"/>
      <c r="M120" s="37"/>
    </row>
    <row r="121" spans="1:13" ht="41.25" customHeight="1">
      <c r="A121" s="72"/>
      <c r="B121" s="74"/>
      <c r="C121" s="27" t="s">
        <v>21</v>
      </c>
      <c r="D121" s="27" t="s">
        <v>5</v>
      </c>
      <c r="E121" s="7">
        <v>4261</v>
      </c>
      <c r="F121" s="7">
        <f>G121+H121+I121+J121+K121</f>
        <v>20820</v>
      </c>
      <c r="G121" s="7">
        <v>4246</v>
      </c>
      <c r="H121" s="7">
        <v>4168</v>
      </c>
      <c r="I121" s="7">
        <v>4134</v>
      </c>
      <c r="J121" s="7">
        <v>4136</v>
      </c>
      <c r="K121" s="7">
        <v>4136</v>
      </c>
      <c r="L121" s="37"/>
      <c r="M121" s="37"/>
    </row>
    <row r="122" spans="1:13" ht="61.5" customHeight="1">
      <c r="A122" s="73"/>
      <c r="B122" s="75"/>
      <c r="C122" s="27" t="s">
        <v>21</v>
      </c>
      <c r="D122" s="27" t="s">
        <v>4</v>
      </c>
      <c r="E122" s="7">
        <v>0</v>
      </c>
      <c r="F122" s="18">
        <f>G122+H122+I122+J122+K122</f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37"/>
      <c r="M122" s="37"/>
    </row>
    <row r="123" spans="1:13" ht="24.75" customHeight="1">
      <c r="A123" s="45"/>
      <c r="B123" s="68" t="s">
        <v>41</v>
      </c>
      <c r="C123" s="52"/>
      <c r="D123" s="17" t="s">
        <v>6</v>
      </c>
      <c r="E123" s="19">
        <f>E124+E125+E126</f>
        <v>4261</v>
      </c>
      <c r="F123" s="19">
        <f aca="true" t="shared" si="35" ref="F123:K123">F124+F125+F126</f>
        <v>32018.5</v>
      </c>
      <c r="G123" s="19">
        <f t="shared" si="35"/>
        <v>6355.3</v>
      </c>
      <c r="H123" s="19">
        <f t="shared" si="35"/>
        <v>6440.3</v>
      </c>
      <c r="I123" s="19">
        <f t="shared" si="35"/>
        <v>6406.3</v>
      </c>
      <c r="J123" s="19">
        <f t="shared" si="35"/>
        <v>6408.3</v>
      </c>
      <c r="K123" s="19">
        <f t="shared" si="35"/>
        <v>6408.3</v>
      </c>
      <c r="L123" s="36"/>
      <c r="M123" s="36"/>
    </row>
    <row r="124" spans="1:13" ht="46.5" customHeight="1">
      <c r="A124" s="79"/>
      <c r="B124" s="69"/>
      <c r="C124" s="55"/>
      <c r="D124" s="28" t="s">
        <v>8</v>
      </c>
      <c r="E124" s="19">
        <v>0</v>
      </c>
      <c r="F124" s="19">
        <f>G124+H124+I124+J124+K124</f>
        <v>0</v>
      </c>
      <c r="G124" s="19">
        <f aca="true" t="shared" si="36" ref="G124:K125">G116+G108</f>
        <v>0</v>
      </c>
      <c r="H124" s="19">
        <f t="shared" si="36"/>
        <v>0</v>
      </c>
      <c r="I124" s="19">
        <f t="shared" si="36"/>
        <v>0</v>
      </c>
      <c r="J124" s="19">
        <f t="shared" si="36"/>
        <v>0</v>
      </c>
      <c r="K124" s="19">
        <f t="shared" si="36"/>
        <v>0</v>
      </c>
      <c r="L124" s="36"/>
      <c r="M124" s="36"/>
    </row>
    <row r="125" spans="1:13" ht="36" customHeight="1">
      <c r="A125" s="79"/>
      <c r="B125" s="69"/>
      <c r="C125" s="55"/>
      <c r="D125" s="28" t="s">
        <v>5</v>
      </c>
      <c r="E125" s="19">
        <f>E117+E109</f>
        <v>4261</v>
      </c>
      <c r="F125" s="19">
        <f>G125+H125+I125+J125+K125</f>
        <v>20820</v>
      </c>
      <c r="G125" s="19">
        <f t="shared" si="36"/>
        <v>4246</v>
      </c>
      <c r="H125" s="19">
        <f t="shared" si="36"/>
        <v>4168</v>
      </c>
      <c r="I125" s="19">
        <f t="shared" si="36"/>
        <v>4134</v>
      </c>
      <c r="J125" s="19">
        <f t="shared" si="36"/>
        <v>4136</v>
      </c>
      <c r="K125" s="19">
        <f t="shared" si="36"/>
        <v>4136</v>
      </c>
      <c r="L125" s="36"/>
      <c r="M125" s="36"/>
    </row>
    <row r="126" spans="1:13" ht="41.25" customHeight="1">
      <c r="A126" s="80"/>
      <c r="B126" s="70"/>
      <c r="C126" s="58"/>
      <c r="D126" s="28" t="s">
        <v>4</v>
      </c>
      <c r="E126" s="19">
        <f>E118</f>
        <v>0</v>
      </c>
      <c r="F126" s="19">
        <f>G126+H126+I126+J126+K126</f>
        <v>11198.5</v>
      </c>
      <c r="G126" s="19">
        <f>G118+G110</f>
        <v>2109.3</v>
      </c>
      <c r="H126" s="19">
        <f>H118+H110</f>
        <v>2272.3</v>
      </c>
      <c r="I126" s="19">
        <f>I118+I110</f>
        <v>2272.3</v>
      </c>
      <c r="J126" s="19">
        <f>J118+J110</f>
        <v>2272.3</v>
      </c>
      <c r="K126" s="19">
        <f>K118+K110</f>
        <v>2272.3</v>
      </c>
      <c r="L126" s="36"/>
      <c r="M126" s="36"/>
    </row>
    <row r="127" spans="1:13" ht="27" customHeight="1">
      <c r="A127" s="81" t="s">
        <v>35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3"/>
    </row>
    <row r="128" spans="1:13" ht="30" customHeight="1">
      <c r="A128" s="45" t="s">
        <v>17</v>
      </c>
      <c r="B128" s="86" t="s">
        <v>57</v>
      </c>
      <c r="C128" s="28" t="s">
        <v>21</v>
      </c>
      <c r="D128" s="17" t="s">
        <v>6</v>
      </c>
      <c r="E128" s="19">
        <f>E129+E130+E131</f>
        <v>26827</v>
      </c>
      <c r="F128" s="19">
        <f>G128+H128+I128+J128+K128</f>
        <v>137926.53</v>
      </c>
      <c r="G128" s="19">
        <f>G129+G130+G131</f>
        <v>27106.93</v>
      </c>
      <c r="H128" s="19">
        <f>H129+H130+H131</f>
        <v>27704.9</v>
      </c>
      <c r="I128" s="19">
        <f>I129+I130+I131</f>
        <v>27704.9</v>
      </c>
      <c r="J128" s="19">
        <f>J129+J130+J131</f>
        <v>27704.9</v>
      </c>
      <c r="K128" s="19">
        <f>K129+K130+K131</f>
        <v>27704.9</v>
      </c>
      <c r="L128" s="98" t="s">
        <v>26</v>
      </c>
      <c r="M128" s="42" t="s">
        <v>34</v>
      </c>
    </row>
    <row r="129" spans="1:13" ht="40.5" customHeight="1">
      <c r="A129" s="84"/>
      <c r="B129" s="87"/>
      <c r="C129" s="28" t="s">
        <v>21</v>
      </c>
      <c r="D129" s="28" t="s">
        <v>8</v>
      </c>
      <c r="E129" s="19">
        <f>E133</f>
        <v>0</v>
      </c>
      <c r="F129" s="19">
        <f>G129+H129+I129+J129+K129</f>
        <v>0</v>
      </c>
      <c r="G129" s="19">
        <f aca="true" t="shared" si="37" ref="G129:K131">G133</f>
        <v>0</v>
      </c>
      <c r="H129" s="19">
        <f t="shared" si="37"/>
        <v>0</v>
      </c>
      <c r="I129" s="19">
        <f t="shared" si="37"/>
        <v>0</v>
      </c>
      <c r="J129" s="19">
        <f t="shared" si="37"/>
        <v>0</v>
      </c>
      <c r="K129" s="19">
        <f t="shared" si="37"/>
        <v>0</v>
      </c>
      <c r="L129" s="99"/>
      <c r="M129" s="43"/>
    </row>
    <row r="130" spans="1:13" ht="36" customHeight="1">
      <c r="A130" s="84"/>
      <c r="B130" s="87"/>
      <c r="C130" s="28" t="s">
        <v>21</v>
      </c>
      <c r="D130" s="28" t="s">
        <v>5</v>
      </c>
      <c r="E130" s="19">
        <f>E134</f>
        <v>0</v>
      </c>
      <c r="F130" s="19">
        <f>G130+H130+I130+J130+K130</f>
        <v>0</v>
      </c>
      <c r="G130" s="19">
        <f t="shared" si="37"/>
        <v>0</v>
      </c>
      <c r="H130" s="19">
        <f t="shared" si="37"/>
        <v>0</v>
      </c>
      <c r="I130" s="19">
        <f t="shared" si="37"/>
        <v>0</v>
      </c>
      <c r="J130" s="19">
        <f t="shared" si="37"/>
        <v>0</v>
      </c>
      <c r="K130" s="19">
        <f t="shared" si="37"/>
        <v>0</v>
      </c>
      <c r="L130" s="99"/>
      <c r="M130" s="43"/>
    </row>
    <row r="131" spans="1:13" ht="45" customHeight="1">
      <c r="A131" s="85"/>
      <c r="B131" s="88"/>
      <c r="C131" s="28" t="s">
        <v>21</v>
      </c>
      <c r="D131" s="28" t="s">
        <v>4</v>
      </c>
      <c r="E131" s="19">
        <f>E135</f>
        <v>26827</v>
      </c>
      <c r="F131" s="19">
        <f>G131+H131+I131+J131+K131</f>
        <v>137926.53</v>
      </c>
      <c r="G131" s="19">
        <f t="shared" si="37"/>
        <v>27106.93</v>
      </c>
      <c r="H131" s="19">
        <f t="shared" si="37"/>
        <v>27704.9</v>
      </c>
      <c r="I131" s="19">
        <f t="shared" si="37"/>
        <v>27704.9</v>
      </c>
      <c r="J131" s="19">
        <f t="shared" si="37"/>
        <v>27704.9</v>
      </c>
      <c r="K131" s="19">
        <f t="shared" si="37"/>
        <v>27704.9</v>
      </c>
      <c r="L131" s="100"/>
      <c r="M131" s="44"/>
    </row>
    <row r="132" spans="1:13" ht="33" customHeight="1">
      <c r="A132" s="61">
        <v>1.1</v>
      </c>
      <c r="B132" s="62" t="s">
        <v>77</v>
      </c>
      <c r="C132" s="27" t="s">
        <v>21</v>
      </c>
      <c r="D132" s="26" t="s">
        <v>6</v>
      </c>
      <c r="E132" s="7">
        <f aca="true" t="shared" si="38" ref="E132:K132">E133+E134+E135</f>
        <v>26827</v>
      </c>
      <c r="F132" s="7">
        <f t="shared" si="38"/>
        <v>137926.53</v>
      </c>
      <c r="G132" s="7">
        <f t="shared" si="38"/>
        <v>27106.93</v>
      </c>
      <c r="H132" s="7">
        <f t="shared" si="38"/>
        <v>27704.9</v>
      </c>
      <c r="I132" s="7">
        <f t="shared" si="38"/>
        <v>27704.9</v>
      </c>
      <c r="J132" s="7">
        <f t="shared" si="38"/>
        <v>27704.9</v>
      </c>
      <c r="K132" s="7">
        <f t="shared" si="38"/>
        <v>27704.9</v>
      </c>
      <c r="L132" s="37"/>
      <c r="M132" s="37"/>
    </row>
    <row r="133" spans="1:13" ht="35.25" customHeight="1">
      <c r="A133" s="46"/>
      <c r="B133" s="63"/>
      <c r="C133" s="27" t="s">
        <v>21</v>
      </c>
      <c r="D133" s="27" t="s">
        <v>8</v>
      </c>
      <c r="E133" s="7">
        <v>0</v>
      </c>
      <c r="F133" s="7">
        <f>G133+H133+I133+J133+K133</f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37"/>
      <c r="M133" s="37"/>
    </row>
    <row r="134" spans="1:13" ht="33.75" customHeight="1">
      <c r="A134" s="46"/>
      <c r="B134" s="63"/>
      <c r="C134" s="27" t="s">
        <v>21</v>
      </c>
      <c r="D134" s="27" t="s">
        <v>5</v>
      </c>
      <c r="E134" s="7">
        <v>0</v>
      </c>
      <c r="F134" s="7">
        <f>G134+H134+I134+J134+K134</f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37"/>
      <c r="M134" s="37"/>
    </row>
    <row r="135" spans="1:13" ht="48.75" customHeight="1">
      <c r="A135" s="47"/>
      <c r="B135" s="64"/>
      <c r="C135" s="27" t="s">
        <v>21</v>
      </c>
      <c r="D135" s="27" t="s">
        <v>4</v>
      </c>
      <c r="E135" s="7">
        <v>26827</v>
      </c>
      <c r="F135" s="7">
        <f>G135+H135+I135+J135+K135</f>
        <v>137926.53</v>
      </c>
      <c r="G135" s="7">
        <v>27106.93</v>
      </c>
      <c r="H135" s="7">
        <v>27704.9</v>
      </c>
      <c r="I135" s="7">
        <v>27704.9</v>
      </c>
      <c r="J135" s="7">
        <v>27704.9</v>
      </c>
      <c r="K135" s="7">
        <v>27704.9</v>
      </c>
      <c r="L135" s="37"/>
      <c r="M135" s="37"/>
    </row>
    <row r="136" spans="1:13" ht="21" customHeight="1">
      <c r="A136" s="65"/>
      <c r="B136" s="68" t="s">
        <v>42</v>
      </c>
      <c r="C136" s="52"/>
      <c r="D136" s="17" t="s">
        <v>6</v>
      </c>
      <c r="E136" s="19">
        <f aca="true" t="shared" si="39" ref="E136:K136">E137+E138+E139</f>
        <v>26827</v>
      </c>
      <c r="F136" s="19">
        <f t="shared" si="39"/>
        <v>137926.53</v>
      </c>
      <c r="G136" s="19">
        <f t="shared" si="39"/>
        <v>27106.93</v>
      </c>
      <c r="H136" s="19">
        <f t="shared" si="39"/>
        <v>27704.9</v>
      </c>
      <c r="I136" s="19">
        <f t="shared" si="39"/>
        <v>27704.9</v>
      </c>
      <c r="J136" s="19">
        <f t="shared" si="39"/>
        <v>27704.9</v>
      </c>
      <c r="K136" s="19">
        <f t="shared" si="39"/>
        <v>27704.9</v>
      </c>
      <c r="L136" s="36"/>
      <c r="M136" s="36"/>
    </row>
    <row r="137" spans="1:13" ht="48" customHeight="1">
      <c r="A137" s="66"/>
      <c r="B137" s="69"/>
      <c r="C137" s="55"/>
      <c r="D137" s="28" t="s">
        <v>8</v>
      </c>
      <c r="E137" s="19">
        <f>E129</f>
        <v>0</v>
      </c>
      <c r="F137" s="19">
        <f>G137+H137+I137+J137+K137</f>
        <v>0</v>
      </c>
      <c r="G137" s="19">
        <f aca="true" t="shared" si="40" ref="G137:K138">G129</f>
        <v>0</v>
      </c>
      <c r="H137" s="19">
        <f t="shared" si="40"/>
        <v>0</v>
      </c>
      <c r="I137" s="19">
        <f t="shared" si="40"/>
        <v>0</v>
      </c>
      <c r="J137" s="19">
        <f t="shared" si="40"/>
        <v>0</v>
      </c>
      <c r="K137" s="19">
        <f t="shared" si="40"/>
        <v>0</v>
      </c>
      <c r="L137" s="36"/>
      <c r="M137" s="36"/>
    </row>
    <row r="138" spans="1:13" ht="33" customHeight="1">
      <c r="A138" s="66"/>
      <c r="B138" s="69"/>
      <c r="C138" s="55"/>
      <c r="D138" s="28" t="s">
        <v>5</v>
      </c>
      <c r="E138" s="19">
        <f>E130</f>
        <v>0</v>
      </c>
      <c r="F138" s="19">
        <f>G138+H138+I138+J138+K138</f>
        <v>0</v>
      </c>
      <c r="G138" s="19">
        <f t="shared" si="40"/>
        <v>0</v>
      </c>
      <c r="H138" s="19">
        <f t="shared" si="40"/>
        <v>0</v>
      </c>
      <c r="I138" s="19">
        <f t="shared" si="40"/>
        <v>0</v>
      </c>
      <c r="J138" s="19">
        <f t="shared" si="40"/>
        <v>0</v>
      </c>
      <c r="K138" s="19">
        <f t="shared" si="40"/>
        <v>0</v>
      </c>
      <c r="L138" s="36"/>
      <c r="M138" s="36"/>
    </row>
    <row r="139" spans="1:13" ht="43.5" customHeight="1">
      <c r="A139" s="67"/>
      <c r="B139" s="70"/>
      <c r="C139" s="58"/>
      <c r="D139" s="28" t="s">
        <v>4</v>
      </c>
      <c r="E139" s="19">
        <f>E131</f>
        <v>26827</v>
      </c>
      <c r="F139" s="19">
        <f>G139+H139+I139+J139+K139</f>
        <v>137926.53</v>
      </c>
      <c r="G139" s="19">
        <f>G131</f>
        <v>27106.93</v>
      </c>
      <c r="H139" s="19">
        <f>H131</f>
        <v>27704.9</v>
      </c>
      <c r="I139" s="19">
        <f>I131</f>
        <v>27704.9</v>
      </c>
      <c r="J139" s="19">
        <f>J131</f>
        <v>27704.9</v>
      </c>
      <c r="K139" s="19">
        <f>K131</f>
        <v>27704.9</v>
      </c>
      <c r="L139" s="36"/>
      <c r="M139" s="36"/>
    </row>
    <row r="140" spans="1:13" ht="29.25" customHeight="1">
      <c r="A140" s="81" t="s">
        <v>36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</row>
    <row r="141" spans="1:13" ht="26.25" customHeight="1">
      <c r="A141" s="45" t="s">
        <v>17</v>
      </c>
      <c r="B141" s="86" t="s">
        <v>58</v>
      </c>
      <c r="C141" s="28" t="s">
        <v>21</v>
      </c>
      <c r="D141" s="17" t="s">
        <v>6</v>
      </c>
      <c r="E141" s="19">
        <f aca="true" t="shared" si="41" ref="E141:K141">E142+E143+E144</f>
        <v>57135.8</v>
      </c>
      <c r="F141" s="19">
        <f t="shared" si="41"/>
        <v>281274.39999999997</v>
      </c>
      <c r="G141" s="19">
        <f t="shared" si="41"/>
        <v>53473.200000000004</v>
      </c>
      <c r="H141" s="19">
        <f t="shared" si="41"/>
        <v>56200.3</v>
      </c>
      <c r="I141" s="19">
        <f t="shared" si="41"/>
        <v>57200.3</v>
      </c>
      <c r="J141" s="19">
        <f t="shared" si="41"/>
        <v>57200.3</v>
      </c>
      <c r="K141" s="19">
        <f t="shared" si="41"/>
        <v>57200.3</v>
      </c>
      <c r="L141" s="76" t="s">
        <v>26</v>
      </c>
      <c r="M141" s="42" t="s">
        <v>44</v>
      </c>
    </row>
    <row r="142" spans="1:13" ht="43.5" customHeight="1">
      <c r="A142" s="46"/>
      <c r="B142" s="74"/>
      <c r="C142" s="28" t="s">
        <v>21</v>
      </c>
      <c r="D142" s="28" t="s">
        <v>8</v>
      </c>
      <c r="E142" s="19">
        <f>E146</f>
        <v>0</v>
      </c>
      <c r="F142" s="19">
        <f>G142+H142+I142+J142+K142</f>
        <v>0</v>
      </c>
      <c r="G142" s="19">
        <f aca="true" t="shared" si="42" ref="G142:K143">G146</f>
        <v>0</v>
      </c>
      <c r="H142" s="19">
        <f t="shared" si="42"/>
        <v>0</v>
      </c>
      <c r="I142" s="19">
        <f t="shared" si="42"/>
        <v>0</v>
      </c>
      <c r="J142" s="19">
        <f t="shared" si="42"/>
        <v>0</v>
      </c>
      <c r="K142" s="19">
        <f t="shared" si="42"/>
        <v>0</v>
      </c>
      <c r="L142" s="77"/>
      <c r="M142" s="43"/>
    </row>
    <row r="143" spans="1:13" ht="36" customHeight="1">
      <c r="A143" s="46"/>
      <c r="B143" s="74"/>
      <c r="C143" s="28" t="s">
        <v>21</v>
      </c>
      <c r="D143" s="28" t="s">
        <v>5</v>
      </c>
      <c r="E143" s="19">
        <f>E147</f>
        <v>0</v>
      </c>
      <c r="F143" s="19">
        <f>G143+H143+I143+J143+K143</f>
        <v>0</v>
      </c>
      <c r="G143" s="19">
        <f t="shared" si="42"/>
        <v>0</v>
      </c>
      <c r="H143" s="19">
        <f t="shared" si="42"/>
        <v>0</v>
      </c>
      <c r="I143" s="19">
        <f t="shared" si="42"/>
        <v>0</v>
      </c>
      <c r="J143" s="19">
        <f t="shared" si="42"/>
        <v>0</v>
      </c>
      <c r="K143" s="19">
        <f t="shared" si="42"/>
        <v>0</v>
      </c>
      <c r="L143" s="77"/>
      <c r="M143" s="43"/>
    </row>
    <row r="144" spans="1:14" ht="52.5" customHeight="1">
      <c r="A144" s="47"/>
      <c r="B144" s="75"/>
      <c r="C144" s="28" t="s">
        <v>21</v>
      </c>
      <c r="D144" s="28" t="s">
        <v>4</v>
      </c>
      <c r="E144" s="19">
        <f>E148</f>
        <v>57135.8</v>
      </c>
      <c r="F144" s="19">
        <f>G144+H144+I144+J144+K144</f>
        <v>281274.39999999997</v>
      </c>
      <c r="G144" s="19">
        <f>G148+G152</f>
        <v>53473.200000000004</v>
      </c>
      <c r="H144" s="19">
        <f>H148+H152</f>
        <v>56200.3</v>
      </c>
      <c r="I144" s="19">
        <f>I148+I152</f>
        <v>57200.3</v>
      </c>
      <c r="J144" s="19">
        <f>J148+J152</f>
        <v>57200.3</v>
      </c>
      <c r="K144" s="19">
        <f>K148+K152</f>
        <v>57200.3</v>
      </c>
      <c r="L144" s="78"/>
      <c r="M144" s="44"/>
      <c r="N144" s="10">
        <v>53473.19</v>
      </c>
    </row>
    <row r="145" spans="1:13" ht="33.75" customHeight="1">
      <c r="A145" s="48" t="s">
        <v>15</v>
      </c>
      <c r="B145" s="49" t="s">
        <v>76</v>
      </c>
      <c r="C145" s="26" t="s">
        <v>21</v>
      </c>
      <c r="D145" s="26" t="s">
        <v>6</v>
      </c>
      <c r="E145" s="7">
        <f aca="true" t="shared" si="43" ref="E145:K145">E146+E147+E148</f>
        <v>57135.8</v>
      </c>
      <c r="F145" s="7">
        <f t="shared" si="43"/>
        <v>278238.67</v>
      </c>
      <c r="G145" s="7">
        <f t="shared" si="43"/>
        <v>50437.47</v>
      </c>
      <c r="H145" s="7">
        <f t="shared" si="43"/>
        <v>56200.3</v>
      </c>
      <c r="I145" s="7">
        <f t="shared" si="43"/>
        <v>57200.3</v>
      </c>
      <c r="J145" s="7">
        <f t="shared" si="43"/>
        <v>57200.3</v>
      </c>
      <c r="K145" s="7">
        <f t="shared" si="43"/>
        <v>57200.3</v>
      </c>
      <c r="L145" s="37"/>
      <c r="M145" s="37"/>
    </row>
    <row r="146" spans="1:13" ht="39" customHeight="1">
      <c r="A146" s="48"/>
      <c r="B146" s="49"/>
      <c r="C146" s="26" t="s">
        <v>21</v>
      </c>
      <c r="D146" s="26" t="s">
        <v>8</v>
      </c>
      <c r="E146" s="7">
        <v>0</v>
      </c>
      <c r="F146" s="7">
        <f>G146+H146+I146+J146+K146</f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37"/>
      <c r="M146" s="37"/>
    </row>
    <row r="147" spans="1:13" ht="35.25" customHeight="1">
      <c r="A147" s="48"/>
      <c r="B147" s="49"/>
      <c r="C147" s="26" t="s">
        <v>21</v>
      </c>
      <c r="D147" s="26" t="s">
        <v>5</v>
      </c>
      <c r="E147" s="7">
        <v>0</v>
      </c>
      <c r="F147" s="7">
        <f>G147+H147+I147+J147+K147</f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37"/>
      <c r="M147" s="37"/>
    </row>
    <row r="148" spans="1:13" ht="38.25">
      <c r="A148" s="48"/>
      <c r="B148" s="49"/>
      <c r="C148" s="26" t="s">
        <v>21</v>
      </c>
      <c r="D148" s="26" t="s">
        <v>4</v>
      </c>
      <c r="E148" s="7">
        <v>57135.8</v>
      </c>
      <c r="F148" s="7">
        <f>G148+H148+I148+J148+K148</f>
        <v>278238.67</v>
      </c>
      <c r="G148" s="7">
        <v>50437.47</v>
      </c>
      <c r="H148" s="7">
        <f>57200.3-1000</f>
        <v>56200.3</v>
      </c>
      <c r="I148" s="7">
        <v>57200.3</v>
      </c>
      <c r="J148" s="7">
        <v>57200.3</v>
      </c>
      <c r="K148" s="7">
        <v>57200.3</v>
      </c>
      <c r="L148" s="37"/>
      <c r="M148" s="37"/>
    </row>
    <row r="149" spans="1:13" ht="30" customHeight="1">
      <c r="A149" s="71" t="s">
        <v>16</v>
      </c>
      <c r="B149" s="62" t="s">
        <v>75</v>
      </c>
      <c r="C149" s="26" t="s">
        <v>21</v>
      </c>
      <c r="D149" s="26" t="s">
        <v>6</v>
      </c>
      <c r="E149" s="7">
        <f aca="true" t="shared" si="44" ref="E149:K149">E150+E151+E152</f>
        <v>0</v>
      </c>
      <c r="F149" s="7">
        <f t="shared" si="44"/>
        <v>3035.73</v>
      </c>
      <c r="G149" s="7">
        <f t="shared" si="44"/>
        <v>3035.73</v>
      </c>
      <c r="H149" s="7">
        <f t="shared" si="44"/>
        <v>0</v>
      </c>
      <c r="I149" s="7">
        <f t="shared" si="44"/>
        <v>0</v>
      </c>
      <c r="J149" s="7">
        <f t="shared" si="44"/>
        <v>0</v>
      </c>
      <c r="K149" s="7">
        <f t="shared" si="44"/>
        <v>0</v>
      </c>
      <c r="L149" s="37"/>
      <c r="M149" s="37"/>
    </row>
    <row r="150" spans="1:13" ht="33.75" customHeight="1">
      <c r="A150" s="72"/>
      <c r="B150" s="165"/>
      <c r="C150" s="26" t="s">
        <v>21</v>
      </c>
      <c r="D150" s="26" t="s">
        <v>8</v>
      </c>
      <c r="E150" s="7">
        <v>0</v>
      </c>
      <c r="F150" s="7">
        <f>G150+H150+I150+J150+K150</f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37"/>
      <c r="M150" s="37"/>
    </row>
    <row r="151" spans="1:13" ht="32.25" customHeight="1">
      <c r="A151" s="72"/>
      <c r="B151" s="165"/>
      <c r="C151" s="26" t="s">
        <v>21</v>
      </c>
      <c r="D151" s="26" t="s">
        <v>5</v>
      </c>
      <c r="E151" s="7">
        <v>0</v>
      </c>
      <c r="F151" s="7">
        <f>G151+H151+I151+J151+K151</f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37"/>
      <c r="M151" s="37"/>
    </row>
    <row r="152" spans="1:13" ht="43.5" customHeight="1">
      <c r="A152" s="73"/>
      <c r="B152" s="166"/>
      <c r="C152" s="26" t="s">
        <v>21</v>
      </c>
      <c r="D152" s="26" t="s">
        <v>4</v>
      </c>
      <c r="E152" s="7">
        <v>0</v>
      </c>
      <c r="F152" s="7">
        <f>G152+H152+I152+J152+K152</f>
        <v>3035.73</v>
      </c>
      <c r="G152" s="7">
        <v>3035.73</v>
      </c>
      <c r="H152" s="7">
        <v>0</v>
      </c>
      <c r="I152" s="7">
        <v>0</v>
      </c>
      <c r="J152" s="7">
        <v>0</v>
      </c>
      <c r="K152" s="7">
        <v>0</v>
      </c>
      <c r="L152" s="37"/>
      <c r="M152" s="37"/>
    </row>
    <row r="153" spans="1:13" ht="23.25" customHeight="1">
      <c r="A153" s="50" t="s">
        <v>43</v>
      </c>
      <c r="B153" s="51"/>
      <c r="C153" s="52"/>
      <c r="D153" s="17" t="s">
        <v>6</v>
      </c>
      <c r="E153" s="19">
        <f aca="true" t="shared" si="45" ref="E153:K153">E154+E155+E156</f>
        <v>57135.8</v>
      </c>
      <c r="F153" s="19">
        <f t="shared" si="45"/>
        <v>281274.39999999997</v>
      </c>
      <c r="G153" s="19">
        <f t="shared" si="45"/>
        <v>53473.200000000004</v>
      </c>
      <c r="H153" s="19">
        <f t="shared" si="45"/>
        <v>56200.3</v>
      </c>
      <c r="I153" s="19">
        <f t="shared" si="45"/>
        <v>57200.3</v>
      </c>
      <c r="J153" s="19">
        <f t="shared" si="45"/>
        <v>57200.3</v>
      </c>
      <c r="K153" s="19">
        <f t="shared" si="45"/>
        <v>57200.3</v>
      </c>
      <c r="L153" s="36"/>
      <c r="M153" s="36"/>
    </row>
    <row r="154" spans="1:13" ht="39" customHeight="1">
      <c r="A154" s="53"/>
      <c r="B154" s="54"/>
      <c r="C154" s="55"/>
      <c r="D154" s="17" t="s">
        <v>8</v>
      </c>
      <c r="E154" s="19">
        <f>E142</f>
        <v>0</v>
      </c>
      <c r="F154" s="19">
        <f>G154+H154+I154+J154+K154</f>
        <v>0</v>
      </c>
      <c r="G154" s="19">
        <f aca="true" t="shared" si="46" ref="G154:K156">G142</f>
        <v>0</v>
      </c>
      <c r="H154" s="19">
        <f t="shared" si="46"/>
        <v>0</v>
      </c>
      <c r="I154" s="19">
        <f t="shared" si="46"/>
        <v>0</v>
      </c>
      <c r="J154" s="19">
        <f t="shared" si="46"/>
        <v>0</v>
      </c>
      <c r="K154" s="19">
        <f t="shared" si="46"/>
        <v>0</v>
      </c>
      <c r="L154" s="36"/>
      <c r="M154" s="36"/>
    </row>
    <row r="155" spans="1:13" ht="39" customHeight="1">
      <c r="A155" s="53"/>
      <c r="B155" s="54"/>
      <c r="C155" s="55"/>
      <c r="D155" s="17" t="s">
        <v>5</v>
      </c>
      <c r="E155" s="19">
        <f>E143</f>
        <v>0</v>
      </c>
      <c r="F155" s="19">
        <f>G155+H155+I155+J155+K155</f>
        <v>0</v>
      </c>
      <c r="G155" s="19">
        <f t="shared" si="46"/>
        <v>0</v>
      </c>
      <c r="H155" s="19">
        <f t="shared" si="46"/>
        <v>0</v>
      </c>
      <c r="I155" s="19">
        <f t="shared" si="46"/>
        <v>0</v>
      </c>
      <c r="J155" s="19">
        <f t="shared" si="46"/>
        <v>0</v>
      </c>
      <c r="K155" s="19">
        <f t="shared" si="46"/>
        <v>0</v>
      </c>
      <c r="L155" s="36"/>
      <c r="M155" s="36"/>
    </row>
    <row r="156" spans="1:13" ht="45.75" customHeight="1">
      <c r="A156" s="56"/>
      <c r="B156" s="57"/>
      <c r="C156" s="58"/>
      <c r="D156" s="17" t="s">
        <v>4</v>
      </c>
      <c r="E156" s="19">
        <f>E144</f>
        <v>57135.8</v>
      </c>
      <c r="F156" s="19">
        <f>G156+H156+I156+J156+K156</f>
        <v>281274.39999999997</v>
      </c>
      <c r="G156" s="19">
        <f t="shared" si="46"/>
        <v>53473.200000000004</v>
      </c>
      <c r="H156" s="19">
        <f t="shared" si="46"/>
        <v>56200.3</v>
      </c>
      <c r="I156" s="19">
        <f t="shared" si="46"/>
        <v>57200.3</v>
      </c>
      <c r="J156" s="19">
        <f t="shared" si="46"/>
        <v>57200.3</v>
      </c>
      <c r="K156" s="19">
        <f t="shared" si="46"/>
        <v>57200.3</v>
      </c>
      <c r="L156" s="36"/>
      <c r="M156" s="36"/>
    </row>
    <row r="157" spans="1:13" ht="27" customHeight="1">
      <c r="A157" s="59" t="s">
        <v>24</v>
      </c>
      <c r="B157" s="60"/>
      <c r="C157" s="60"/>
      <c r="D157" s="17" t="s">
        <v>6</v>
      </c>
      <c r="E157" s="19">
        <f aca="true" t="shared" si="47" ref="E157:K157">E158+E159+E160</f>
        <v>604579.5800000001</v>
      </c>
      <c r="F157" s="19">
        <f t="shared" si="47"/>
        <v>3839626.9</v>
      </c>
      <c r="G157" s="19">
        <f t="shared" si="47"/>
        <v>673535.71</v>
      </c>
      <c r="H157" s="19">
        <f t="shared" si="47"/>
        <v>842999.9</v>
      </c>
      <c r="I157" s="19">
        <f t="shared" si="47"/>
        <v>997811.29</v>
      </c>
      <c r="J157" s="19">
        <f t="shared" si="47"/>
        <v>662640</v>
      </c>
      <c r="K157" s="19">
        <f t="shared" si="47"/>
        <v>662640</v>
      </c>
      <c r="L157" s="37"/>
      <c r="M157" s="37"/>
    </row>
    <row r="158" spans="1:13" ht="40.5" customHeight="1">
      <c r="A158" s="60"/>
      <c r="B158" s="60"/>
      <c r="C158" s="60"/>
      <c r="D158" s="17" t="s">
        <v>8</v>
      </c>
      <c r="E158" s="19">
        <f>E154+E137+E124+E90+E69+E48+E35+E22</f>
        <v>0</v>
      </c>
      <c r="F158" s="19">
        <f>G158+H158+I158+J158+K158</f>
        <v>3396.75</v>
      </c>
      <c r="G158" s="19">
        <f>G154+G137+G124+G90+G69+G48+G35+G22+G103</f>
        <v>0</v>
      </c>
      <c r="H158" s="19">
        <f>H154+H137+H124+H90+H69+H48+H35+H22+H103</f>
        <v>0</v>
      </c>
      <c r="I158" s="19">
        <f>I154+I137+I124+I90+I69+I48+I35+I22+I103</f>
        <v>3396.75</v>
      </c>
      <c r="J158" s="19">
        <f>J154+J137+J124+J90+J69+J48+J35+J22+J103</f>
        <v>0</v>
      </c>
      <c r="K158" s="19">
        <f>K154+K137+K124+K90+K69+K48+K35+K22+K103</f>
        <v>0</v>
      </c>
      <c r="L158" s="37"/>
      <c r="M158" s="37"/>
    </row>
    <row r="159" spans="1:13" ht="36.75" customHeight="1">
      <c r="A159" s="60"/>
      <c r="B159" s="60"/>
      <c r="C159" s="60"/>
      <c r="D159" s="17" t="s">
        <v>5</v>
      </c>
      <c r="E159" s="19">
        <f>E155+E138+E125+E91+E70+E49+E36+E23</f>
        <v>55031.19</v>
      </c>
      <c r="F159" s="19">
        <f>G159+H159+I159+J159+K159</f>
        <v>478378.04</v>
      </c>
      <c r="G159" s="19">
        <f>G155+G147+G138+G125+G91+G70+G49+G36+G23+G104</f>
        <v>132649.62</v>
      </c>
      <c r="H159" s="19">
        <f>H155+H147+H138+H125+H91+H70+H49+H36+H23</f>
        <v>116908.49</v>
      </c>
      <c r="I159" s="19">
        <f>I155+I147+I138+I125+I91+I70+I49+I36+I23</f>
        <v>220547.93</v>
      </c>
      <c r="J159" s="19">
        <f>J155+J147+J138+J125+J91+J70+J49+J36+J23</f>
        <v>4136</v>
      </c>
      <c r="K159" s="19">
        <f>K155+K147+K138+K125+K91+K70+K49+K36+K23</f>
        <v>4136</v>
      </c>
      <c r="L159" s="37"/>
      <c r="M159" s="37"/>
    </row>
    <row r="160" spans="1:13" ht="46.5" customHeight="1">
      <c r="A160" s="60"/>
      <c r="B160" s="60"/>
      <c r="C160" s="60"/>
      <c r="D160" s="17" t="s">
        <v>4</v>
      </c>
      <c r="E160" s="19">
        <f>E156+E139+E126+E92+E71+E50+E37+E24</f>
        <v>549548.39</v>
      </c>
      <c r="F160" s="19">
        <f>G160+H160+I160+J160+K160</f>
        <v>3357852.11</v>
      </c>
      <c r="G160" s="19">
        <f>G156+G139+G126+G92+G71+G50+G37+G24+G105</f>
        <v>540886.09</v>
      </c>
      <c r="H160" s="19">
        <f>H156+H139+H126+H92+H71+H50+H37+H24+H105</f>
        <v>726091.41</v>
      </c>
      <c r="I160" s="19">
        <f>I156+I139+I126+I92+I71+I50+I37+I24+I105</f>
        <v>773866.61</v>
      </c>
      <c r="J160" s="19">
        <f>J156+J139+J126+J92+J71+J50+J37+J24+J105</f>
        <v>658504</v>
      </c>
      <c r="K160" s="19">
        <f>K156+K139+K126+K92+K71+K50+K37+K24+K105</f>
        <v>658504</v>
      </c>
      <c r="L160" s="37"/>
      <c r="M160" s="37"/>
    </row>
    <row r="161" spans="7:11" ht="15">
      <c r="G161" s="22">
        <v>680537.03</v>
      </c>
      <c r="H161" s="22">
        <v>811559.23</v>
      </c>
      <c r="I161" s="22">
        <v>997811.29</v>
      </c>
      <c r="J161" s="22">
        <v>662640</v>
      </c>
      <c r="K161" s="22"/>
    </row>
    <row r="162" spans="7:11" ht="15">
      <c r="G162" s="22">
        <f>G157-G161</f>
        <v>-7001.320000000065</v>
      </c>
      <c r="H162" s="22">
        <f>H161-H157</f>
        <v>-31440.670000000042</v>
      </c>
      <c r="I162" s="22">
        <f>I161-I157</f>
        <v>0</v>
      </c>
      <c r="J162" s="22">
        <f>J161-J157</f>
        <v>0</v>
      </c>
      <c r="K162" s="22"/>
    </row>
    <row r="163" spans="7:11" ht="15">
      <c r="G163" s="22"/>
      <c r="H163" s="23"/>
      <c r="I163" s="23"/>
      <c r="J163" s="23"/>
      <c r="K163" s="23"/>
    </row>
    <row r="164" ht="15">
      <c r="G164" s="22"/>
    </row>
  </sheetData>
  <sheetProtection/>
  <mergeCells count="108">
    <mergeCell ref="L128:L131"/>
    <mergeCell ref="A140:M140"/>
    <mergeCell ref="A43:A46"/>
    <mergeCell ref="B43:B46"/>
    <mergeCell ref="N79:O79"/>
    <mergeCell ref="A102:C105"/>
    <mergeCell ref="L94:L97"/>
    <mergeCell ref="A94:A97"/>
    <mergeCell ref="B98:B101"/>
    <mergeCell ref="A98:A101"/>
    <mergeCell ref="A149:A152"/>
    <mergeCell ref="B149:B152"/>
    <mergeCell ref="A115:A118"/>
    <mergeCell ref="B115:B118"/>
    <mergeCell ref="L115:L118"/>
    <mergeCell ref="B13:B16"/>
    <mergeCell ref="L13:L16"/>
    <mergeCell ref="B141:B144"/>
    <mergeCell ref="A17:A20"/>
    <mergeCell ref="B17:B20"/>
    <mergeCell ref="A21:C24"/>
    <mergeCell ref="A25:M25"/>
    <mergeCell ref="L9:L10"/>
    <mergeCell ref="M9:M10"/>
    <mergeCell ref="A34:C37"/>
    <mergeCell ref="A1:B1"/>
    <mergeCell ref="I1:M1"/>
    <mergeCell ref="I2:M2"/>
    <mergeCell ref="J3:M3"/>
    <mergeCell ref="A6:M6"/>
    <mergeCell ref="A7:M7"/>
    <mergeCell ref="A13:A16"/>
    <mergeCell ref="A30:A33"/>
    <mergeCell ref="B30:B33"/>
    <mergeCell ref="M13:M16"/>
    <mergeCell ref="A9:A10"/>
    <mergeCell ref="B9:B10"/>
    <mergeCell ref="C9:C10"/>
    <mergeCell ref="E9:E10"/>
    <mergeCell ref="F9:F10"/>
    <mergeCell ref="G9:K9"/>
    <mergeCell ref="D9:D10"/>
    <mergeCell ref="A12:M12"/>
    <mergeCell ref="A38:M38"/>
    <mergeCell ref="A39:A42"/>
    <mergeCell ref="B39:B42"/>
    <mergeCell ref="L39:L42"/>
    <mergeCell ref="M39:M42"/>
    <mergeCell ref="A26:A29"/>
    <mergeCell ref="B26:B29"/>
    <mergeCell ref="L26:L29"/>
    <mergeCell ref="M26:M29"/>
    <mergeCell ref="A47:C50"/>
    <mergeCell ref="A51:M51"/>
    <mergeCell ref="A52:A55"/>
    <mergeCell ref="B52:B55"/>
    <mergeCell ref="L52:L55"/>
    <mergeCell ref="M52:M55"/>
    <mergeCell ref="A56:A59"/>
    <mergeCell ref="B56:B59"/>
    <mergeCell ref="A64:A67"/>
    <mergeCell ref="B64:B67"/>
    <mergeCell ref="A68:C71"/>
    <mergeCell ref="A72:M72"/>
    <mergeCell ref="A60:A63"/>
    <mergeCell ref="B60:B63"/>
    <mergeCell ref="A73:A76"/>
    <mergeCell ref="B73:B76"/>
    <mergeCell ref="L73:L76"/>
    <mergeCell ref="M73:M76"/>
    <mergeCell ref="A77:A80"/>
    <mergeCell ref="B77:B80"/>
    <mergeCell ref="A81:A84"/>
    <mergeCell ref="B81:B84"/>
    <mergeCell ref="A85:A88"/>
    <mergeCell ref="B85:B88"/>
    <mergeCell ref="A89:C92"/>
    <mergeCell ref="L89:L92"/>
    <mergeCell ref="A93:M93"/>
    <mergeCell ref="A107:A110"/>
    <mergeCell ref="B107:B110"/>
    <mergeCell ref="L107:L110"/>
    <mergeCell ref="M107:M110"/>
    <mergeCell ref="A111:A114"/>
    <mergeCell ref="B111:B114"/>
    <mergeCell ref="M94:M97"/>
    <mergeCell ref="A106:M106"/>
    <mergeCell ref="B94:B97"/>
    <mergeCell ref="M115:M118"/>
    <mergeCell ref="A119:A122"/>
    <mergeCell ref="B119:B122"/>
    <mergeCell ref="L141:L144"/>
    <mergeCell ref="M141:M144"/>
    <mergeCell ref="A123:A126"/>
    <mergeCell ref="B123:C126"/>
    <mergeCell ref="A127:M127"/>
    <mergeCell ref="A128:A131"/>
    <mergeCell ref="B128:B131"/>
    <mergeCell ref="M128:M131"/>
    <mergeCell ref="A141:A144"/>
    <mergeCell ref="A145:A148"/>
    <mergeCell ref="B145:B148"/>
    <mergeCell ref="A153:C156"/>
    <mergeCell ref="A157:C160"/>
    <mergeCell ref="A132:A135"/>
    <mergeCell ref="B132:B135"/>
    <mergeCell ref="A136:A139"/>
    <mergeCell ref="B136:C139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8" r:id="rId3"/>
  <rowBreaks count="9" manualBreakCount="9">
    <brk id="37" max="12" man="1"/>
    <brk id="50" max="12" man="1"/>
    <brk id="71" max="12" man="1"/>
    <brk id="92" max="12" man="1"/>
    <brk id="105" max="12" man="1"/>
    <brk id="118" max="12" man="1"/>
    <brk id="126" max="12" man="1"/>
    <brk id="139" max="12" man="1"/>
    <brk id="152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2021-02-24T08:50:30Z</cp:lastPrinted>
  <dcterms:created xsi:type="dcterms:W3CDTF">2013-10-09T11:12:46Z</dcterms:created>
  <dcterms:modified xsi:type="dcterms:W3CDTF">2021-03-18T07:13:55Z</dcterms:modified>
  <cp:category/>
  <cp:version/>
  <cp:contentType/>
  <cp:contentStatus/>
</cp:coreProperties>
</file>