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2)" sheetId="1" r:id="rId1"/>
  </sheets>
  <definedNames>
    <definedName name="_xlnm.Print_Titles" localSheetId="0">'Перечень мероприятий (2)'!$13:$15</definedName>
    <definedName name="_xlnm.Print_Area" localSheetId="0">'Перечень мероприятий (2)'!$A$1:$M$176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  <comment ref="H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</commentList>
</comments>
</file>

<file path=xl/sharedStrings.xml><?xml version="1.0" encoding="utf-8"?>
<sst xmlns="http://schemas.openxmlformats.org/spreadsheetml/2006/main" count="366" uniqueCount="100">
  <si>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</si>
  <si>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</si>
  <si>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</si>
  <si>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</si>
  <si>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</si>
  <si>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</si>
  <si>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</si>
  <si>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</si>
  <si>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</si>
  <si>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</si>
  <si>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</si>
  <si>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</si>
  <si>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</si>
  <si>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</si>
  <si>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</si>
  <si>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</si>
  <si>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</si>
  <si>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</si>
  <si>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</si>
  <si>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</si>
  <si>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</si>
  <si>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</si>
  <si>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</si>
  <si>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</si>
  <si>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</si>
  <si>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</si>
  <si>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</si>
  <si>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</si>
  <si>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</si>
  <si>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</si>
  <si>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</si>
  <si>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</si>
  <si>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</si>
  <si>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</si>
  <si>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</si>
  <si>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</si>
  <si>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</si>
  <si>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</si>
  <si>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</si>
  <si>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</si>
  <si>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</si>
  <si>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</si>
  <si>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</si>
  <si>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</si>
  <si>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</si>
  <si>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</si>
  <si>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</si>
  <si>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</si>
  <si>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</si>
  <si>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</si>
  <si>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</si>
  <si>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новое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</si>
  <si>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</si>
  <si>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</si>
  <si>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</si>
  <si>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</si>
  <si>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</si>
  <si>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</si>
  <si>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</si>
  <si>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</si>
  <si>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</si>
  <si>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</si>
  <si>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</si>
  <si>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</si>
  <si>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</si>
  <si>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</si>
  <si>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</si>
  <si>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</si>
  <si>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</si>
  <si>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</si>
  <si>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</si>
  <si>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</si>
  <si>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</si>
  <si>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</si>
  <si>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</si>
  <si>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</si>
  <si>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</si>
  <si>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</si>
  <si>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</si>
  <si>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</si>
  <si>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</si>
  <si>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7950 - корректировка рабочей док и технадзор вне ГП</t>
  </si>
  <si>
    <t>2021 год 59120.01 - софинансирование</t>
  </si>
  <si>
    <t>2020 -1988 технадзор вне ГП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</si>
  <si>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</si>
  <si>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</si>
  <si>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</si>
  <si>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</si>
  <si>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</si>
  <si>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</si>
  <si>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</si>
  <si>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</si>
  <si>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</si>
  <si>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</si>
  <si>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Приложение № 2</t>
  </si>
  <si>
    <t>Увеличение общего количества посещений музеев - к 2020 г. до 104 %; Перевод в электронный вид музейных фондов  - к 2024 г. до 90%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</si>
  <si>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</t>
  </si>
  <si>
    <t>Увеличение числа посещений культурных мероприятий к 2024 г. до 776.169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</si>
  <si>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Увеличение числа посетителей парков культуры и отдыха к 2024 г. до 117 %  по отношению к базовому году</t>
  </si>
  <si>
    <t>от 22.07.2021 г. № 1508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</si>
</sst>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vertical="center" wrapText="1"/>
    </xf>
    <xf numFmtId="0" fontId="36" fillId="33" borderId="17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vertical="center" wrapText="1"/>
    </xf>
    <xf numFmtId="0" fontId="34" fillId="33" borderId="0" xfId="0" applyFont="1" applyFill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3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 wrapText="1"/>
    </xf>
    <xf numFmtId="0" fontId="34" fillId="33" borderId="2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5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vertical="center" wrapText="1"/>
    </xf>
    <xf numFmtId="0" fontId="34" fillId="33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0"/>
  <sheetViews>
    <sheetView tabSelected="1" zoomScale="75" zoomScaleNormal="75" zoomScaleSheetLayoutView="80" workbookViewId="0" topLeftCell="A1">
      <pane ySplit="15" topLeftCell="A16" activePane="bottomLeft" state="frozen"/>
      <selection pane="topLeft" activeCell="A1" sqref="A1"/>
      <selection pane="bottomLeft" activeCell="O13" sqref="O13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37" t="s">
        <v>94</v>
      </c>
    </row>
    <row r="2" ht="25.5">
      <c r="M2" s="37" t="s">
        <v>85</v>
      </c>
    </row>
    <row r="3" ht="15">
      <c r="M3" s="37" t="s">
        <v>86</v>
      </c>
    </row>
    <row r="4" ht="15">
      <c r="M4" s="37" t="s">
        <v>99</v>
      </c>
    </row>
    <row r="5" spans="1:13" ht="25.5" customHeight="1">
      <c r="A5" s="125"/>
      <c r="B5" s="126"/>
      <c r="H5" s="26"/>
      <c r="I5" s="127" t="s">
        <v>87</v>
      </c>
      <c r="J5" s="127"/>
      <c r="K5" s="127"/>
      <c r="L5" s="127"/>
      <c r="M5" s="127"/>
    </row>
    <row r="6" spans="8:13" ht="15">
      <c r="H6" s="26"/>
      <c r="I6" s="127" t="s">
        <v>19</v>
      </c>
      <c r="J6" s="127"/>
      <c r="K6" s="127"/>
      <c r="L6" s="127"/>
      <c r="M6" s="127"/>
    </row>
    <row r="7" spans="8:13" ht="21.75" customHeight="1">
      <c r="H7" s="36"/>
      <c r="I7" s="36"/>
      <c r="J7" s="128" t="s">
        <v>18</v>
      </c>
      <c r="K7" s="129"/>
      <c r="L7" s="129"/>
      <c r="M7" s="129"/>
    </row>
    <row r="8" spans="8:13" ht="15.75" customHeight="1">
      <c r="H8" s="36"/>
      <c r="I8" s="36"/>
      <c r="J8" s="36"/>
      <c r="K8" s="36"/>
      <c r="L8" s="36"/>
      <c r="M8" s="36" t="s">
        <v>49</v>
      </c>
    </row>
    <row r="9" spans="8:13" ht="15">
      <c r="H9" s="36"/>
      <c r="I9" s="11"/>
      <c r="J9" s="11"/>
      <c r="K9" s="11"/>
      <c r="L9" s="11"/>
      <c r="M9" s="11"/>
    </row>
    <row r="10" spans="1:13" ht="18.75">
      <c r="A10" s="130" t="s">
        <v>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s="31" customFormat="1" ht="18.75">
      <c r="A11" s="131" t="s">
        <v>20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62" t="s">
        <v>1</v>
      </c>
      <c r="B13" s="123" t="s">
        <v>9</v>
      </c>
      <c r="C13" s="123" t="s">
        <v>10</v>
      </c>
      <c r="D13" s="122" t="s">
        <v>2</v>
      </c>
      <c r="E13" s="122" t="s">
        <v>11</v>
      </c>
      <c r="F13" s="122" t="s">
        <v>3</v>
      </c>
      <c r="G13" s="133" t="s">
        <v>12</v>
      </c>
      <c r="H13" s="134"/>
      <c r="I13" s="134"/>
      <c r="J13" s="135"/>
      <c r="K13" s="136"/>
      <c r="L13" s="122" t="s">
        <v>13</v>
      </c>
      <c r="M13" s="123" t="s">
        <v>14</v>
      </c>
    </row>
    <row r="14" spans="1:13" ht="96" customHeight="1">
      <c r="A14" s="62"/>
      <c r="B14" s="132"/>
      <c r="C14" s="97"/>
      <c r="D14" s="122"/>
      <c r="E14" s="122"/>
      <c r="F14" s="122"/>
      <c r="G14" s="40" t="s">
        <v>28</v>
      </c>
      <c r="H14" s="40" t="s">
        <v>29</v>
      </c>
      <c r="I14" s="40" t="s">
        <v>30</v>
      </c>
      <c r="J14" s="40" t="s">
        <v>31</v>
      </c>
      <c r="K14" s="40" t="s">
        <v>32</v>
      </c>
      <c r="L14" s="122"/>
      <c r="M14" s="68"/>
    </row>
    <row r="15" spans="1:13" ht="15">
      <c r="A15" s="13">
        <v>1</v>
      </c>
      <c r="B15" s="4">
        <v>2</v>
      </c>
      <c r="C15" s="4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</row>
    <row r="16" spans="1:13" ht="30" customHeight="1" hidden="1">
      <c r="A16" s="121" t="s">
        <v>25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23.25" customHeight="1" hidden="1">
      <c r="A17" s="146">
        <v>1</v>
      </c>
      <c r="B17" s="92" t="s">
        <v>22</v>
      </c>
      <c r="C17" s="28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40" t="s">
        <v>26</v>
      </c>
      <c r="M17" s="143"/>
    </row>
    <row r="18" spans="1:13" ht="39" customHeight="1" hidden="1">
      <c r="A18" s="147"/>
      <c r="B18" s="93"/>
      <c r="C18" s="28" t="s">
        <v>21</v>
      </c>
      <c r="D18" s="28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41"/>
      <c r="M18" s="67"/>
    </row>
    <row r="19" spans="1:13" ht="33" customHeight="1" hidden="1">
      <c r="A19" s="147"/>
      <c r="B19" s="93"/>
      <c r="C19" s="28" t="s">
        <v>21</v>
      </c>
      <c r="D19" s="28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41"/>
      <c r="M19" s="67"/>
    </row>
    <row r="20" spans="1:13" ht="47.25" customHeight="1" hidden="1">
      <c r="A20" s="148"/>
      <c r="B20" s="93"/>
      <c r="C20" s="28" t="s">
        <v>21</v>
      </c>
      <c r="D20" s="28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42"/>
      <c r="M20" s="68"/>
    </row>
    <row r="21" spans="1:13" ht="21.75" customHeight="1" hidden="1">
      <c r="A21" s="89" t="s">
        <v>15</v>
      </c>
      <c r="B21" s="83" t="s">
        <v>23</v>
      </c>
      <c r="C21" s="27" t="s">
        <v>21</v>
      </c>
      <c r="D21" s="42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30"/>
      <c r="M21" s="32"/>
    </row>
    <row r="22" spans="1:13" ht="34.5" customHeight="1" hidden="1">
      <c r="A22" s="90"/>
      <c r="B22" s="84"/>
      <c r="C22" s="27" t="s">
        <v>21</v>
      </c>
      <c r="D22" s="27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0"/>
      <c r="M22" s="32"/>
    </row>
    <row r="23" spans="1:13" ht="34.5" customHeight="1" hidden="1">
      <c r="A23" s="90"/>
      <c r="B23" s="84"/>
      <c r="C23" s="27" t="s">
        <v>21</v>
      </c>
      <c r="D23" s="27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0"/>
      <c r="M23" s="32"/>
    </row>
    <row r="24" spans="1:13" ht="46.5" customHeight="1" hidden="1">
      <c r="A24" s="138"/>
      <c r="B24" s="114"/>
      <c r="C24" s="27" t="s">
        <v>21</v>
      </c>
      <c r="D24" s="27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40"/>
      <c r="M24" s="40"/>
    </row>
    <row r="25" spans="1:13" ht="22.5" customHeight="1" hidden="1">
      <c r="A25" s="102" t="s">
        <v>7</v>
      </c>
      <c r="B25" s="103"/>
      <c r="C25" s="104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35"/>
      <c r="M25" s="35"/>
    </row>
    <row r="26" spans="1:13" ht="45" customHeight="1" hidden="1">
      <c r="A26" s="105"/>
      <c r="B26" s="106"/>
      <c r="C26" s="107"/>
      <c r="D26" s="28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35"/>
      <c r="M26" s="35"/>
    </row>
    <row r="27" spans="1:13" ht="40.5" customHeight="1" hidden="1">
      <c r="A27" s="105"/>
      <c r="B27" s="106"/>
      <c r="C27" s="107"/>
      <c r="D27" s="28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35"/>
      <c r="M27" s="35"/>
    </row>
    <row r="28" spans="1:13" ht="41.25" customHeight="1" hidden="1">
      <c r="A28" s="115"/>
      <c r="B28" s="116"/>
      <c r="C28" s="117"/>
      <c r="D28" s="28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35"/>
      <c r="M28" s="35"/>
    </row>
    <row r="29" spans="1:13" ht="31.5" customHeight="1">
      <c r="A29" s="118" t="s">
        <v>64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30.75" customHeight="1">
      <c r="A30" s="137">
        <v>1</v>
      </c>
      <c r="B30" s="139" t="s">
        <v>52</v>
      </c>
      <c r="C30" s="28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35147.7</v>
      </c>
      <c r="G30" s="5">
        <f t="shared" si="5"/>
        <v>7064.6</v>
      </c>
      <c r="H30" s="5">
        <f t="shared" si="5"/>
        <v>6889.300000000001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140" t="s">
        <v>26</v>
      </c>
      <c r="M30" s="143" t="s">
        <v>95</v>
      </c>
    </row>
    <row r="31" spans="1:13" ht="40.5" customHeight="1">
      <c r="A31" s="138"/>
      <c r="B31" s="50"/>
      <c r="C31" s="28" t="s">
        <v>21</v>
      </c>
      <c r="D31" s="28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41"/>
      <c r="M31" s="67"/>
    </row>
    <row r="32" spans="1:13" ht="33" customHeight="1">
      <c r="A32" s="138"/>
      <c r="B32" s="50"/>
      <c r="C32" s="28" t="s">
        <v>21</v>
      </c>
      <c r="D32" s="28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41"/>
      <c r="M32" s="67"/>
    </row>
    <row r="33" spans="1:13" ht="41.25" customHeight="1">
      <c r="A33" s="138"/>
      <c r="B33" s="45"/>
      <c r="C33" s="28" t="s">
        <v>21</v>
      </c>
      <c r="D33" s="28" t="s">
        <v>4</v>
      </c>
      <c r="E33" s="5">
        <f>E37</f>
        <v>7064.6</v>
      </c>
      <c r="F33" s="5">
        <f>G33+H33+I33+J33+K33</f>
        <v>35147.7</v>
      </c>
      <c r="G33" s="5">
        <f t="shared" si="6"/>
        <v>7064.6</v>
      </c>
      <c r="H33" s="5">
        <f t="shared" si="6"/>
        <v>6889.300000000001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142"/>
      <c r="M33" s="68"/>
    </row>
    <row r="34" spans="1:13" ht="24" customHeight="1">
      <c r="A34" s="62" t="s">
        <v>15</v>
      </c>
      <c r="B34" s="144" t="s">
        <v>65</v>
      </c>
      <c r="C34" s="27" t="s">
        <v>21</v>
      </c>
      <c r="D34" s="42" t="s">
        <v>6</v>
      </c>
      <c r="E34" s="6">
        <f aca="true" t="shared" si="7" ref="E34:K34">E35+E36+E37</f>
        <v>7064.6</v>
      </c>
      <c r="F34" s="6">
        <f t="shared" si="7"/>
        <v>35147.7</v>
      </c>
      <c r="G34" s="6">
        <f t="shared" si="7"/>
        <v>7064.6</v>
      </c>
      <c r="H34" s="6">
        <f t="shared" si="7"/>
        <v>6889.300000000001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40"/>
      <c r="M34" s="34"/>
    </row>
    <row r="35" spans="1:13" ht="46.5" customHeight="1">
      <c r="A35" s="62"/>
      <c r="B35" s="144"/>
      <c r="C35" s="27" t="s">
        <v>21</v>
      </c>
      <c r="D35" s="27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40"/>
      <c r="M35" s="41"/>
    </row>
    <row r="36" spans="1:13" ht="35.25" customHeight="1">
      <c r="A36" s="62"/>
      <c r="B36" s="144"/>
      <c r="C36" s="27" t="s">
        <v>21</v>
      </c>
      <c r="D36" s="27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40"/>
      <c r="M36" s="41"/>
    </row>
    <row r="37" spans="1:13" ht="50.25" customHeight="1">
      <c r="A37" s="120"/>
      <c r="B37" s="145"/>
      <c r="C37" s="27" t="s">
        <v>21</v>
      </c>
      <c r="D37" s="27" t="s">
        <v>4</v>
      </c>
      <c r="E37" s="6">
        <v>7064.6</v>
      </c>
      <c r="F37" s="6">
        <f>G37+H37+I37+J37+K37</f>
        <v>35147.7</v>
      </c>
      <c r="G37" s="6">
        <v>7064.6</v>
      </c>
      <c r="H37" s="6">
        <f>7064.6-140.9-30.9-3.5</f>
        <v>6889.300000000001</v>
      </c>
      <c r="I37" s="6">
        <v>7064.6</v>
      </c>
      <c r="J37" s="6">
        <v>7064.6</v>
      </c>
      <c r="K37" s="6">
        <v>7064.6</v>
      </c>
      <c r="L37" s="32"/>
      <c r="M37" s="29"/>
    </row>
    <row r="38" spans="1:13" ht="29.25" customHeight="1">
      <c r="A38" s="124" t="s">
        <v>37</v>
      </c>
      <c r="B38" s="124"/>
      <c r="C38" s="124"/>
      <c r="D38" s="17" t="s">
        <v>6</v>
      </c>
      <c r="E38" s="5">
        <f aca="true" t="shared" si="8" ref="E38:K38">E39+E40+E41</f>
        <v>7064.6</v>
      </c>
      <c r="F38" s="5">
        <f t="shared" si="8"/>
        <v>35147.7</v>
      </c>
      <c r="G38" s="5">
        <f t="shared" si="8"/>
        <v>7064.6</v>
      </c>
      <c r="H38" s="5">
        <f t="shared" si="8"/>
        <v>6889.300000000001</v>
      </c>
      <c r="I38" s="5">
        <f t="shared" si="8"/>
        <v>7064.6</v>
      </c>
      <c r="J38" s="5">
        <f t="shared" si="8"/>
        <v>7064.6</v>
      </c>
      <c r="K38" s="5">
        <f t="shared" si="8"/>
        <v>7064.6</v>
      </c>
      <c r="L38" s="35"/>
      <c r="M38" s="35"/>
    </row>
    <row r="39" spans="1:13" ht="39.75" customHeight="1">
      <c r="A39" s="124"/>
      <c r="B39" s="124"/>
      <c r="C39" s="124"/>
      <c r="D39" s="28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35"/>
      <c r="M39" s="35"/>
    </row>
    <row r="40" spans="1:13" ht="35.25" customHeight="1">
      <c r="A40" s="124"/>
      <c r="B40" s="124"/>
      <c r="C40" s="124"/>
      <c r="D40" s="28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35"/>
      <c r="M40" s="35"/>
    </row>
    <row r="41" spans="1:13" ht="46.5" customHeight="1">
      <c r="A41" s="120"/>
      <c r="B41" s="120"/>
      <c r="C41" s="120"/>
      <c r="D41" s="28" t="s">
        <v>4</v>
      </c>
      <c r="E41" s="5">
        <f>E33</f>
        <v>7064.6</v>
      </c>
      <c r="F41" s="5">
        <f>G41+H41+I41+J41+K41</f>
        <v>35147.7</v>
      </c>
      <c r="G41" s="5">
        <f t="shared" si="9"/>
        <v>7064.6</v>
      </c>
      <c r="H41" s="5">
        <f t="shared" si="9"/>
        <v>6889.300000000001</v>
      </c>
      <c r="I41" s="5">
        <f t="shared" si="9"/>
        <v>7064.6</v>
      </c>
      <c r="J41" s="5">
        <f t="shared" si="9"/>
        <v>7064.6</v>
      </c>
      <c r="K41" s="5">
        <f t="shared" si="9"/>
        <v>7064.6</v>
      </c>
      <c r="L41" s="35"/>
      <c r="M41" s="35"/>
    </row>
    <row r="42" spans="1:13" ht="30" customHeight="1">
      <c r="A42" s="118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32.25" customHeight="1">
      <c r="A43" s="149" t="s">
        <v>17</v>
      </c>
      <c r="B43" s="139" t="s">
        <v>61</v>
      </c>
      <c r="C43" s="28" t="s">
        <v>21</v>
      </c>
      <c r="D43" s="17" t="s">
        <v>6</v>
      </c>
      <c r="E43" s="5">
        <f>E44+E45+E46</f>
        <v>71081</v>
      </c>
      <c r="F43" s="5">
        <f>G43+H43+I43+J43+K43</f>
        <v>326598.7</v>
      </c>
      <c r="G43" s="5">
        <f>G44+G45+G46</f>
        <v>64695</v>
      </c>
      <c r="H43" s="5">
        <f>H44+H45+H46</f>
        <v>65295.7</v>
      </c>
      <c r="I43" s="5">
        <f>I44+I45+I46</f>
        <v>65536</v>
      </c>
      <c r="J43" s="5">
        <f>J44+J45+J46</f>
        <v>65536</v>
      </c>
      <c r="K43" s="5">
        <f>K44+K45+K46</f>
        <v>65536</v>
      </c>
      <c r="L43" s="123" t="s">
        <v>26</v>
      </c>
      <c r="M43" s="143" t="s">
        <v>96</v>
      </c>
    </row>
    <row r="44" spans="1:13" ht="39" customHeight="1">
      <c r="A44" s="149"/>
      <c r="B44" s="50"/>
      <c r="C44" s="28" t="s">
        <v>21</v>
      </c>
      <c r="D44" s="28" t="s">
        <v>8</v>
      </c>
      <c r="E44" s="5">
        <f>E48</f>
        <v>0</v>
      </c>
      <c r="F44" s="5">
        <f>G44+H44+I44+J44+K44</f>
        <v>0</v>
      </c>
      <c r="G44" s="5">
        <f aca="true" t="shared" si="10" ref="G44:K46">G48</f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150"/>
      <c r="M44" s="151"/>
    </row>
    <row r="45" spans="1:13" ht="44.25" customHeight="1">
      <c r="A45" s="149"/>
      <c r="B45" s="50"/>
      <c r="C45" s="28" t="s">
        <v>21</v>
      </c>
      <c r="D45" s="28" t="s">
        <v>5</v>
      </c>
      <c r="E45" s="5">
        <f>E49</f>
        <v>0</v>
      </c>
      <c r="F45" s="5">
        <f>G45+H45+I45+J45+K45</f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150"/>
      <c r="M45" s="151"/>
    </row>
    <row r="46" spans="1:13" ht="56.25" customHeight="1">
      <c r="A46" s="149"/>
      <c r="B46" s="50"/>
      <c r="C46" s="28" t="s">
        <v>21</v>
      </c>
      <c r="D46" s="28" t="s">
        <v>4</v>
      </c>
      <c r="E46" s="5">
        <f>E50</f>
        <v>71081</v>
      </c>
      <c r="F46" s="5">
        <f>G46+H46+I46+J46+K46</f>
        <v>326598.7</v>
      </c>
      <c r="G46" s="5">
        <f t="shared" si="10"/>
        <v>64695</v>
      </c>
      <c r="H46" s="5">
        <f t="shared" si="10"/>
        <v>65295.7</v>
      </c>
      <c r="I46" s="5">
        <f t="shared" si="10"/>
        <v>65536</v>
      </c>
      <c r="J46" s="5">
        <f t="shared" si="10"/>
        <v>65536</v>
      </c>
      <c r="K46" s="5">
        <f t="shared" si="10"/>
        <v>65536</v>
      </c>
      <c r="L46" s="132"/>
      <c r="M46" s="152"/>
    </row>
    <row r="47" spans="1:13" ht="25.5" customHeight="1">
      <c r="A47" s="58" t="s">
        <v>16</v>
      </c>
      <c r="B47" s="61" t="s">
        <v>66</v>
      </c>
      <c r="C47" s="27" t="s">
        <v>21</v>
      </c>
      <c r="D47" s="42" t="s">
        <v>6</v>
      </c>
      <c r="E47" s="6">
        <f aca="true" t="shared" si="11" ref="E47:K47">E48+E49+E50</f>
        <v>71081</v>
      </c>
      <c r="F47" s="6">
        <f t="shared" si="11"/>
        <v>326598.7</v>
      </c>
      <c r="G47" s="6">
        <f t="shared" si="11"/>
        <v>64695</v>
      </c>
      <c r="H47" s="6">
        <f t="shared" si="11"/>
        <v>65295.7</v>
      </c>
      <c r="I47" s="6">
        <f t="shared" si="11"/>
        <v>65536</v>
      </c>
      <c r="J47" s="6">
        <f t="shared" si="11"/>
        <v>65536</v>
      </c>
      <c r="K47" s="6">
        <f t="shared" si="11"/>
        <v>65536</v>
      </c>
      <c r="L47" s="39"/>
      <c r="M47" s="41"/>
    </row>
    <row r="48" spans="1:13" ht="30" customHeight="1">
      <c r="A48" s="59"/>
      <c r="B48" s="61"/>
      <c r="C48" s="27" t="s">
        <v>21</v>
      </c>
      <c r="D48" s="27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9"/>
      <c r="M48" s="41"/>
    </row>
    <row r="49" spans="1:13" ht="30" customHeight="1">
      <c r="A49" s="59"/>
      <c r="B49" s="61"/>
      <c r="C49" s="27" t="s">
        <v>21</v>
      </c>
      <c r="D49" s="27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9"/>
      <c r="M49" s="41"/>
    </row>
    <row r="50" spans="1:13" ht="47.25" customHeight="1">
      <c r="A50" s="60"/>
      <c r="B50" s="61"/>
      <c r="C50" s="27" t="s">
        <v>21</v>
      </c>
      <c r="D50" s="27" t="s">
        <v>4</v>
      </c>
      <c r="E50" s="6">
        <v>71081</v>
      </c>
      <c r="F50" s="6">
        <f>G50+H50+I50+J50+K50</f>
        <v>326598.7</v>
      </c>
      <c r="G50" s="6">
        <f>65536-841</f>
        <v>64695</v>
      </c>
      <c r="H50" s="6">
        <f>65536-876.9-463.4+200+600+300</f>
        <v>65295.7</v>
      </c>
      <c r="I50" s="6">
        <v>65536</v>
      </c>
      <c r="J50" s="6">
        <v>65536</v>
      </c>
      <c r="K50" s="6">
        <v>65536</v>
      </c>
      <c r="L50" s="39"/>
      <c r="M50" s="41"/>
    </row>
    <row r="51" spans="1:13" s="8" customFormat="1" ht="25.5" customHeight="1">
      <c r="A51" s="124" t="s">
        <v>38</v>
      </c>
      <c r="B51" s="124"/>
      <c r="C51" s="124"/>
      <c r="D51" s="17" t="s">
        <v>6</v>
      </c>
      <c r="E51" s="5">
        <f>E52+E53+E54</f>
        <v>71081</v>
      </c>
      <c r="F51" s="5">
        <f>G51+H51+I51+J51+K51</f>
        <v>326598.7</v>
      </c>
      <c r="G51" s="5">
        <f>G52+G53+G54</f>
        <v>64695</v>
      </c>
      <c r="H51" s="5">
        <f>H52+H53+H54</f>
        <v>65295.7</v>
      </c>
      <c r="I51" s="5">
        <f>I52+I53+I54</f>
        <v>65536</v>
      </c>
      <c r="J51" s="5">
        <f>J52+J53+J54</f>
        <v>65536</v>
      </c>
      <c r="K51" s="5">
        <f>K52+K53+K54</f>
        <v>65536</v>
      </c>
      <c r="L51" s="35"/>
      <c r="M51" s="35"/>
    </row>
    <row r="52" spans="1:13" s="8" customFormat="1" ht="41.25" customHeight="1">
      <c r="A52" s="124"/>
      <c r="B52" s="124"/>
      <c r="C52" s="124"/>
      <c r="D52" s="28" t="s">
        <v>8</v>
      </c>
      <c r="E52" s="5">
        <f>E44</f>
        <v>0</v>
      </c>
      <c r="F52" s="5">
        <f>G52+H52+I52+J52+K52</f>
        <v>0</v>
      </c>
      <c r="G52" s="5">
        <f aca="true" t="shared" si="12" ref="G52:K54">G44</f>
        <v>0</v>
      </c>
      <c r="H52" s="5">
        <f t="shared" si="12"/>
        <v>0</v>
      </c>
      <c r="I52" s="5">
        <f t="shared" si="12"/>
        <v>0</v>
      </c>
      <c r="J52" s="5">
        <f t="shared" si="12"/>
        <v>0</v>
      </c>
      <c r="K52" s="5">
        <f t="shared" si="12"/>
        <v>0</v>
      </c>
      <c r="L52" s="35"/>
      <c r="M52" s="35"/>
    </row>
    <row r="53" spans="1:13" ht="33.75" customHeight="1">
      <c r="A53" s="124"/>
      <c r="B53" s="124"/>
      <c r="C53" s="124"/>
      <c r="D53" s="28" t="s">
        <v>5</v>
      </c>
      <c r="E53" s="5">
        <f>E45</f>
        <v>0</v>
      </c>
      <c r="F53" s="5">
        <f>G53+H53+I53+J53+K53</f>
        <v>0</v>
      </c>
      <c r="G53" s="5">
        <f t="shared" si="12"/>
        <v>0</v>
      </c>
      <c r="H53" s="5">
        <f t="shared" si="12"/>
        <v>0</v>
      </c>
      <c r="I53" s="5">
        <f t="shared" si="12"/>
        <v>0</v>
      </c>
      <c r="J53" s="5">
        <f t="shared" si="12"/>
        <v>0</v>
      </c>
      <c r="K53" s="5">
        <f t="shared" si="12"/>
        <v>0</v>
      </c>
      <c r="L53" s="35"/>
      <c r="M53" s="35"/>
    </row>
    <row r="54" spans="1:13" ht="44.25" customHeight="1">
      <c r="A54" s="120"/>
      <c r="B54" s="120"/>
      <c r="C54" s="120"/>
      <c r="D54" s="28" t="s">
        <v>4</v>
      </c>
      <c r="E54" s="5">
        <f>E46</f>
        <v>71081</v>
      </c>
      <c r="F54" s="5">
        <f>G54+H54+I54+J54+K54</f>
        <v>326598.7</v>
      </c>
      <c r="G54" s="5">
        <f t="shared" si="12"/>
        <v>64695</v>
      </c>
      <c r="H54" s="5">
        <f t="shared" si="12"/>
        <v>65295.7</v>
      </c>
      <c r="I54" s="5">
        <f t="shared" si="12"/>
        <v>65536</v>
      </c>
      <c r="J54" s="5">
        <f t="shared" si="12"/>
        <v>65536</v>
      </c>
      <c r="K54" s="5">
        <f t="shared" si="12"/>
        <v>65536</v>
      </c>
      <c r="L54" s="35"/>
      <c r="M54" s="35"/>
    </row>
    <row r="55" spans="1:13" ht="31.5" customHeight="1">
      <c r="A55" s="55" t="s">
        <v>57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ht="24.75" customHeight="1">
      <c r="A56" s="64" t="s">
        <v>44</v>
      </c>
      <c r="B56" s="139" t="s">
        <v>53</v>
      </c>
      <c r="C56" s="28" t="s">
        <v>21</v>
      </c>
      <c r="D56" s="17" t="s">
        <v>6</v>
      </c>
      <c r="E56" s="5">
        <f aca="true" t="shared" si="13" ref="E56:K56">E57+E58+E59</f>
        <v>360816.6</v>
      </c>
      <c r="F56" s="5">
        <f t="shared" si="13"/>
        <v>1515865.45</v>
      </c>
      <c r="G56" s="5">
        <f t="shared" si="13"/>
        <v>317115.44999999995</v>
      </c>
      <c r="H56" s="5">
        <f t="shared" si="13"/>
        <v>313750</v>
      </c>
      <c r="I56" s="5">
        <f t="shared" si="13"/>
        <v>295000</v>
      </c>
      <c r="J56" s="5">
        <f t="shared" si="13"/>
        <v>295000</v>
      </c>
      <c r="K56" s="5">
        <f t="shared" si="13"/>
        <v>295000</v>
      </c>
      <c r="L56" s="140" t="s">
        <v>26</v>
      </c>
      <c r="M56" s="143" t="s">
        <v>97</v>
      </c>
    </row>
    <row r="57" spans="1:13" ht="27.75" customHeight="1">
      <c r="A57" s="65"/>
      <c r="B57" s="50"/>
      <c r="C57" s="28" t="s">
        <v>21</v>
      </c>
      <c r="D57" s="28" t="s">
        <v>8</v>
      </c>
      <c r="E57" s="5">
        <f>E61</f>
        <v>0</v>
      </c>
      <c r="F57" s="5">
        <f>G57+H57+I57+J57+K57</f>
        <v>0</v>
      </c>
      <c r="G57" s="5">
        <f aca="true" t="shared" si="14" ref="G57:K58">G61</f>
        <v>0</v>
      </c>
      <c r="H57" s="5">
        <f t="shared" si="14"/>
        <v>0</v>
      </c>
      <c r="I57" s="5">
        <f t="shared" si="14"/>
        <v>0</v>
      </c>
      <c r="J57" s="5">
        <f t="shared" si="14"/>
        <v>0</v>
      </c>
      <c r="K57" s="5">
        <f t="shared" si="14"/>
        <v>0</v>
      </c>
      <c r="L57" s="153"/>
      <c r="M57" s="67"/>
    </row>
    <row r="58" spans="1:13" ht="38.25" customHeight="1">
      <c r="A58" s="65"/>
      <c r="B58" s="50"/>
      <c r="C58" s="28" t="s">
        <v>21</v>
      </c>
      <c r="D58" s="28" t="s">
        <v>5</v>
      </c>
      <c r="E58" s="5">
        <f>E62</f>
        <v>0</v>
      </c>
      <c r="F58" s="5">
        <f>G58+H58+I58+J58+K58</f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153"/>
      <c r="M58" s="67"/>
    </row>
    <row r="59" spans="1:13" ht="71.25" customHeight="1">
      <c r="A59" s="66"/>
      <c r="B59" s="51"/>
      <c r="C59" s="28" t="s">
        <v>21</v>
      </c>
      <c r="D59" s="28" t="s">
        <v>4</v>
      </c>
      <c r="E59" s="5">
        <f>E63+E71</f>
        <v>360816.6</v>
      </c>
      <c r="F59" s="5">
        <f>G59+H59+I59+J59+K59</f>
        <v>1515865.45</v>
      </c>
      <c r="G59" s="5">
        <f>G63+G71+G64</f>
        <v>317115.44999999995</v>
      </c>
      <c r="H59" s="5">
        <f>H63+H71</f>
        <v>313750</v>
      </c>
      <c r="I59" s="5">
        <f>I63+I71</f>
        <v>295000</v>
      </c>
      <c r="J59" s="5">
        <f>J63+J71</f>
        <v>295000</v>
      </c>
      <c r="K59" s="5">
        <f>K63+K71</f>
        <v>295000</v>
      </c>
      <c r="L59" s="154"/>
      <c r="M59" s="68"/>
    </row>
    <row r="60" spans="1:13" ht="25.5" customHeight="1">
      <c r="A60" s="62" t="s">
        <v>45</v>
      </c>
      <c r="B60" s="44" t="s">
        <v>68</v>
      </c>
      <c r="C60" s="27" t="s">
        <v>21</v>
      </c>
      <c r="D60" s="42" t="s">
        <v>6</v>
      </c>
      <c r="E60" s="6">
        <f aca="true" t="shared" si="15" ref="E60:K60">E61+E62+E63</f>
        <v>316066.6</v>
      </c>
      <c r="F60" s="6">
        <f t="shared" si="15"/>
        <v>1418480.45</v>
      </c>
      <c r="G60" s="6">
        <f t="shared" si="15"/>
        <v>296536.44999999995</v>
      </c>
      <c r="H60" s="6">
        <f t="shared" si="15"/>
        <v>266944</v>
      </c>
      <c r="I60" s="6">
        <f t="shared" si="15"/>
        <v>285000</v>
      </c>
      <c r="J60" s="6">
        <f t="shared" si="15"/>
        <v>285000</v>
      </c>
      <c r="K60" s="6">
        <f t="shared" si="15"/>
        <v>285000</v>
      </c>
      <c r="L60" s="12"/>
      <c r="M60" s="16"/>
    </row>
    <row r="61" spans="1:13" ht="31.5" customHeight="1">
      <c r="A61" s="62"/>
      <c r="B61" s="45"/>
      <c r="C61" s="27" t="s">
        <v>21</v>
      </c>
      <c r="D61" s="27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2"/>
      <c r="M61" s="14"/>
    </row>
    <row r="62" spans="1:13" ht="30.75" customHeight="1">
      <c r="A62" s="62"/>
      <c r="B62" s="45"/>
      <c r="C62" s="27" t="s">
        <v>21</v>
      </c>
      <c r="D62" s="27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2"/>
      <c r="M62" s="14"/>
    </row>
    <row r="63" spans="1:13" ht="42" customHeight="1">
      <c r="A63" s="62"/>
      <c r="B63" s="63"/>
      <c r="C63" s="27" t="s">
        <v>21</v>
      </c>
      <c r="D63" s="27" t="s">
        <v>4</v>
      </c>
      <c r="E63" s="6">
        <v>316066.6</v>
      </c>
      <c r="F63" s="6">
        <f>G63+H63+I63+J63+K63</f>
        <v>1418480.45</v>
      </c>
      <c r="G63" s="6">
        <f>306566.6-450-2800-1036.7-6448.75+705.3</f>
        <v>296536.44999999995</v>
      </c>
      <c r="H63" s="6">
        <f>285000-9985-8214.4-56.6+200</f>
        <v>266944</v>
      </c>
      <c r="I63" s="6">
        <v>285000</v>
      </c>
      <c r="J63" s="6">
        <v>285000</v>
      </c>
      <c r="K63" s="6">
        <v>285000</v>
      </c>
      <c r="L63" s="40"/>
      <c r="M63" s="39"/>
    </row>
    <row r="64" spans="1:13" ht="20.25" customHeight="1">
      <c r="A64" s="58" t="s">
        <v>50</v>
      </c>
      <c r="B64" s="44" t="s">
        <v>69</v>
      </c>
      <c r="C64" s="27" t="s">
        <v>21</v>
      </c>
      <c r="D64" s="42" t="s">
        <v>6</v>
      </c>
      <c r="E64" s="6">
        <f aca="true" t="shared" si="16" ref="E64:K64">E65+E66+E67</f>
        <v>0</v>
      </c>
      <c r="F64" s="6">
        <f t="shared" si="16"/>
        <v>484.3</v>
      </c>
      <c r="G64" s="6">
        <f t="shared" si="16"/>
        <v>484.3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40"/>
      <c r="M64" s="39"/>
    </row>
    <row r="65" spans="1:14" ht="27" customHeight="1">
      <c r="A65" s="59"/>
      <c r="B65" s="45"/>
      <c r="C65" s="27" t="s">
        <v>21</v>
      </c>
      <c r="D65" s="27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40"/>
      <c r="M65" s="39"/>
      <c r="N65" s="10" t="s">
        <v>51</v>
      </c>
    </row>
    <row r="66" spans="1:13" ht="28.5" customHeight="1">
      <c r="A66" s="59"/>
      <c r="B66" s="45"/>
      <c r="C66" s="27" t="s">
        <v>21</v>
      </c>
      <c r="D66" s="27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40"/>
      <c r="M66" s="39"/>
    </row>
    <row r="67" spans="1:13" ht="42" customHeight="1">
      <c r="A67" s="60"/>
      <c r="B67" s="46"/>
      <c r="C67" s="27" t="s">
        <v>21</v>
      </c>
      <c r="D67" s="27" t="s">
        <v>4</v>
      </c>
      <c r="E67" s="6">
        <v>0</v>
      </c>
      <c r="F67" s="6">
        <f>G67+H67+I67+J67+K67</f>
        <v>484.3</v>
      </c>
      <c r="G67" s="6">
        <f>450+100-65.7</f>
        <v>484.3</v>
      </c>
      <c r="H67" s="6">
        <v>0</v>
      </c>
      <c r="I67" s="6">
        <v>0</v>
      </c>
      <c r="J67" s="6">
        <v>0</v>
      </c>
      <c r="K67" s="6">
        <v>0</v>
      </c>
      <c r="L67" s="40"/>
      <c r="M67" s="39"/>
    </row>
    <row r="68" spans="1:13" ht="21" customHeight="1">
      <c r="A68" s="58" t="s">
        <v>46</v>
      </c>
      <c r="B68" s="44" t="s">
        <v>70</v>
      </c>
      <c r="C68" s="27" t="s">
        <v>21</v>
      </c>
      <c r="D68" s="42" t="s">
        <v>6</v>
      </c>
      <c r="E68" s="6">
        <f aca="true" t="shared" si="17" ref="E68:K68">E69+E70+E71</f>
        <v>44750</v>
      </c>
      <c r="F68" s="6">
        <f t="shared" si="17"/>
        <v>96900.7</v>
      </c>
      <c r="G68" s="6">
        <f t="shared" si="17"/>
        <v>20094.7</v>
      </c>
      <c r="H68" s="6">
        <f t="shared" si="17"/>
        <v>46806</v>
      </c>
      <c r="I68" s="6">
        <f t="shared" si="17"/>
        <v>10000</v>
      </c>
      <c r="J68" s="6">
        <f t="shared" si="17"/>
        <v>10000</v>
      </c>
      <c r="K68" s="6">
        <f t="shared" si="17"/>
        <v>10000</v>
      </c>
      <c r="L68" s="40"/>
      <c r="M68" s="39"/>
    </row>
    <row r="69" spans="1:13" ht="33.75" customHeight="1">
      <c r="A69" s="59"/>
      <c r="B69" s="45"/>
      <c r="C69" s="27" t="s">
        <v>21</v>
      </c>
      <c r="D69" s="27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40"/>
      <c r="M69" s="39"/>
    </row>
    <row r="70" spans="1:13" ht="31.5" customHeight="1">
      <c r="A70" s="59"/>
      <c r="B70" s="45"/>
      <c r="C70" s="27" t="s">
        <v>21</v>
      </c>
      <c r="D70" s="27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40"/>
      <c r="M70" s="39"/>
    </row>
    <row r="71" spans="1:13" ht="43.5" customHeight="1">
      <c r="A71" s="60"/>
      <c r="B71" s="46"/>
      <c r="C71" s="27" t="s">
        <v>21</v>
      </c>
      <c r="D71" s="27" t="s">
        <v>4</v>
      </c>
      <c r="E71" s="6">
        <v>44750</v>
      </c>
      <c r="F71" s="6">
        <f>G71+H71+I71+J71+K71</f>
        <v>96900.7</v>
      </c>
      <c r="G71" s="6">
        <f>21200+1800+11500-5000-1600-100-7705.3</f>
        <v>20094.7</v>
      </c>
      <c r="H71" s="6">
        <f>22600-99+4000+20305</f>
        <v>46806</v>
      </c>
      <c r="I71" s="6">
        <v>10000</v>
      </c>
      <c r="J71" s="6">
        <v>10000</v>
      </c>
      <c r="K71" s="6">
        <v>10000</v>
      </c>
      <c r="L71" s="40"/>
      <c r="M71" s="39"/>
    </row>
    <row r="72" spans="1:15" ht="33.75" customHeight="1">
      <c r="A72" s="102" t="s">
        <v>39</v>
      </c>
      <c r="B72" s="155"/>
      <c r="C72" s="155"/>
      <c r="D72" s="17" t="s">
        <v>6</v>
      </c>
      <c r="E72" s="5">
        <f>E73+E74+E75</f>
        <v>360816.6</v>
      </c>
      <c r="F72" s="5">
        <f aca="true" t="shared" si="18" ref="F72:K72">F73+F74+F75</f>
        <v>1515865.45</v>
      </c>
      <c r="G72" s="5">
        <f t="shared" si="18"/>
        <v>317115.44999999995</v>
      </c>
      <c r="H72" s="5">
        <f t="shared" si="18"/>
        <v>313750</v>
      </c>
      <c r="I72" s="5">
        <f t="shared" si="18"/>
        <v>295000</v>
      </c>
      <c r="J72" s="5">
        <f t="shared" si="18"/>
        <v>295000</v>
      </c>
      <c r="K72" s="5">
        <f t="shared" si="18"/>
        <v>295000</v>
      </c>
      <c r="L72" s="40"/>
      <c r="M72" s="40"/>
      <c r="N72" s="22">
        <v>324115.45</v>
      </c>
      <c r="O72" s="22">
        <f>G72-N72</f>
        <v>-7000.000000000058</v>
      </c>
    </row>
    <row r="73" spans="1:13" ht="42" customHeight="1">
      <c r="A73" s="105"/>
      <c r="B73" s="156"/>
      <c r="C73" s="156"/>
      <c r="D73" s="28" t="s">
        <v>8</v>
      </c>
      <c r="E73" s="5">
        <v>0</v>
      </c>
      <c r="F73" s="5">
        <f>G73+H73+I73+J73+K73</f>
        <v>0</v>
      </c>
      <c r="G73" s="5">
        <f aca="true" t="shared" si="19" ref="G73:K75">G57</f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40"/>
      <c r="M73" s="40"/>
    </row>
    <row r="74" spans="1:13" ht="34.5" customHeight="1">
      <c r="A74" s="105"/>
      <c r="B74" s="156"/>
      <c r="C74" s="156"/>
      <c r="D74" s="28" t="s">
        <v>5</v>
      </c>
      <c r="E74" s="5">
        <v>0</v>
      </c>
      <c r="F74" s="5">
        <f>G74+H74+I74+J74+K74</f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40"/>
      <c r="M74" s="40"/>
    </row>
    <row r="75" spans="1:13" ht="45.75" customHeight="1">
      <c r="A75" s="157"/>
      <c r="B75" s="158"/>
      <c r="C75" s="158"/>
      <c r="D75" s="28" t="s">
        <v>4</v>
      </c>
      <c r="E75" s="5">
        <f>E59</f>
        <v>360816.6</v>
      </c>
      <c r="F75" s="5">
        <f>G75+H75+I75+J75+K75</f>
        <v>1515865.45</v>
      </c>
      <c r="G75" s="5">
        <f t="shared" si="19"/>
        <v>317115.44999999995</v>
      </c>
      <c r="H75" s="5">
        <f t="shared" si="19"/>
        <v>313750</v>
      </c>
      <c r="I75" s="5">
        <f t="shared" si="19"/>
        <v>295000</v>
      </c>
      <c r="J75" s="5">
        <f t="shared" si="19"/>
        <v>295000</v>
      </c>
      <c r="K75" s="5">
        <f t="shared" si="19"/>
        <v>295000</v>
      </c>
      <c r="L75" s="32"/>
      <c r="M75" s="43"/>
    </row>
    <row r="76" spans="1:13" ht="37.5" customHeight="1">
      <c r="A76" s="118" t="s">
        <v>63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</row>
    <row r="77" spans="1:13" ht="37.5" customHeight="1">
      <c r="A77" s="163">
        <v>2</v>
      </c>
      <c r="B77" s="92" t="s">
        <v>89</v>
      </c>
      <c r="C77" s="28" t="s">
        <v>21</v>
      </c>
      <c r="D77" s="17" t="s">
        <v>6</v>
      </c>
      <c r="E77" s="5">
        <f>E78+E79+E80</f>
        <v>0</v>
      </c>
      <c r="F77" s="5">
        <f aca="true" t="shared" si="20" ref="F77:F88">G77+H77+I77+J77+K77</f>
        <v>12889.89</v>
      </c>
      <c r="G77" s="5">
        <f>G78+G79+G80</f>
        <v>0</v>
      </c>
      <c r="H77" s="5">
        <f>H78+H79+H80</f>
        <v>12889.89</v>
      </c>
      <c r="I77" s="5">
        <f>I78+I79+I80</f>
        <v>0</v>
      </c>
      <c r="J77" s="5">
        <f>J78+J79+J80</f>
        <v>0</v>
      </c>
      <c r="K77" s="5">
        <f>K78+K79+K80</f>
        <v>0</v>
      </c>
      <c r="L77" s="52" t="s">
        <v>26</v>
      </c>
      <c r="M77" s="86" t="s">
        <v>92</v>
      </c>
    </row>
    <row r="78" spans="1:13" ht="60" customHeight="1">
      <c r="A78" s="164"/>
      <c r="B78" s="93"/>
      <c r="C78" s="28" t="s">
        <v>21</v>
      </c>
      <c r="D78" s="28" t="s">
        <v>8</v>
      </c>
      <c r="E78" s="5">
        <f>E82+E86</f>
        <v>0</v>
      </c>
      <c r="F78" s="5">
        <f t="shared" si="20"/>
        <v>0</v>
      </c>
      <c r="G78" s="5">
        <f aca="true" t="shared" si="21" ref="G78:K80">G82+G86</f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67"/>
      <c r="M78" s="87"/>
    </row>
    <row r="79" spans="1:13" ht="55.5" customHeight="1">
      <c r="A79" s="164"/>
      <c r="B79" s="93"/>
      <c r="C79" s="28" t="s">
        <v>21</v>
      </c>
      <c r="D79" s="28" t="s">
        <v>5</v>
      </c>
      <c r="E79" s="5">
        <f>E83+E87</f>
        <v>0</v>
      </c>
      <c r="F79" s="5">
        <f t="shared" si="20"/>
        <v>0</v>
      </c>
      <c r="G79" s="5">
        <f t="shared" si="21"/>
        <v>0</v>
      </c>
      <c r="H79" s="5">
        <f t="shared" si="21"/>
        <v>0</v>
      </c>
      <c r="I79" s="5">
        <f t="shared" si="21"/>
        <v>0</v>
      </c>
      <c r="J79" s="5">
        <f t="shared" si="21"/>
        <v>0</v>
      </c>
      <c r="K79" s="5">
        <f t="shared" si="21"/>
        <v>0</v>
      </c>
      <c r="L79" s="67"/>
      <c r="M79" s="87"/>
    </row>
    <row r="80" spans="1:13" ht="84" customHeight="1">
      <c r="A80" s="165"/>
      <c r="B80" s="94"/>
      <c r="C80" s="28" t="s">
        <v>21</v>
      </c>
      <c r="D80" s="28" t="s">
        <v>4</v>
      </c>
      <c r="E80" s="5">
        <f>E84+E88</f>
        <v>0</v>
      </c>
      <c r="F80" s="5">
        <f t="shared" si="20"/>
        <v>12889.89</v>
      </c>
      <c r="G80" s="5">
        <f t="shared" si="21"/>
        <v>0</v>
      </c>
      <c r="H80" s="5">
        <f t="shared" si="21"/>
        <v>12889.89</v>
      </c>
      <c r="I80" s="5">
        <f t="shared" si="21"/>
        <v>0</v>
      </c>
      <c r="J80" s="5">
        <f t="shared" si="21"/>
        <v>0</v>
      </c>
      <c r="K80" s="5">
        <f t="shared" si="21"/>
        <v>0</v>
      </c>
      <c r="L80" s="68"/>
      <c r="M80" s="88"/>
    </row>
    <row r="81" spans="1:13" ht="37.5" customHeight="1">
      <c r="A81" s="47">
        <v>2.2</v>
      </c>
      <c r="B81" s="44" t="s">
        <v>90</v>
      </c>
      <c r="C81" s="27" t="s">
        <v>21</v>
      </c>
      <c r="D81" s="42" t="s">
        <v>6</v>
      </c>
      <c r="E81" s="6">
        <f>E82+E83+E84</f>
        <v>0</v>
      </c>
      <c r="F81" s="6">
        <f t="shared" si="20"/>
        <v>7006.5</v>
      </c>
      <c r="G81" s="6">
        <f>G82+G83+G84</f>
        <v>0</v>
      </c>
      <c r="H81" s="6">
        <f>H82+H83+H84</f>
        <v>7006.5</v>
      </c>
      <c r="I81" s="6">
        <f>I82+I83+I84</f>
        <v>0</v>
      </c>
      <c r="J81" s="6">
        <f>J82+J83+J84</f>
        <v>0</v>
      </c>
      <c r="K81" s="6">
        <f>K82+K83+K84</f>
        <v>0</v>
      </c>
      <c r="L81" s="38"/>
      <c r="M81" s="38"/>
    </row>
    <row r="82" spans="1:13" ht="37.5" customHeight="1">
      <c r="A82" s="48"/>
      <c r="B82" s="50"/>
      <c r="C82" s="27" t="s">
        <v>21</v>
      </c>
      <c r="D82" s="27" t="s">
        <v>8</v>
      </c>
      <c r="E82" s="6">
        <v>0</v>
      </c>
      <c r="F82" s="6">
        <f t="shared" si="2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38"/>
      <c r="M82" s="38"/>
    </row>
    <row r="83" spans="1:13" ht="37.5" customHeight="1">
      <c r="A83" s="48"/>
      <c r="B83" s="50"/>
      <c r="C83" s="27" t="s">
        <v>21</v>
      </c>
      <c r="D83" s="27" t="s">
        <v>5</v>
      </c>
      <c r="E83" s="6">
        <v>0</v>
      </c>
      <c r="F83" s="6">
        <f t="shared" si="20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38"/>
      <c r="M83" s="38"/>
    </row>
    <row r="84" spans="1:13" ht="42" customHeight="1">
      <c r="A84" s="49"/>
      <c r="B84" s="51"/>
      <c r="C84" s="27" t="s">
        <v>21</v>
      </c>
      <c r="D84" s="27" t="s">
        <v>4</v>
      </c>
      <c r="E84" s="6">
        <v>0</v>
      </c>
      <c r="F84" s="6">
        <f t="shared" si="20"/>
        <v>7006.5</v>
      </c>
      <c r="G84" s="6">
        <v>0</v>
      </c>
      <c r="H84" s="6">
        <f>323.2+6683.3</f>
        <v>7006.5</v>
      </c>
      <c r="I84" s="6">
        <v>0</v>
      </c>
      <c r="J84" s="6">
        <v>0</v>
      </c>
      <c r="K84" s="6">
        <v>0</v>
      </c>
      <c r="L84" s="38"/>
      <c r="M84" s="38"/>
    </row>
    <row r="85" spans="1:13" ht="37.5" customHeight="1">
      <c r="A85" s="47">
        <v>2.3</v>
      </c>
      <c r="B85" s="44" t="s">
        <v>91</v>
      </c>
      <c r="C85" s="27" t="s">
        <v>21</v>
      </c>
      <c r="D85" s="42" t="s">
        <v>6</v>
      </c>
      <c r="E85" s="6">
        <f>E86+E87+E88</f>
        <v>0</v>
      </c>
      <c r="F85" s="6">
        <f t="shared" si="20"/>
        <v>5883.389999999999</v>
      </c>
      <c r="G85" s="6">
        <f>G86+G87+G88</f>
        <v>0</v>
      </c>
      <c r="H85" s="6">
        <f>H86+H87+H88</f>
        <v>5883.389999999999</v>
      </c>
      <c r="I85" s="6">
        <f>I86+I87+I88</f>
        <v>0</v>
      </c>
      <c r="J85" s="6">
        <f>J86+J87+J88</f>
        <v>0</v>
      </c>
      <c r="K85" s="6">
        <f>K86+K87+K88</f>
        <v>0</v>
      </c>
      <c r="L85" s="38"/>
      <c r="M85" s="38"/>
    </row>
    <row r="86" spans="1:13" ht="37.5" customHeight="1">
      <c r="A86" s="48"/>
      <c r="B86" s="45"/>
      <c r="C86" s="27" t="s">
        <v>21</v>
      </c>
      <c r="D86" s="27" t="s">
        <v>8</v>
      </c>
      <c r="E86" s="6">
        <v>0</v>
      </c>
      <c r="F86" s="6">
        <f t="shared" si="20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38"/>
      <c r="M86" s="38"/>
    </row>
    <row r="87" spans="1:13" ht="37.5" customHeight="1">
      <c r="A87" s="48"/>
      <c r="B87" s="45"/>
      <c r="C87" s="27" t="s">
        <v>21</v>
      </c>
      <c r="D87" s="27" t="s">
        <v>5</v>
      </c>
      <c r="E87" s="6">
        <v>0</v>
      </c>
      <c r="F87" s="6">
        <f t="shared" si="20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38"/>
      <c r="M87" s="38"/>
    </row>
    <row r="88" spans="1:13" ht="60" customHeight="1">
      <c r="A88" s="49"/>
      <c r="B88" s="46"/>
      <c r="C88" s="27" t="s">
        <v>21</v>
      </c>
      <c r="D88" s="27" t="s">
        <v>4</v>
      </c>
      <c r="E88" s="6">
        <v>0</v>
      </c>
      <c r="F88" s="6">
        <f t="shared" si="20"/>
        <v>5883.389999999999</v>
      </c>
      <c r="G88" s="6">
        <v>0</v>
      </c>
      <c r="H88" s="6">
        <f>2068.39+2500+1315</f>
        <v>5883.389999999999</v>
      </c>
      <c r="I88" s="6">
        <v>0</v>
      </c>
      <c r="J88" s="6">
        <v>0</v>
      </c>
      <c r="K88" s="6">
        <v>0</v>
      </c>
      <c r="L88" s="38"/>
      <c r="M88" s="38"/>
    </row>
    <row r="89" spans="1:13" ht="42.75" customHeight="1">
      <c r="A89" s="160">
        <v>5</v>
      </c>
      <c r="B89" s="139" t="s">
        <v>47</v>
      </c>
      <c r="C89" s="28" t="s">
        <v>21</v>
      </c>
      <c r="D89" s="17" t="s">
        <v>6</v>
      </c>
      <c r="E89" s="5">
        <f aca="true" t="shared" si="22" ref="E89:K89">E90+E91+E92</f>
        <v>77393.58</v>
      </c>
      <c r="F89" s="5">
        <f t="shared" si="22"/>
        <v>700698.3300000001</v>
      </c>
      <c r="G89" s="5">
        <f t="shared" si="22"/>
        <v>197725.22999999998</v>
      </c>
      <c r="H89" s="5">
        <f t="shared" si="22"/>
        <v>181076.5</v>
      </c>
      <c r="I89" s="5">
        <f t="shared" si="22"/>
        <v>321896.6</v>
      </c>
      <c r="J89" s="5">
        <f t="shared" si="22"/>
        <v>0</v>
      </c>
      <c r="K89" s="5">
        <f t="shared" si="22"/>
        <v>0</v>
      </c>
      <c r="L89" s="140" t="s">
        <v>26</v>
      </c>
      <c r="M89" s="143" t="s">
        <v>79</v>
      </c>
    </row>
    <row r="90" spans="1:13" ht="42.75" customHeight="1">
      <c r="A90" s="161"/>
      <c r="B90" s="50"/>
      <c r="C90" s="28" t="s">
        <v>21</v>
      </c>
      <c r="D90" s="28" t="s">
        <v>8</v>
      </c>
      <c r="E90" s="5">
        <f>E94+E102</f>
        <v>0</v>
      </c>
      <c r="F90" s="5">
        <f>G90+H90+I90+J90+K90</f>
        <v>3396.75</v>
      </c>
      <c r="G90" s="5">
        <f>G94+G102</f>
        <v>0</v>
      </c>
      <c r="H90" s="5">
        <f>H94+H102</f>
        <v>0</v>
      </c>
      <c r="I90" s="5">
        <f>I98</f>
        <v>3396.75</v>
      </c>
      <c r="J90" s="5">
        <f>J94+J102</f>
        <v>0</v>
      </c>
      <c r="K90" s="5">
        <f>K94+K102</f>
        <v>0</v>
      </c>
      <c r="L90" s="153"/>
      <c r="M90" s="67"/>
    </row>
    <row r="91" spans="1:13" ht="36" customHeight="1">
      <c r="A91" s="161"/>
      <c r="B91" s="50"/>
      <c r="C91" s="28" t="s">
        <v>21</v>
      </c>
      <c r="D91" s="28" t="s">
        <v>5</v>
      </c>
      <c r="E91" s="5">
        <f>E95</f>
        <v>50770.19</v>
      </c>
      <c r="F91" s="5">
        <f>G91+H91+I91+J91+K91</f>
        <v>448848.52</v>
      </c>
      <c r="G91" s="5">
        <f>G99+G95</f>
        <v>128403.62</v>
      </c>
      <c r="H91" s="5">
        <f>H99+H95</f>
        <v>112740.49</v>
      </c>
      <c r="I91" s="5">
        <f>I99+I95</f>
        <v>207704.41</v>
      </c>
      <c r="J91" s="5">
        <f>J99+J95</f>
        <v>0</v>
      </c>
      <c r="K91" s="5">
        <f>K99+K95</f>
        <v>0</v>
      </c>
      <c r="L91" s="153"/>
      <c r="M91" s="67"/>
    </row>
    <row r="92" spans="1:13" ht="41.25" customHeight="1">
      <c r="A92" s="162"/>
      <c r="B92" s="51"/>
      <c r="C92" s="28" t="s">
        <v>21</v>
      </c>
      <c r="D92" s="28" t="s">
        <v>4</v>
      </c>
      <c r="E92" s="5">
        <f>E96</f>
        <v>26623.39</v>
      </c>
      <c r="F92" s="5">
        <f>G92+H92+I92+J92+K92</f>
        <v>248453.06</v>
      </c>
      <c r="G92" s="5">
        <f>G96+G104+G100</f>
        <v>69321.61</v>
      </c>
      <c r="H92" s="5">
        <f>H96+H104+H100</f>
        <v>68336.01000000001</v>
      </c>
      <c r="I92" s="5">
        <f>I96+I104+I100</f>
        <v>110795.44</v>
      </c>
      <c r="J92" s="5">
        <f>J96+J104+J100</f>
        <v>0</v>
      </c>
      <c r="K92" s="5">
        <f>K96+K104+K100</f>
        <v>0</v>
      </c>
      <c r="L92" s="154"/>
      <c r="M92" s="68"/>
    </row>
    <row r="93" spans="1:13" ht="31.5" customHeight="1">
      <c r="A93" s="89" t="s">
        <v>45</v>
      </c>
      <c r="B93" s="44" t="s">
        <v>71</v>
      </c>
      <c r="C93" s="27" t="s">
        <v>21</v>
      </c>
      <c r="D93" s="42" t="s">
        <v>6</v>
      </c>
      <c r="E93" s="6">
        <f>E94+E95+E96</f>
        <v>77393.58</v>
      </c>
      <c r="F93" s="6">
        <f aca="true" t="shared" si="23" ref="F93:K93">F94+F95+F96</f>
        <v>693698.3300000001</v>
      </c>
      <c r="G93" s="6">
        <f t="shared" si="23"/>
        <v>197725.22999999998</v>
      </c>
      <c r="H93" s="6">
        <f t="shared" si="23"/>
        <v>181076.5</v>
      </c>
      <c r="I93" s="6">
        <f t="shared" si="23"/>
        <v>314896.6</v>
      </c>
      <c r="J93" s="6">
        <f t="shared" si="23"/>
        <v>0</v>
      </c>
      <c r="K93" s="6">
        <f t="shared" si="23"/>
        <v>0</v>
      </c>
      <c r="L93" s="34"/>
      <c r="M93" s="34"/>
    </row>
    <row r="94" spans="1:13" ht="29.25" customHeight="1">
      <c r="A94" s="90"/>
      <c r="B94" s="45"/>
      <c r="C94" s="27" t="s">
        <v>21</v>
      </c>
      <c r="D94" s="27" t="s">
        <v>8</v>
      </c>
      <c r="E94" s="6">
        <v>0</v>
      </c>
      <c r="F94" s="6">
        <f>G94+H94+I94+J94+K94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4"/>
      <c r="M94" s="41"/>
    </row>
    <row r="95" spans="1:15" ht="32.25" customHeight="1">
      <c r="A95" s="90"/>
      <c r="B95" s="45"/>
      <c r="C95" s="27" t="s">
        <v>21</v>
      </c>
      <c r="D95" s="27" t="s">
        <v>5</v>
      </c>
      <c r="E95" s="6">
        <v>50770.19</v>
      </c>
      <c r="F95" s="6">
        <f>G95+H95+I95+J95+K95</f>
        <v>447716.27</v>
      </c>
      <c r="G95" s="6">
        <f>121530.49+36448.17-29575.04</f>
        <v>128403.62</v>
      </c>
      <c r="H95" s="6">
        <v>112740.49</v>
      </c>
      <c r="I95" s="6">
        <v>206572.16</v>
      </c>
      <c r="J95" s="6">
        <v>0</v>
      </c>
      <c r="K95" s="6">
        <v>0</v>
      </c>
      <c r="L95" s="34"/>
      <c r="M95" s="41"/>
      <c r="N95" s="69" t="s">
        <v>83</v>
      </c>
      <c r="O95" s="70"/>
    </row>
    <row r="96" spans="1:17" ht="57" customHeight="1">
      <c r="A96" s="91"/>
      <c r="B96" s="63"/>
      <c r="C96" s="27" t="s">
        <v>21</v>
      </c>
      <c r="D96" s="27" t="s">
        <v>4</v>
      </c>
      <c r="E96" s="6">
        <v>26623.39</v>
      </c>
      <c r="F96" s="6">
        <f>G96+H96+I96+J96+K96</f>
        <v>245982.06</v>
      </c>
      <c r="G96" s="6">
        <f>63729.41+1988+19113.06-15508.86</f>
        <v>69321.61</v>
      </c>
      <c r="H96" s="6">
        <f>59120.01+7950+2172-906</f>
        <v>68336.01000000001</v>
      </c>
      <c r="I96" s="6">
        <v>108324.44</v>
      </c>
      <c r="J96" s="6">
        <v>0</v>
      </c>
      <c r="K96" s="6">
        <v>0</v>
      </c>
      <c r="L96" s="34"/>
      <c r="M96" s="39"/>
      <c r="O96" s="10" t="s">
        <v>82</v>
      </c>
      <c r="Q96" s="10" t="s">
        <v>81</v>
      </c>
    </row>
    <row r="97" spans="1:13" ht="24.75" customHeight="1">
      <c r="A97" s="95">
        <v>5.3</v>
      </c>
      <c r="B97" s="44" t="s">
        <v>72</v>
      </c>
      <c r="C97" s="27" t="s">
        <v>21</v>
      </c>
      <c r="D97" s="42" t="s">
        <v>6</v>
      </c>
      <c r="E97" s="6">
        <f aca="true" t="shared" si="24" ref="E97:K97">E98+E99+E100</f>
        <v>0</v>
      </c>
      <c r="F97" s="6">
        <f t="shared" si="24"/>
        <v>7000</v>
      </c>
      <c r="G97" s="6">
        <f t="shared" si="24"/>
        <v>0</v>
      </c>
      <c r="H97" s="6">
        <f t="shared" si="24"/>
        <v>0</v>
      </c>
      <c r="I97" s="6">
        <f t="shared" si="24"/>
        <v>7000</v>
      </c>
      <c r="J97" s="6">
        <f t="shared" si="24"/>
        <v>0</v>
      </c>
      <c r="K97" s="6">
        <f t="shared" si="24"/>
        <v>0</v>
      </c>
      <c r="L97" s="40"/>
      <c r="M97" s="41"/>
    </row>
    <row r="98" spans="1:13" ht="29.25" customHeight="1">
      <c r="A98" s="96"/>
      <c r="B98" s="45"/>
      <c r="C98" s="27" t="s">
        <v>21</v>
      </c>
      <c r="D98" s="27" t="s">
        <v>8</v>
      </c>
      <c r="E98" s="6">
        <v>0</v>
      </c>
      <c r="F98" s="6">
        <f>G98+H98+I98+J98+K98</f>
        <v>3396.75</v>
      </c>
      <c r="G98" s="6">
        <v>0</v>
      </c>
      <c r="H98" s="6">
        <v>0</v>
      </c>
      <c r="I98" s="6">
        <v>3396.75</v>
      </c>
      <c r="J98" s="6">
        <v>0</v>
      </c>
      <c r="K98" s="6">
        <v>0</v>
      </c>
      <c r="L98" s="40"/>
      <c r="M98" s="41"/>
    </row>
    <row r="99" spans="1:13" ht="33" customHeight="1">
      <c r="A99" s="96"/>
      <c r="B99" s="45"/>
      <c r="C99" s="27" t="s">
        <v>21</v>
      </c>
      <c r="D99" s="27" t="s">
        <v>5</v>
      </c>
      <c r="E99" s="6">
        <v>0</v>
      </c>
      <c r="F99" s="6">
        <f>G99+H99+I99+J99+K99</f>
        <v>1132.25</v>
      </c>
      <c r="G99" s="6">
        <v>0</v>
      </c>
      <c r="H99" s="6">
        <v>0</v>
      </c>
      <c r="I99" s="6">
        <v>1132.25</v>
      </c>
      <c r="J99" s="6">
        <v>0</v>
      </c>
      <c r="K99" s="6">
        <v>0</v>
      </c>
      <c r="L99" s="40"/>
      <c r="M99" s="41"/>
    </row>
    <row r="100" spans="1:13" ht="51" customHeight="1">
      <c r="A100" s="97"/>
      <c r="B100" s="46"/>
      <c r="C100" s="27" t="s">
        <v>21</v>
      </c>
      <c r="D100" s="27" t="s">
        <v>4</v>
      </c>
      <c r="E100" s="6">
        <v>0</v>
      </c>
      <c r="F100" s="6">
        <f>G100+H100+I100+J100+K100</f>
        <v>2471</v>
      </c>
      <c r="G100" s="6">
        <v>0</v>
      </c>
      <c r="H100" s="6">
        <v>0</v>
      </c>
      <c r="I100" s="6">
        <v>2471</v>
      </c>
      <c r="J100" s="6">
        <v>0</v>
      </c>
      <c r="K100" s="6">
        <v>0</v>
      </c>
      <c r="L100" s="40"/>
      <c r="M100" s="41"/>
    </row>
    <row r="101" spans="1:13" ht="24" customHeight="1" hidden="1">
      <c r="A101" s="95"/>
      <c r="B101" s="44"/>
      <c r="C101" s="27"/>
      <c r="D101" s="42"/>
      <c r="E101" s="6"/>
      <c r="F101" s="6"/>
      <c r="G101" s="6"/>
      <c r="H101" s="6"/>
      <c r="I101" s="6"/>
      <c r="J101" s="6"/>
      <c r="K101" s="6"/>
      <c r="L101" s="34"/>
      <c r="M101" s="41"/>
    </row>
    <row r="102" spans="1:13" ht="42.75" customHeight="1" hidden="1">
      <c r="A102" s="96"/>
      <c r="B102" s="45"/>
      <c r="C102" s="27"/>
      <c r="D102" s="27"/>
      <c r="E102" s="6"/>
      <c r="F102" s="6"/>
      <c r="G102" s="6"/>
      <c r="H102" s="6"/>
      <c r="I102" s="6"/>
      <c r="J102" s="6"/>
      <c r="K102" s="6"/>
      <c r="L102" s="34"/>
      <c r="M102" s="41"/>
    </row>
    <row r="103" spans="1:13" ht="42.75" customHeight="1" hidden="1">
      <c r="A103" s="96"/>
      <c r="B103" s="45"/>
      <c r="C103" s="27"/>
      <c r="D103" s="27"/>
      <c r="E103" s="6"/>
      <c r="F103" s="6"/>
      <c r="G103" s="6"/>
      <c r="H103" s="6"/>
      <c r="I103" s="6"/>
      <c r="J103" s="6"/>
      <c r="K103" s="6"/>
      <c r="L103" s="34"/>
      <c r="M103" s="41"/>
    </row>
    <row r="104" spans="1:13" ht="42.75" customHeight="1" hidden="1">
      <c r="A104" s="97"/>
      <c r="B104" s="46"/>
      <c r="C104" s="27"/>
      <c r="D104" s="27"/>
      <c r="E104" s="6"/>
      <c r="F104" s="6"/>
      <c r="G104" s="6"/>
      <c r="H104" s="6"/>
      <c r="I104" s="6"/>
      <c r="J104" s="6"/>
      <c r="K104" s="6"/>
      <c r="L104" s="34"/>
      <c r="M104" s="41"/>
    </row>
    <row r="105" spans="1:13" ht="43.5" customHeight="1">
      <c r="A105" s="102" t="s">
        <v>40</v>
      </c>
      <c r="B105" s="103"/>
      <c r="C105" s="104"/>
      <c r="D105" s="17" t="s">
        <v>6</v>
      </c>
      <c r="E105" s="5">
        <f aca="true" t="shared" si="25" ref="E105:K105">E106+E107+E108</f>
        <v>77393.58</v>
      </c>
      <c r="F105" s="5">
        <f t="shared" si="25"/>
        <v>713588.22</v>
      </c>
      <c r="G105" s="5">
        <f t="shared" si="25"/>
        <v>197725.22999999998</v>
      </c>
      <c r="H105" s="5">
        <f t="shared" si="25"/>
        <v>193966.39</v>
      </c>
      <c r="I105" s="5">
        <f t="shared" si="25"/>
        <v>321896.6</v>
      </c>
      <c r="J105" s="5">
        <f t="shared" si="25"/>
        <v>0</v>
      </c>
      <c r="K105" s="5">
        <f t="shared" si="25"/>
        <v>0</v>
      </c>
      <c r="L105" s="123"/>
      <c r="M105" s="34"/>
    </row>
    <row r="106" spans="1:13" ht="43.5" customHeight="1">
      <c r="A106" s="105"/>
      <c r="B106" s="106"/>
      <c r="C106" s="107"/>
      <c r="D106" s="28" t="s">
        <v>8</v>
      </c>
      <c r="E106" s="5">
        <f>E90</f>
        <v>0</v>
      </c>
      <c r="F106" s="5">
        <f>G106+H106+I106+J106+K106</f>
        <v>3396.75</v>
      </c>
      <c r="G106" s="5">
        <f>G90</f>
        <v>0</v>
      </c>
      <c r="H106" s="5">
        <f aca="true" t="shared" si="26" ref="H106:K108">H90+H78</f>
        <v>0</v>
      </c>
      <c r="I106" s="5">
        <f t="shared" si="26"/>
        <v>3396.75</v>
      </c>
      <c r="J106" s="5">
        <f t="shared" si="26"/>
        <v>0</v>
      </c>
      <c r="K106" s="5">
        <f t="shared" si="26"/>
        <v>0</v>
      </c>
      <c r="L106" s="150"/>
      <c r="M106" s="41"/>
    </row>
    <row r="107" spans="1:13" ht="41.25" customHeight="1">
      <c r="A107" s="105"/>
      <c r="B107" s="106"/>
      <c r="C107" s="107"/>
      <c r="D107" s="28" t="s">
        <v>5</v>
      </c>
      <c r="E107" s="5">
        <f>E91</f>
        <v>50770.19</v>
      </c>
      <c r="F107" s="5">
        <f>G107+H107+I107+J107+K107</f>
        <v>448848.52</v>
      </c>
      <c r="G107" s="5">
        <f>G91</f>
        <v>128403.62</v>
      </c>
      <c r="H107" s="5">
        <f t="shared" si="26"/>
        <v>112740.49</v>
      </c>
      <c r="I107" s="5">
        <f t="shared" si="26"/>
        <v>207704.41</v>
      </c>
      <c r="J107" s="5">
        <f t="shared" si="26"/>
        <v>0</v>
      </c>
      <c r="K107" s="5">
        <f t="shared" si="26"/>
        <v>0</v>
      </c>
      <c r="L107" s="150"/>
      <c r="M107" s="41"/>
    </row>
    <row r="108" spans="1:13" ht="39" customHeight="1">
      <c r="A108" s="108"/>
      <c r="B108" s="109"/>
      <c r="C108" s="110"/>
      <c r="D108" s="17" t="s">
        <v>4</v>
      </c>
      <c r="E108" s="5">
        <f>E92</f>
        <v>26623.39</v>
      </c>
      <c r="F108" s="5">
        <f>G108+H108+I108+J108+K108</f>
        <v>261342.95</v>
      </c>
      <c r="G108" s="5">
        <f>G92</f>
        <v>69321.61</v>
      </c>
      <c r="H108" s="5">
        <f t="shared" si="26"/>
        <v>81225.90000000001</v>
      </c>
      <c r="I108" s="5">
        <f t="shared" si="26"/>
        <v>110795.44</v>
      </c>
      <c r="J108" s="5">
        <f t="shared" si="26"/>
        <v>0</v>
      </c>
      <c r="K108" s="5">
        <f t="shared" si="26"/>
        <v>0</v>
      </c>
      <c r="L108" s="132"/>
      <c r="M108" s="39"/>
    </row>
    <row r="109" spans="1:13" ht="27.75" customHeight="1">
      <c r="A109" s="71" t="s">
        <v>58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2"/>
    </row>
    <row r="110" spans="1:13" ht="39" customHeight="1">
      <c r="A110" s="52">
        <v>1</v>
      </c>
      <c r="B110" s="92" t="s">
        <v>59</v>
      </c>
      <c r="C110" s="28" t="s">
        <v>21</v>
      </c>
      <c r="D110" s="17" t="s">
        <v>6</v>
      </c>
      <c r="E110" s="5">
        <f aca="true" t="shared" si="27" ref="E110:K110">E111+E112+E113</f>
        <v>0</v>
      </c>
      <c r="F110" s="5">
        <f t="shared" si="27"/>
        <v>814823.8</v>
      </c>
      <c r="G110" s="5">
        <f t="shared" si="27"/>
        <v>0</v>
      </c>
      <c r="H110" s="5">
        <f t="shared" si="27"/>
        <v>203646.1</v>
      </c>
      <c r="I110" s="5">
        <f t="shared" si="27"/>
        <v>203725.9</v>
      </c>
      <c r="J110" s="5">
        <f t="shared" si="27"/>
        <v>203725.9</v>
      </c>
      <c r="K110" s="5">
        <f t="shared" si="27"/>
        <v>203725.9</v>
      </c>
      <c r="L110" s="80" t="s">
        <v>26</v>
      </c>
      <c r="M110" s="123" t="s">
        <v>80</v>
      </c>
    </row>
    <row r="111" spans="1:13" ht="39" customHeight="1">
      <c r="A111" s="53"/>
      <c r="B111" s="93"/>
      <c r="C111" s="28" t="s">
        <v>21</v>
      </c>
      <c r="D111" s="28" t="s">
        <v>8</v>
      </c>
      <c r="E111" s="5">
        <f>E115</f>
        <v>0</v>
      </c>
      <c r="F111" s="5">
        <f aca="true" t="shared" si="28" ref="F111:F121">G111+H111+I111+J111+K111</f>
        <v>0</v>
      </c>
      <c r="G111" s="5">
        <f aca="true" t="shared" si="29" ref="G111:K113">G115</f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  <c r="L111" s="81"/>
      <c r="M111" s="150"/>
    </row>
    <row r="112" spans="1:13" ht="39" customHeight="1">
      <c r="A112" s="53"/>
      <c r="B112" s="93"/>
      <c r="C112" s="28" t="s">
        <v>21</v>
      </c>
      <c r="D112" s="28" t="s">
        <v>5</v>
      </c>
      <c r="E112" s="5">
        <f>E116</f>
        <v>0</v>
      </c>
      <c r="F112" s="5">
        <f t="shared" si="28"/>
        <v>0</v>
      </c>
      <c r="G112" s="5">
        <f t="shared" si="29"/>
        <v>0</v>
      </c>
      <c r="H112" s="5">
        <f t="shared" si="29"/>
        <v>0</v>
      </c>
      <c r="I112" s="5">
        <f t="shared" si="29"/>
        <v>0</v>
      </c>
      <c r="J112" s="5">
        <f t="shared" si="29"/>
        <v>0</v>
      </c>
      <c r="K112" s="5">
        <f t="shared" si="29"/>
        <v>0</v>
      </c>
      <c r="L112" s="81"/>
      <c r="M112" s="150"/>
    </row>
    <row r="113" spans="1:13" ht="39" customHeight="1">
      <c r="A113" s="54"/>
      <c r="B113" s="94"/>
      <c r="C113" s="28" t="s">
        <v>21</v>
      </c>
      <c r="D113" s="28" t="s">
        <v>4</v>
      </c>
      <c r="E113" s="5">
        <f>E117</f>
        <v>0</v>
      </c>
      <c r="F113" s="5">
        <f t="shared" si="28"/>
        <v>814823.8</v>
      </c>
      <c r="G113" s="5">
        <f t="shared" si="29"/>
        <v>0</v>
      </c>
      <c r="H113" s="5">
        <f t="shared" si="29"/>
        <v>203646.1</v>
      </c>
      <c r="I113" s="5">
        <f t="shared" si="29"/>
        <v>203725.9</v>
      </c>
      <c r="J113" s="5">
        <f t="shared" si="29"/>
        <v>203725.9</v>
      </c>
      <c r="K113" s="5">
        <f t="shared" si="29"/>
        <v>203725.9</v>
      </c>
      <c r="L113" s="82"/>
      <c r="M113" s="132"/>
    </row>
    <row r="114" spans="1:13" ht="39" customHeight="1">
      <c r="A114" s="86">
        <v>1.1</v>
      </c>
      <c r="B114" s="83" t="s">
        <v>78</v>
      </c>
      <c r="C114" s="27" t="s">
        <v>21</v>
      </c>
      <c r="D114" s="42" t="s">
        <v>6</v>
      </c>
      <c r="E114" s="6">
        <f>E115+E116+E117</f>
        <v>0</v>
      </c>
      <c r="F114" s="6">
        <f t="shared" si="28"/>
        <v>814823.8</v>
      </c>
      <c r="G114" s="6">
        <f>G115+G116+G117</f>
        <v>0</v>
      </c>
      <c r="H114" s="6">
        <f>H115+H116+H117</f>
        <v>203646.1</v>
      </c>
      <c r="I114" s="6">
        <f>I115+I116+I117</f>
        <v>203725.9</v>
      </c>
      <c r="J114" s="6">
        <f>J115+J116+J117</f>
        <v>203725.9</v>
      </c>
      <c r="K114" s="6">
        <f>K115+K116+K117</f>
        <v>203725.9</v>
      </c>
      <c r="L114" s="40"/>
      <c r="M114" s="40"/>
    </row>
    <row r="115" spans="1:13" ht="39" customHeight="1">
      <c r="A115" s="87"/>
      <c r="B115" s="84"/>
      <c r="C115" s="27" t="s">
        <v>21</v>
      </c>
      <c r="D115" s="27" t="s">
        <v>8</v>
      </c>
      <c r="E115" s="6">
        <v>0</v>
      </c>
      <c r="F115" s="6">
        <f t="shared" si="28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40"/>
      <c r="M115" s="40"/>
    </row>
    <row r="116" spans="1:13" ht="39" customHeight="1">
      <c r="A116" s="87"/>
      <c r="B116" s="84"/>
      <c r="C116" s="27" t="s">
        <v>21</v>
      </c>
      <c r="D116" s="27" t="s">
        <v>5</v>
      </c>
      <c r="E116" s="6">
        <v>0</v>
      </c>
      <c r="F116" s="6">
        <f t="shared" si="28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40"/>
      <c r="M116" s="40"/>
    </row>
    <row r="117" spans="1:13" ht="39" customHeight="1">
      <c r="A117" s="88"/>
      <c r="B117" s="85"/>
      <c r="C117" s="27" t="s">
        <v>21</v>
      </c>
      <c r="D117" s="27" t="s">
        <v>4</v>
      </c>
      <c r="E117" s="6">
        <v>0</v>
      </c>
      <c r="F117" s="6">
        <f t="shared" si="28"/>
        <v>814823.8</v>
      </c>
      <c r="G117" s="6">
        <v>0</v>
      </c>
      <c r="H117" s="6">
        <f>203725.9-79.8</f>
        <v>203646.1</v>
      </c>
      <c r="I117" s="6">
        <v>203725.9</v>
      </c>
      <c r="J117" s="6">
        <v>203725.9</v>
      </c>
      <c r="K117" s="6">
        <v>203725.9</v>
      </c>
      <c r="L117" s="40"/>
      <c r="M117" s="40"/>
    </row>
    <row r="118" spans="1:13" ht="39" customHeight="1">
      <c r="A118" s="71" t="s">
        <v>60</v>
      </c>
      <c r="B118" s="72"/>
      <c r="C118" s="73"/>
      <c r="D118" s="17" t="s">
        <v>6</v>
      </c>
      <c r="E118" s="5">
        <f>E119+E120+E121</f>
        <v>0</v>
      </c>
      <c r="F118" s="5">
        <f t="shared" si="28"/>
        <v>814823.8</v>
      </c>
      <c r="G118" s="5">
        <f>G119+G120+G121</f>
        <v>0</v>
      </c>
      <c r="H118" s="5">
        <f>H119+H120+H121</f>
        <v>203646.1</v>
      </c>
      <c r="I118" s="5">
        <f>I119+I120+I121</f>
        <v>203725.9</v>
      </c>
      <c r="J118" s="5">
        <f>J119+J120+J121</f>
        <v>203725.9</v>
      </c>
      <c r="K118" s="5">
        <f>K119+K120+K121</f>
        <v>203725.9</v>
      </c>
      <c r="L118" s="40"/>
      <c r="M118" s="40"/>
    </row>
    <row r="119" spans="1:13" ht="39" customHeight="1">
      <c r="A119" s="74"/>
      <c r="B119" s="75"/>
      <c r="C119" s="76"/>
      <c r="D119" s="28" t="s">
        <v>8</v>
      </c>
      <c r="E119" s="5">
        <f>E115</f>
        <v>0</v>
      </c>
      <c r="F119" s="5">
        <f t="shared" si="28"/>
        <v>0</v>
      </c>
      <c r="G119" s="5">
        <f aca="true" t="shared" si="30" ref="G119:K121">G111</f>
        <v>0</v>
      </c>
      <c r="H119" s="5">
        <f t="shared" si="30"/>
        <v>0</v>
      </c>
      <c r="I119" s="5">
        <f t="shared" si="30"/>
        <v>0</v>
      </c>
      <c r="J119" s="5">
        <f t="shared" si="30"/>
        <v>0</v>
      </c>
      <c r="K119" s="5">
        <f t="shared" si="30"/>
        <v>0</v>
      </c>
      <c r="L119" s="40"/>
      <c r="M119" s="40"/>
    </row>
    <row r="120" spans="1:13" ht="39" customHeight="1">
      <c r="A120" s="74"/>
      <c r="B120" s="75"/>
      <c r="C120" s="76"/>
      <c r="D120" s="28" t="s">
        <v>5</v>
      </c>
      <c r="E120" s="5">
        <f>E116</f>
        <v>0</v>
      </c>
      <c r="F120" s="5">
        <f t="shared" si="28"/>
        <v>0</v>
      </c>
      <c r="G120" s="5">
        <f t="shared" si="30"/>
        <v>0</v>
      </c>
      <c r="H120" s="5">
        <f t="shared" si="30"/>
        <v>0</v>
      </c>
      <c r="I120" s="5">
        <f t="shared" si="30"/>
        <v>0</v>
      </c>
      <c r="J120" s="5">
        <f t="shared" si="30"/>
        <v>0</v>
      </c>
      <c r="K120" s="5">
        <f t="shared" si="30"/>
        <v>0</v>
      </c>
      <c r="L120" s="40"/>
      <c r="M120" s="40"/>
    </row>
    <row r="121" spans="1:13" ht="39" customHeight="1">
      <c r="A121" s="77"/>
      <c r="B121" s="78"/>
      <c r="C121" s="79"/>
      <c r="D121" s="17" t="s">
        <v>4</v>
      </c>
      <c r="E121" s="5">
        <f>E117</f>
        <v>0</v>
      </c>
      <c r="F121" s="5">
        <f t="shared" si="28"/>
        <v>814823.8</v>
      </c>
      <c r="G121" s="5">
        <f t="shared" si="30"/>
        <v>0</v>
      </c>
      <c r="H121" s="5">
        <f t="shared" si="30"/>
        <v>203646.1</v>
      </c>
      <c r="I121" s="5">
        <f t="shared" si="30"/>
        <v>203725.9</v>
      </c>
      <c r="J121" s="5">
        <f t="shared" si="30"/>
        <v>203725.9</v>
      </c>
      <c r="K121" s="5">
        <f t="shared" si="30"/>
        <v>203725.9</v>
      </c>
      <c r="L121" s="40"/>
      <c r="M121" s="40"/>
    </row>
    <row r="122" spans="1:13" ht="27" customHeight="1">
      <c r="A122" s="111" t="s">
        <v>62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3"/>
    </row>
    <row r="123" spans="1:13" ht="44.25" customHeight="1">
      <c r="A123" s="146">
        <v>1</v>
      </c>
      <c r="B123" s="139" t="s">
        <v>54</v>
      </c>
      <c r="C123" s="28" t="s">
        <v>21</v>
      </c>
      <c r="D123" s="17" t="s">
        <v>6</v>
      </c>
      <c r="E123" s="5">
        <f>E124+E125+E126</f>
        <v>0</v>
      </c>
      <c r="F123" s="5">
        <f aca="true" t="shared" si="31" ref="F123:K123">F124+F125+F126</f>
        <v>11198.5</v>
      </c>
      <c r="G123" s="5">
        <f t="shared" si="31"/>
        <v>2109.3</v>
      </c>
      <c r="H123" s="5">
        <f t="shared" si="31"/>
        <v>2272.3</v>
      </c>
      <c r="I123" s="5">
        <f t="shared" si="31"/>
        <v>2272.3</v>
      </c>
      <c r="J123" s="5">
        <f t="shared" si="31"/>
        <v>2272.3</v>
      </c>
      <c r="K123" s="5">
        <f t="shared" si="31"/>
        <v>2272.3</v>
      </c>
      <c r="L123" s="52" t="s">
        <v>27</v>
      </c>
      <c r="M123" s="143" t="s">
        <v>33</v>
      </c>
    </row>
    <row r="124" spans="1:13" ht="39" customHeight="1">
      <c r="A124" s="147"/>
      <c r="B124" s="50"/>
      <c r="C124" s="28" t="s">
        <v>21</v>
      </c>
      <c r="D124" s="28" t="s">
        <v>8</v>
      </c>
      <c r="E124" s="5">
        <f>E128</f>
        <v>0</v>
      </c>
      <c r="F124" s="5">
        <f>G124+H124+I124+J124+K124</f>
        <v>0</v>
      </c>
      <c r="G124" s="5">
        <f aca="true" t="shared" si="32" ref="G124:K126">G128</f>
        <v>0</v>
      </c>
      <c r="H124" s="5">
        <f t="shared" si="32"/>
        <v>0</v>
      </c>
      <c r="I124" s="5">
        <f t="shared" si="32"/>
        <v>0</v>
      </c>
      <c r="J124" s="5">
        <f t="shared" si="32"/>
        <v>0</v>
      </c>
      <c r="K124" s="5">
        <f t="shared" si="32"/>
        <v>0</v>
      </c>
      <c r="L124" s="53"/>
      <c r="M124" s="173"/>
    </row>
    <row r="125" spans="1:13" ht="42" customHeight="1">
      <c r="A125" s="147"/>
      <c r="B125" s="50"/>
      <c r="C125" s="28" t="s">
        <v>21</v>
      </c>
      <c r="D125" s="28" t="s">
        <v>5</v>
      </c>
      <c r="E125" s="5">
        <f>E129</f>
        <v>0</v>
      </c>
      <c r="F125" s="5">
        <f>G125+H125+I125+J125+K125</f>
        <v>0</v>
      </c>
      <c r="G125" s="5">
        <f t="shared" si="32"/>
        <v>0</v>
      </c>
      <c r="H125" s="5">
        <f t="shared" si="32"/>
        <v>0</v>
      </c>
      <c r="I125" s="5">
        <f t="shared" si="32"/>
        <v>0</v>
      </c>
      <c r="J125" s="5">
        <f t="shared" si="32"/>
        <v>0</v>
      </c>
      <c r="K125" s="5">
        <f t="shared" si="32"/>
        <v>0</v>
      </c>
      <c r="L125" s="53"/>
      <c r="M125" s="173"/>
    </row>
    <row r="126" spans="1:13" ht="59.25" customHeight="1">
      <c r="A126" s="148"/>
      <c r="B126" s="51"/>
      <c r="C126" s="28" t="s">
        <v>21</v>
      </c>
      <c r="D126" s="28" t="s">
        <v>4</v>
      </c>
      <c r="E126" s="5">
        <f>E130</f>
        <v>0</v>
      </c>
      <c r="F126" s="5">
        <f>G126+H126+I126+J126+K126</f>
        <v>11198.5</v>
      </c>
      <c r="G126" s="5">
        <f t="shared" si="32"/>
        <v>2109.3</v>
      </c>
      <c r="H126" s="5">
        <f t="shared" si="32"/>
        <v>2272.3</v>
      </c>
      <c r="I126" s="5">
        <f t="shared" si="32"/>
        <v>2272.3</v>
      </c>
      <c r="J126" s="5">
        <f t="shared" si="32"/>
        <v>2272.3</v>
      </c>
      <c r="K126" s="5">
        <f t="shared" si="32"/>
        <v>2272.3</v>
      </c>
      <c r="L126" s="54"/>
      <c r="M126" s="174"/>
    </row>
    <row r="127" spans="1:13" ht="27" customHeight="1">
      <c r="A127" s="95">
        <v>1.5</v>
      </c>
      <c r="B127" s="44" t="s">
        <v>77</v>
      </c>
      <c r="C127" s="27" t="s">
        <v>21</v>
      </c>
      <c r="D127" s="42" t="s">
        <v>6</v>
      </c>
      <c r="E127" s="6">
        <f aca="true" t="shared" si="33" ref="E127:K127">E128+E129+E130</f>
        <v>0</v>
      </c>
      <c r="F127" s="6">
        <f t="shared" si="33"/>
        <v>11198.5</v>
      </c>
      <c r="G127" s="6">
        <f t="shared" si="33"/>
        <v>2109.3</v>
      </c>
      <c r="H127" s="6">
        <f t="shared" si="33"/>
        <v>2272.3</v>
      </c>
      <c r="I127" s="6">
        <f t="shared" si="33"/>
        <v>2272.3</v>
      </c>
      <c r="J127" s="6">
        <f t="shared" si="33"/>
        <v>2272.3</v>
      </c>
      <c r="K127" s="6">
        <f t="shared" si="33"/>
        <v>2272.3</v>
      </c>
      <c r="L127" s="25"/>
      <c r="M127" s="25"/>
    </row>
    <row r="128" spans="1:13" ht="27" customHeight="1">
      <c r="A128" s="96"/>
      <c r="B128" s="45"/>
      <c r="C128" s="27" t="s">
        <v>21</v>
      </c>
      <c r="D128" s="27" t="s">
        <v>8</v>
      </c>
      <c r="E128" s="6">
        <v>0</v>
      </c>
      <c r="F128" s="6">
        <f aca="true" t="shared" si="34" ref="F128:F134">G128+H128+I128+J128+K128</f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5"/>
      <c r="M128" s="25"/>
    </row>
    <row r="129" spans="1:13" ht="27" customHeight="1">
      <c r="A129" s="96"/>
      <c r="B129" s="45"/>
      <c r="C129" s="27" t="s">
        <v>21</v>
      </c>
      <c r="D129" s="27" t="s">
        <v>5</v>
      </c>
      <c r="E129" s="6">
        <v>0</v>
      </c>
      <c r="F129" s="6">
        <f t="shared" si="34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25"/>
      <c r="M129" s="25"/>
    </row>
    <row r="130" spans="1:13" ht="44.25" customHeight="1">
      <c r="A130" s="97"/>
      <c r="B130" s="46"/>
      <c r="C130" s="27" t="s">
        <v>21</v>
      </c>
      <c r="D130" s="27" t="s">
        <v>4</v>
      </c>
      <c r="E130" s="6">
        <v>0</v>
      </c>
      <c r="F130" s="6">
        <f t="shared" si="34"/>
        <v>11198.5</v>
      </c>
      <c r="G130" s="6">
        <v>2109.3</v>
      </c>
      <c r="H130" s="6">
        <v>2272.3</v>
      </c>
      <c r="I130" s="6">
        <v>2272.3</v>
      </c>
      <c r="J130" s="6">
        <v>2272.3</v>
      </c>
      <c r="K130" s="6">
        <v>2272.3</v>
      </c>
      <c r="L130" s="25"/>
      <c r="M130" s="25"/>
    </row>
    <row r="131" spans="1:13" ht="31.5" customHeight="1">
      <c r="A131" s="52">
        <v>2</v>
      </c>
      <c r="B131" s="92" t="s">
        <v>55</v>
      </c>
      <c r="C131" s="28" t="s">
        <v>21</v>
      </c>
      <c r="D131" s="17" t="s">
        <v>6</v>
      </c>
      <c r="E131" s="5">
        <f>E132+E133+E134</f>
        <v>4261</v>
      </c>
      <c r="F131" s="5">
        <f t="shared" si="34"/>
        <v>20820</v>
      </c>
      <c r="G131" s="5">
        <f>G132+G133+G134</f>
        <v>4246</v>
      </c>
      <c r="H131" s="5">
        <f>H132+H133+H134</f>
        <v>4168</v>
      </c>
      <c r="I131" s="5">
        <f>I132+I133+I134</f>
        <v>4134</v>
      </c>
      <c r="J131" s="5">
        <f>J132+J133+J134</f>
        <v>4136</v>
      </c>
      <c r="K131" s="5">
        <f>K132+K133+K134</f>
        <v>4136</v>
      </c>
      <c r="L131" s="80" t="s">
        <v>27</v>
      </c>
      <c r="M131" s="143" t="s">
        <v>84</v>
      </c>
    </row>
    <row r="132" spans="1:13" ht="45.75" customHeight="1">
      <c r="A132" s="98"/>
      <c r="B132" s="100"/>
      <c r="C132" s="28" t="s">
        <v>21</v>
      </c>
      <c r="D132" s="28" t="s">
        <v>8</v>
      </c>
      <c r="E132" s="5">
        <f>E136</f>
        <v>0</v>
      </c>
      <c r="F132" s="5">
        <f t="shared" si="34"/>
        <v>0</v>
      </c>
      <c r="G132" s="5">
        <f aca="true" t="shared" si="35" ref="G132:K134">G136</f>
        <v>0</v>
      </c>
      <c r="H132" s="5">
        <f t="shared" si="35"/>
        <v>0</v>
      </c>
      <c r="I132" s="5">
        <f t="shared" si="35"/>
        <v>0</v>
      </c>
      <c r="J132" s="5">
        <f t="shared" si="35"/>
        <v>0</v>
      </c>
      <c r="K132" s="5">
        <f t="shared" si="35"/>
        <v>0</v>
      </c>
      <c r="L132" s="67"/>
      <c r="M132" s="173"/>
    </row>
    <row r="133" spans="1:13" ht="37.5" customHeight="1">
      <c r="A133" s="98"/>
      <c r="B133" s="100"/>
      <c r="C133" s="28" t="s">
        <v>21</v>
      </c>
      <c r="D133" s="28" t="s">
        <v>5</v>
      </c>
      <c r="E133" s="19">
        <f>E137</f>
        <v>4261</v>
      </c>
      <c r="F133" s="5">
        <f t="shared" si="34"/>
        <v>20820</v>
      </c>
      <c r="G133" s="24">
        <f t="shared" si="35"/>
        <v>4246</v>
      </c>
      <c r="H133" s="24">
        <f t="shared" si="35"/>
        <v>4168</v>
      </c>
      <c r="I133" s="24">
        <f t="shared" si="35"/>
        <v>4134</v>
      </c>
      <c r="J133" s="24">
        <f t="shared" si="35"/>
        <v>4136</v>
      </c>
      <c r="K133" s="24">
        <f t="shared" si="35"/>
        <v>4136</v>
      </c>
      <c r="L133" s="67"/>
      <c r="M133" s="173"/>
    </row>
    <row r="134" spans="1:13" ht="213.75" customHeight="1">
      <c r="A134" s="99"/>
      <c r="B134" s="101"/>
      <c r="C134" s="28" t="s">
        <v>21</v>
      </c>
      <c r="D134" s="28" t="s">
        <v>4</v>
      </c>
      <c r="E134" s="19">
        <f>E138</f>
        <v>0</v>
      </c>
      <c r="F134" s="5">
        <f t="shared" si="34"/>
        <v>0</v>
      </c>
      <c r="G134" s="19">
        <f t="shared" si="35"/>
        <v>0</v>
      </c>
      <c r="H134" s="19">
        <f t="shared" si="35"/>
        <v>0</v>
      </c>
      <c r="I134" s="19">
        <f t="shared" si="35"/>
        <v>0</v>
      </c>
      <c r="J134" s="19">
        <f t="shared" si="35"/>
        <v>0</v>
      </c>
      <c r="K134" s="19">
        <f t="shared" si="35"/>
        <v>0</v>
      </c>
      <c r="L134" s="68"/>
      <c r="M134" s="174"/>
    </row>
    <row r="135" spans="1:13" ht="25.5" customHeight="1">
      <c r="A135" s="58" t="s">
        <v>48</v>
      </c>
      <c r="B135" s="83" t="s">
        <v>76</v>
      </c>
      <c r="C135" s="27" t="s">
        <v>21</v>
      </c>
      <c r="D135" s="42" t="s">
        <v>6</v>
      </c>
      <c r="E135" s="7">
        <f aca="true" t="shared" si="36" ref="E135:K135">E136+E137+E138</f>
        <v>4261</v>
      </c>
      <c r="F135" s="7">
        <f t="shared" si="36"/>
        <v>20820</v>
      </c>
      <c r="G135" s="7">
        <f t="shared" si="36"/>
        <v>4246</v>
      </c>
      <c r="H135" s="7">
        <f t="shared" si="36"/>
        <v>4168</v>
      </c>
      <c r="I135" s="7">
        <f t="shared" si="36"/>
        <v>4134</v>
      </c>
      <c r="J135" s="7">
        <f t="shared" si="36"/>
        <v>4136</v>
      </c>
      <c r="K135" s="7">
        <f t="shared" si="36"/>
        <v>4136</v>
      </c>
      <c r="L135" s="33"/>
      <c r="M135" s="33"/>
    </row>
    <row r="136" spans="1:13" ht="39.75" customHeight="1">
      <c r="A136" s="59"/>
      <c r="B136" s="181"/>
      <c r="C136" s="27" t="s">
        <v>21</v>
      </c>
      <c r="D136" s="27" t="s">
        <v>8</v>
      </c>
      <c r="E136" s="7">
        <v>0</v>
      </c>
      <c r="F136" s="7">
        <f>G136+H136+I136+J136+K136</f>
        <v>0</v>
      </c>
      <c r="G136" s="7">
        <v>0</v>
      </c>
      <c r="H136" s="7">
        <v>0</v>
      </c>
      <c r="I136" s="7">
        <v>0</v>
      </c>
      <c r="J136" s="7">
        <v>0</v>
      </c>
      <c r="K136" s="18">
        <v>0</v>
      </c>
      <c r="L136" s="33"/>
      <c r="M136" s="33"/>
    </row>
    <row r="137" spans="1:13" ht="41.25" customHeight="1">
      <c r="A137" s="59"/>
      <c r="B137" s="181"/>
      <c r="C137" s="27" t="s">
        <v>21</v>
      </c>
      <c r="D137" s="27" t="s">
        <v>5</v>
      </c>
      <c r="E137" s="7">
        <v>4261</v>
      </c>
      <c r="F137" s="7">
        <f>G137+H137+I137+J137+K137</f>
        <v>20820</v>
      </c>
      <c r="G137" s="7">
        <v>4246</v>
      </c>
      <c r="H137" s="7">
        <v>4168</v>
      </c>
      <c r="I137" s="7">
        <v>4134</v>
      </c>
      <c r="J137" s="7">
        <v>4136</v>
      </c>
      <c r="K137" s="7">
        <v>4136</v>
      </c>
      <c r="L137" s="33"/>
      <c r="M137" s="33"/>
    </row>
    <row r="138" spans="1:13" ht="61.5" customHeight="1">
      <c r="A138" s="60"/>
      <c r="B138" s="182"/>
      <c r="C138" s="27" t="s">
        <v>21</v>
      </c>
      <c r="D138" s="27" t="s">
        <v>4</v>
      </c>
      <c r="E138" s="7">
        <v>0</v>
      </c>
      <c r="F138" s="18">
        <f>G138+H138+I138+J138+K138</f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33"/>
      <c r="M138" s="33"/>
    </row>
    <row r="139" spans="1:13" ht="24.75" customHeight="1">
      <c r="A139" s="64"/>
      <c r="B139" s="166" t="s">
        <v>41</v>
      </c>
      <c r="C139" s="73"/>
      <c r="D139" s="17" t="s">
        <v>6</v>
      </c>
      <c r="E139" s="19">
        <f>E140+E141+E142</f>
        <v>4261</v>
      </c>
      <c r="F139" s="19">
        <f aca="true" t="shared" si="37" ref="F139:K139">F140+F141+F142</f>
        <v>32018.5</v>
      </c>
      <c r="G139" s="19">
        <f t="shared" si="37"/>
        <v>6355.3</v>
      </c>
      <c r="H139" s="19">
        <f t="shared" si="37"/>
        <v>6440.3</v>
      </c>
      <c r="I139" s="19">
        <f t="shared" si="37"/>
        <v>6406.3</v>
      </c>
      <c r="J139" s="19">
        <f t="shared" si="37"/>
        <v>6408.3</v>
      </c>
      <c r="K139" s="19">
        <f t="shared" si="37"/>
        <v>6408.3</v>
      </c>
      <c r="L139" s="35"/>
      <c r="M139" s="35"/>
    </row>
    <row r="140" spans="1:13" ht="46.5" customHeight="1">
      <c r="A140" s="65"/>
      <c r="B140" s="167"/>
      <c r="C140" s="76"/>
      <c r="D140" s="28" t="s">
        <v>8</v>
      </c>
      <c r="E140" s="19">
        <v>0</v>
      </c>
      <c r="F140" s="19">
        <f>G140+H140+I140+J140+K140</f>
        <v>0</v>
      </c>
      <c r="G140" s="19">
        <f aca="true" t="shared" si="38" ref="G140:K141">G132+G124</f>
        <v>0</v>
      </c>
      <c r="H140" s="19">
        <f t="shared" si="38"/>
        <v>0</v>
      </c>
      <c r="I140" s="19">
        <f t="shared" si="38"/>
        <v>0</v>
      </c>
      <c r="J140" s="19">
        <f t="shared" si="38"/>
        <v>0</v>
      </c>
      <c r="K140" s="19">
        <f t="shared" si="38"/>
        <v>0</v>
      </c>
      <c r="L140" s="35"/>
      <c r="M140" s="35"/>
    </row>
    <row r="141" spans="1:13" ht="36" customHeight="1">
      <c r="A141" s="65"/>
      <c r="B141" s="167"/>
      <c r="C141" s="76"/>
      <c r="D141" s="28" t="s">
        <v>5</v>
      </c>
      <c r="E141" s="19">
        <f>E133+E125</f>
        <v>4261</v>
      </c>
      <c r="F141" s="19">
        <f>G141+H141+I141+J141+K141</f>
        <v>20820</v>
      </c>
      <c r="G141" s="19">
        <f t="shared" si="38"/>
        <v>4246</v>
      </c>
      <c r="H141" s="19">
        <f t="shared" si="38"/>
        <v>4168</v>
      </c>
      <c r="I141" s="19">
        <f t="shared" si="38"/>
        <v>4134</v>
      </c>
      <c r="J141" s="19">
        <f t="shared" si="38"/>
        <v>4136</v>
      </c>
      <c r="K141" s="19">
        <f t="shared" si="38"/>
        <v>4136</v>
      </c>
      <c r="L141" s="35"/>
      <c r="M141" s="35"/>
    </row>
    <row r="142" spans="1:13" ht="41.25" customHeight="1">
      <c r="A142" s="66"/>
      <c r="B142" s="168"/>
      <c r="C142" s="79"/>
      <c r="D142" s="28" t="s">
        <v>4</v>
      </c>
      <c r="E142" s="19">
        <f>E134</f>
        <v>0</v>
      </c>
      <c r="F142" s="19">
        <f>G142+H142+I142+J142+K142</f>
        <v>11198.5</v>
      </c>
      <c r="G142" s="19">
        <f>G134+G126</f>
        <v>2109.3</v>
      </c>
      <c r="H142" s="19">
        <f>H134+H126</f>
        <v>2272.3</v>
      </c>
      <c r="I142" s="19">
        <f>I134+I126</f>
        <v>2272.3</v>
      </c>
      <c r="J142" s="19">
        <f>J134+J126</f>
        <v>2272.3</v>
      </c>
      <c r="K142" s="19">
        <f>K134+K126</f>
        <v>2272.3</v>
      </c>
      <c r="L142" s="35"/>
      <c r="M142" s="35"/>
    </row>
    <row r="143" spans="1:13" ht="27" customHeight="1">
      <c r="A143" s="55" t="s">
        <v>35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4" spans="1:13" ht="30" customHeight="1">
      <c r="A144" s="64" t="s">
        <v>17</v>
      </c>
      <c r="B144" s="92" t="s">
        <v>56</v>
      </c>
      <c r="C144" s="28" t="s">
        <v>21</v>
      </c>
      <c r="D144" s="17" t="s">
        <v>6</v>
      </c>
      <c r="E144" s="19">
        <f>E145+E146+E147</f>
        <v>26827</v>
      </c>
      <c r="F144" s="19">
        <f>G144+H144+I144+J144+K144</f>
        <v>137926.53</v>
      </c>
      <c r="G144" s="19">
        <f>G145+G146+G147</f>
        <v>27106.93</v>
      </c>
      <c r="H144" s="19">
        <f>H145+H146+H147</f>
        <v>27704.9</v>
      </c>
      <c r="I144" s="19">
        <f>I145+I146+I147</f>
        <v>27704.9</v>
      </c>
      <c r="J144" s="19">
        <f>J145+J146+J147</f>
        <v>27704.9</v>
      </c>
      <c r="K144" s="19">
        <f>K145+K146+K147</f>
        <v>27704.9</v>
      </c>
      <c r="L144" s="52" t="s">
        <v>26</v>
      </c>
      <c r="M144" s="143" t="s">
        <v>34</v>
      </c>
    </row>
    <row r="145" spans="1:13" ht="40.5" customHeight="1">
      <c r="A145" s="169"/>
      <c r="B145" s="187"/>
      <c r="C145" s="28" t="s">
        <v>21</v>
      </c>
      <c r="D145" s="28" t="s">
        <v>8</v>
      </c>
      <c r="E145" s="19">
        <f>E149</f>
        <v>0</v>
      </c>
      <c r="F145" s="19">
        <f>G145+H145+I145+J145+K145</f>
        <v>0</v>
      </c>
      <c r="G145" s="19">
        <f aca="true" t="shared" si="39" ref="G145:K147">G149</f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  <c r="L145" s="53"/>
      <c r="M145" s="173"/>
    </row>
    <row r="146" spans="1:13" ht="36" customHeight="1">
      <c r="A146" s="169"/>
      <c r="B146" s="187"/>
      <c r="C146" s="28" t="s">
        <v>21</v>
      </c>
      <c r="D146" s="28" t="s">
        <v>5</v>
      </c>
      <c r="E146" s="19">
        <f>E150</f>
        <v>0</v>
      </c>
      <c r="F146" s="19">
        <f>G146+H146+I146+J146+K146</f>
        <v>0</v>
      </c>
      <c r="G146" s="19">
        <f t="shared" si="39"/>
        <v>0</v>
      </c>
      <c r="H146" s="19">
        <f t="shared" si="39"/>
        <v>0</v>
      </c>
      <c r="I146" s="19">
        <f t="shared" si="39"/>
        <v>0</v>
      </c>
      <c r="J146" s="19">
        <f t="shared" si="39"/>
        <v>0</v>
      </c>
      <c r="K146" s="19">
        <f t="shared" si="39"/>
        <v>0</v>
      </c>
      <c r="L146" s="53"/>
      <c r="M146" s="173"/>
    </row>
    <row r="147" spans="1:13" ht="45" customHeight="1">
      <c r="A147" s="170"/>
      <c r="B147" s="188"/>
      <c r="C147" s="28" t="s">
        <v>21</v>
      </c>
      <c r="D147" s="28" t="s">
        <v>4</v>
      </c>
      <c r="E147" s="19">
        <f>E151</f>
        <v>26827</v>
      </c>
      <c r="F147" s="19">
        <f>G147+H147+I147+J147+K147</f>
        <v>137926.53</v>
      </c>
      <c r="G147" s="19">
        <f t="shared" si="39"/>
        <v>27106.93</v>
      </c>
      <c r="H147" s="19">
        <f t="shared" si="39"/>
        <v>27704.9</v>
      </c>
      <c r="I147" s="19">
        <f t="shared" si="39"/>
        <v>27704.9</v>
      </c>
      <c r="J147" s="19">
        <f t="shared" si="39"/>
        <v>27704.9</v>
      </c>
      <c r="K147" s="19">
        <f t="shared" si="39"/>
        <v>27704.9</v>
      </c>
      <c r="L147" s="54"/>
      <c r="M147" s="174"/>
    </row>
    <row r="148" spans="1:13" ht="33" customHeight="1">
      <c r="A148" s="95">
        <v>1.1</v>
      </c>
      <c r="B148" s="83" t="s">
        <v>75</v>
      </c>
      <c r="C148" s="27" t="s">
        <v>21</v>
      </c>
      <c r="D148" s="42" t="s">
        <v>6</v>
      </c>
      <c r="E148" s="7">
        <f aca="true" t="shared" si="40" ref="E148:K148">E149+E150+E151</f>
        <v>26827</v>
      </c>
      <c r="F148" s="7">
        <f t="shared" si="40"/>
        <v>137926.53</v>
      </c>
      <c r="G148" s="7">
        <f t="shared" si="40"/>
        <v>27106.93</v>
      </c>
      <c r="H148" s="7">
        <f t="shared" si="40"/>
        <v>27704.9</v>
      </c>
      <c r="I148" s="7">
        <f t="shared" si="40"/>
        <v>27704.9</v>
      </c>
      <c r="J148" s="7">
        <f t="shared" si="40"/>
        <v>27704.9</v>
      </c>
      <c r="K148" s="7">
        <f t="shared" si="40"/>
        <v>27704.9</v>
      </c>
      <c r="L148" s="33"/>
      <c r="M148" s="33"/>
    </row>
    <row r="149" spans="1:13" ht="35.25" customHeight="1">
      <c r="A149" s="67"/>
      <c r="B149" s="176"/>
      <c r="C149" s="27" t="s">
        <v>21</v>
      </c>
      <c r="D149" s="27" t="s">
        <v>8</v>
      </c>
      <c r="E149" s="7">
        <v>0</v>
      </c>
      <c r="F149" s="7">
        <f>G149+H149+I149+J149+K149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33"/>
      <c r="M149" s="33"/>
    </row>
    <row r="150" spans="1:13" ht="33.75" customHeight="1">
      <c r="A150" s="67"/>
      <c r="B150" s="176"/>
      <c r="C150" s="27" t="s">
        <v>21</v>
      </c>
      <c r="D150" s="27" t="s">
        <v>5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3"/>
      <c r="M150" s="33"/>
    </row>
    <row r="151" spans="1:13" ht="48.75" customHeight="1">
      <c r="A151" s="68"/>
      <c r="B151" s="177"/>
      <c r="C151" s="27" t="s">
        <v>21</v>
      </c>
      <c r="D151" s="27" t="s">
        <v>4</v>
      </c>
      <c r="E151" s="7">
        <v>26827</v>
      </c>
      <c r="F151" s="7">
        <f>G151+H151+I151+J151+K151</f>
        <v>137926.53</v>
      </c>
      <c r="G151" s="7">
        <v>27106.93</v>
      </c>
      <c r="H151" s="7">
        <v>27704.9</v>
      </c>
      <c r="I151" s="7">
        <v>27704.9</v>
      </c>
      <c r="J151" s="7">
        <v>27704.9</v>
      </c>
      <c r="K151" s="7">
        <v>27704.9</v>
      </c>
      <c r="L151" s="33"/>
      <c r="M151" s="33"/>
    </row>
    <row r="152" spans="1:13" ht="21" customHeight="1">
      <c r="A152" s="178"/>
      <c r="B152" s="166" t="s">
        <v>42</v>
      </c>
      <c r="C152" s="73"/>
      <c r="D152" s="17" t="s">
        <v>6</v>
      </c>
      <c r="E152" s="19">
        <f aca="true" t="shared" si="41" ref="E152:K152">E153+E154+E155</f>
        <v>26827</v>
      </c>
      <c r="F152" s="19">
        <f t="shared" si="41"/>
        <v>137926.53</v>
      </c>
      <c r="G152" s="19">
        <f t="shared" si="41"/>
        <v>27106.93</v>
      </c>
      <c r="H152" s="19">
        <f t="shared" si="41"/>
        <v>27704.9</v>
      </c>
      <c r="I152" s="19">
        <f t="shared" si="41"/>
        <v>27704.9</v>
      </c>
      <c r="J152" s="19">
        <f t="shared" si="41"/>
        <v>27704.9</v>
      </c>
      <c r="K152" s="19">
        <f t="shared" si="41"/>
        <v>27704.9</v>
      </c>
      <c r="L152" s="35"/>
      <c r="M152" s="35"/>
    </row>
    <row r="153" spans="1:13" ht="48" customHeight="1">
      <c r="A153" s="179"/>
      <c r="B153" s="167"/>
      <c r="C153" s="76"/>
      <c r="D153" s="28" t="s">
        <v>8</v>
      </c>
      <c r="E153" s="19">
        <f>E145</f>
        <v>0</v>
      </c>
      <c r="F153" s="19">
        <f>G153+H153+I153+J153+K153</f>
        <v>0</v>
      </c>
      <c r="G153" s="19">
        <f aca="true" t="shared" si="42" ref="G153:K154">G145</f>
        <v>0</v>
      </c>
      <c r="H153" s="19">
        <f t="shared" si="42"/>
        <v>0</v>
      </c>
      <c r="I153" s="19">
        <f t="shared" si="42"/>
        <v>0</v>
      </c>
      <c r="J153" s="19">
        <f t="shared" si="42"/>
        <v>0</v>
      </c>
      <c r="K153" s="19">
        <f t="shared" si="42"/>
        <v>0</v>
      </c>
      <c r="L153" s="35"/>
      <c r="M153" s="35"/>
    </row>
    <row r="154" spans="1:13" ht="33" customHeight="1">
      <c r="A154" s="179"/>
      <c r="B154" s="167"/>
      <c r="C154" s="76"/>
      <c r="D154" s="28" t="s">
        <v>5</v>
      </c>
      <c r="E154" s="19">
        <f>E146</f>
        <v>0</v>
      </c>
      <c r="F154" s="19">
        <f>G154+H154+I154+J154+K154</f>
        <v>0</v>
      </c>
      <c r="G154" s="19">
        <f t="shared" si="42"/>
        <v>0</v>
      </c>
      <c r="H154" s="19">
        <f t="shared" si="42"/>
        <v>0</v>
      </c>
      <c r="I154" s="19">
        <f t="shared" si="42"/>
        <v>0</v>
      </c>
      <c r="J154" s="19">
        <f t="shared" si="42"/>
        <v>0</v>
      </c>
      <c r="K154" s="19">
        <f t="shared" si="42"/>
        <v>0</v>
      </c>
      <c r="L154" s="35"/>
      <c r="M154" s="35"/>
    </row>
    <row r="155" spans="1:13" ht="43.5" customHeight="1">
      <c r="A155" s="180"/>
      <c r="B155" s="168"/>
      <c r="C155" s="79"/>
      <c r="D155" s="28" t="s">
        <v>4</v>
      </c>
      <c r="E155" s="19">
        <f>E147</f>
        <v>26827</v>
      </c>
      <c r="F155" s="19">
        <f>G155+H155+I155+J155+K155</f>
        <v>137926.53</v>
      </c>
      <c r="G155" s="19">
        <f>G147</f>
        <v>27106.93</v>
      </c>
      <c r="H155" s="19">
        <f>H147</f>
        <v>27704.9</v>
      </c>
      <c r="I155" s="19">
        <f>I147</f>
        <v>27704.9</v>
      </c>
      <c r="J155" s="19">
        <f>J147</f>
        <v>27704.9</v>
      </c>
      <c r="K155" s="19">
        <f>K147</f>
        <v>27704.9</v>
      </c>
      <c r="L155" s="35"/>
      <c r="M155" s="35"/>
    </row>
    <row r="156" spans="1:13" ht="29.25" customHeight="1">
      <c r="A156" s="55" t="s">
        <v>36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7"/>
    </row>
    <row r="157" spans="1:13" ht="26.25" customHeight="1">
      <c r="A157" s="64" t="s">
        <v>17</v>
      </c>
      <c r="B157" s="92" t="s">
        <v>93</v>
      </c>
      <c r="C157" s="28" t="s">
        <v>21</v>
      </c>
      <c r="D157" s="17" t="s">
        <v>6</v>
      </c>
      <c r="E157" s="19">
        <f aca="true" t="shared" si="43" ref="E157:K157">E158+E159+E160</f>
        <v>57135.8</v>
      </c>
      <c r="F157" s="19">
        <f t="shared" si="43"/>
        <v>289020</v>
      </c>
      <c r="G157" s="19">
        <f t="shared" si="43"/>
        <v>53473.200000000004</v>
      </c>
      <c r="H157" s="19">
        <f t="shared" si="43"/>
        <v>63945.9</v>
      </c>
      <c r="I157" s="19">
        <f t="shared" si="43"/>
        <v>57200.3</v>
      </c>
      <c r="J157" s="19">
        <f t="shared" si="43"/>
        <v>57200.3</v>
      </c>
      <c r="K157" s="19">
        <f t="shared" si="43"/>
        <v>57200.3</v>
      </c>
      <c r="L157" s="183" t="s">
        <v>26</v>
      </c>
      <c r="M157" s="143" t="s">
        <v>98</v>
      </c>
    </row>
    <row r="158" spans="1:13" ht="43.5" customHeight="1">
      <c r="A158" s="67"/>
      <c r="B158" s="181"/>
      <c r="C158" s="28" t="s">
        <v>21</v>
      </c>
      <c r="D158" s="28" t="s">
        <v>8</v>
      </c>
      <c r="E158" s="19">
        <f>E162</f>
        <v>0</v>
      </c>
      <c r="F158" s="19">
        <f>G158+H158+I158+J158+K158</f>
        <v>0</v>
      </c>
      <c r="G158" s="19">
        <f aca="true" t="shared" si="44" ref="G158:K159">G162</f>
        <v>0</v>
      </c>
      <c r="H158" s="19">
        <f t="shared" si="44"/>
        <v>0</v>
      </c>
      <c r="I158" s="19">
        <f t="shared" si="44"/>
        <v>0</v>
      </c>
      <c r="J158" s="19">
        <f t="shared" si="44"/>
        <v>0</v>
      </c>
      <c r="K158" s="19">
        <f t="shared" si="44"/>
        <v>0</v>
      </c>
      <c r="L158" s="184"/>
      <c r="M158" s="173"/>
    </row>
    <row r="159" spans="1:13" ht="36" customHeight="1">
      <c r="A159" s="67"/>
      <c r="B159" s="181"/>
      <c r="C159" s="28" t="s">
        <v>21</v>
      </c>
      <c r="D159" s="28" t="s">
        <v>5</v>
      </c>
      <c r="E159" s="19">
        <f>E163</f>
        <v>0</v>
      </c>
      <c r="F159" s="19">
        <f>G159+H159+I159+J159+K159</f>
        <v>0</v>
      </c>
      <c r="G159" s="19">
        <f t="shared" si="44"/>
        <v>0</v>
      </c>
      <c r="H159" s="19">
        <f t="shared" si="44"/>
        <v>0</v>
      </c>
      <c r="I159" s="19">
        <f t="shared" si="44"/>
        <v>0</v>
      </c>
      <c r="J159" s="19">
        <f t="shared" si="44"/>
        <v>0</v>
      </c>
      <c r="K159" s="19">
        <f t="shared" si="44"/>
        <v>0</v>
      </c>
      <c r="L159" s="184"/>
      <c r="M159" s="173"/>
    </row>
    <row r="160" spans="1:14" ht="52.5" customHeight="1">
      <c r="A160" s="68"/>
      <c r="B160" s="182"/>
      <c r="C160" s="28" t="s">
        <v>21</v>
      </c>
      <c r="D160" s="28" t="s">
        <v>4</v>
      </c>
      <c r="E160" s="19">
        <f>E164</f>
        <v>57135.8</v>
      </c>
      <c r="F160" s="19">
        <f>G160+H160+I160+J160+K160</f>
        <v>289020</v>
      </c>
      <c r="G160" s="19">
        <f>G164+G168</f>
        <v>53473.200000000004</v>
      </c>
      <c r="H160" s="19">
        <f>H164+H168</f>
        <v>63945.9</v>
      </c>
      <c r="I160" s="19">
        <f>I164+I168</f>
        <v>57200.3</v>
      </c>
      <c r="J160" s="19">
        <f>J164+J168</f>
        <v>57200.3</v>
      </c>
      <c r="K160" s="19">
        <f>K164+K168</f>
        <v>57200.3</v>
      </c>
      <c r="L160" s="185"/>
      <c r="M160" s="174"/>
      <c r="N160" s="10">
        <v>53473.19</v>
      </c>
    </row>
    <row r="161" spans="1:13" ht="33.75" customHeight="1">
      <c r="A161" s="62" t="s">
        <v>15</v>
      </c>
      <c r="B161" s="144" t="s">
        <v>74</v>
      </c>
      <c r="C161" s="42" t="s">
        <v>21</v>
      </c>
      <c r="D161" s="42" t="s">
        <v>6</v>
      </c>
      <c r="E161" s="7">
        <f aca="true" t="shared" si="45" ref="E161:K161">E162+E163+E164</f>
        <v>57135.8</v>
      </c>
      <c r="F161" s="7">
        <f t="shared" si="45"/>
        <v>281319.57</v>
      </c>
      <c r="G161" s="7">
        <f t="shared" si="45"/>
        <v>50437.47</v>
      </c>
      <c r="H161" s="7">
        <f t="shared" si="45"/>
        <v>59281.200000000004</v>
      </c>
      <c r="I161" s="7">
        <f t="shared" si="45"/>
        <v>57200.3</v>
      </c>
      <c r="J161" s="7">
        <f t="shared" si="45"/>
        <v>57200.3</v>
      </c>
      <c r="K161" s="7">
        <f t="shared" si="45"/>
        <v>57200.3</v>
      </c>
      <c r="L161" s="33"/>
      <c r="M161" s="33"/>
    </row>
    <row r="162" spans="1:13" ht="39" customHeight="1">
      <c r="A162" s="62"/>
      <c r="B162" s="144"/>
      <c r="C162" s="42" t="s">
        <v>21</v>
      </c>
      <c r="D162" s="42" t="s">
        <v>8</v>
      </c>
      <c r="E162" s="7">
        <v>0</v>
      </c>
      <c r="F162" s="7">
        <f>G162+H162+I162+J162+K162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33"/>
      <c r="M162" s="33"/>
    </row>
    <row r="163" spans="1:13" ht="35.25" customHeight="1">
      <c r="A163" s="62"/>
      <c r="B163" s="144"/>
      <c r="C163" s="42" t="s">
        <v>21</v>
      </c>
      <c r="D163" s="42" t="s">
        <v>5</v>
      </c>
      <c r="E163" s="7">
        <v>0</v>
      </c>
      <c r="F163" s="7">
        <f>G163+H163+I163+J163+K163</f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33"/>
      <c r="M163" s="33"/>
    </row>
    <row r="164" spans="1:13" ht="38.25">
      <c r="A164" s="62"/>
      <c r="B164" s="144"/>
      <c r="C164" s="42" t="s">
        <v>21</v>
      </c>
      <c r="D164" s="42" t="s">
        <v>4</v>
      </c>
      <c r="E164" s="7">
        <v>57135.8</v>
      </c>
      <c r="F164" s="7">
        <f>G164+H164+I164+J164+K164</f>
        <v>281319.57</v>
      </c>
      <c r="G164" s="7">
        <v>50437.47</v>
      </c>
      <c r="H164" s="7">
        <f>57200.3-1000+1236+1844.9</f>
        <v>59281.200000000004</v>
      </c>
      <c r="I164" s="7">
        <v>57200.3</v>
      </c>
      <c r="J164" s="7">
        <v>57200.3</v>
      </c>
      <c r="K164" s="7">
        <v>57200.3</v>
      </c>
      <c r="L164" s="33"/>
      <c r="M164" s="33"/>
    </row>
    <row r="165" spans="1:13" ht="30" customHeight="1">
      <c r="A165" s="58" t="s">
        <v>16</v>
      </c>
      <c r="B165" s="83" t="s">
        <v>73</v>
      </c>
      <c r="C165" s="42" t="s">
        <v>21</v>
      </c>
      <c r="D165" s="42" t="s">
        <v>6</v>
      </c>
      <c r="E165" s="7">
        <f aca="true" t="shared" si="46" ref="E165:K165">E166+E167+E168</f>
        <v>0</v>
      </c>
      <c r="F165" s="7">
        <f t="shared" si="46"/>
        <v>7700.43</v>
      </c>
      <c r="G165" s="7">
        <f t="shared" si="46"/>
        <v>3035.73</v>
      </c>
      <c r="H165" s="7">
        <f t="shared" si="46"/>
        <v>4664.7</v>
      </c>
      <c r="I165" s="7">
        <f t="shared" si="46"/>
        <v>0</v>
      </c>
      <c r="J165" s="7">
        <f t="shared" si="46"/>
        <v>0</v>
      </c>
      <c r="K165" s="7">
        <f t="shared" si="46"/>
        <v>0</v>
      </c>
      <c r="L165" s="33"/>
      <c r="M165" s="33"/>
    </row>
    <row r="166" spans="1:13" ht="33.75" customHeight="1">
      <c r="A166" s="59"/>
      <c r="B166" s="84"/>
      <c r="C166" s="42" t="s">
        <v>21</v>
      </c>
      <c r="D166" s="42" t="s">
        <v>8</v>
      </c>
      <c r="E166" s="7">
        <v>0</v>
      </c>
      <c r="F166" s="7">
        <f>G166+H166+I166+J166+K166</f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33"/>
      <c r="M166" s="33"/>
    </row>
    <row r="167" spans="1:13" ht="32.25" customHeight="1">
      <c r="A167" s="59"/>
      <c r="B167" s="84"/>
      <c r="C167" s="42" t="s">
        <v>21</v>
      </c>
      <c r="D167" s="42" t="s">
        <v>5</v>
      </c>
      <c r="E167" s="7">
        <v>0</v>
      </c>
      <c r="F167" s="7">
        <f>G167+H167+I167+J167+K167</f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33"/>
      <c r="M167" s="33"/>
    </row>
    <row r="168" spans="1:13" ht="43.5" customHeight="1">
      <c r="A168" s="60"/>
      <c r="B168" s="85"/>
      <c r="C168" s="42" t="s">
        <v>21</v>
      </c>
      <c r="D168" s="42" t="s">
        <v>4</v>
      </c>
      <c r="E168" s="7">
        <v>0</v>
      </c>
      <c r="F168" s="7">
        <f>G168+H168+I168+J168+K168</f>
        <v>7700.43</v>
      </c>
      <c r="G168" s="7">
        <v>3035.73</v>
      </c>
      <c r="H168" s="7">
        <f>2184.5+2480.2</f>
        <v>4664.7</v>
      </c>
      <c r="I168" s="7">
        <v>0</v>
      </c>
      <c r="J168" s="7">
        <v>0</v>
      </c>
      <c r="K168" s="7">
        <v>0</v>
      </c>
      <c r="L168" s="33"/>
      <c r="M168" s="33"/>
    </row>
    <row r="169" spans="1:13" ht="23.25" customHeight="1">
      <c r="A169" s="186" t="s">
        <v>43</v>
      </c>
      <c r="B169" s="72"/>
      <c r="C169" s="73"/>
      <c r="D169" s="17" t="s">
        <v>6</v>
      </c>
      <c r="E169" s="19">
        <f aca="true" t="shared" si="47" ref="E169:K169">E170+E171+E172</f>
        <v>57135.8</v>
      </c>
      <c r="F169" s="19">
        <f t="shared" si="47"/>
        <v>289020</v>
      </c>
      <c r="G169" s="19">
        <f t="shared" si="47"/>
        <v>53473.200000000004</v>
      </c>
      <c r="H169" s="19">
        <f t="shared" si="47"/>
        <v>63945.9</v>
      </c>
      <c r="I169" s="19">
        <f t="shared" si="47"/>
        <v>57200.3</v>
      </c>
      <c r="J169" s="19">
        <f t="shared" si="47"/>
        <v>57200.3</v>
      </c>
      <c r="K169" s="19">
        <f t="shared" si="47"/>
        <v>57200.3</v>
      </c>
      <c r="L169" s="35"/>
      <c r="M169" s="35"/>
    </row>
    <row r="170" spans="1:13" ht="39" customHeight="1">
      <c r="A170" s="74"/>
      <c r="B170" s="75"/>
      <c r="C170" s="76"/>
      <c r="D170" s="17" t="s">
        <v>8</v>
      </c>
      <c r="E170" s="19">
        <f>E158</f>
        <v>0</v>
      </c>
      <c r="F170" s="19">
        <f>G170+H170+I170+J170+K170</f>
        <v>0</v>
      </c>
      <c r="G170" s="19">
        <f aca="true" t="shared" si="48" ref="G170:K172">G158</f>
        <v>0</v>
      </c>
      <c r="H170" s="19">
        <f t="shared" si="48"/>
        <v>0</v>
      </c>
      <c r="I170" s="19">
        <f t="shared" si="48"/>
        <v>0</v>
      </c>
      <c r="J170" s="19">
        <f t="shared" si="48"/>
        <v>0</v>
      </c>
      <c r="K170" s="19">
        <f t="shared" si="48"/>
        <v>0</v>
      </c>
      <c r="L170" s="35"/>
      <c r="M170" s="35"/>
    </row>
    <row r="171" spans="1:13" ht="39" customHeight="1">
      <c r="A171" s="74"/>
      <c r="B171" s="75"/>
      <c r="C171" s="76"/>
      <c r="D171" s="17" t="s">
        <v>5</v>
      </c>
      <c r="E171" s="19">
        <f>E159</f>
        <v>0</v>
      </c>
      <c r="F171" s="19">
        <f>G171+H171+I171+J171+K171</f>
        <v>0</v>
      </c>
      <c r="G171" s="19">
        <f t="shared" si="48"/>
        <v>0</v>
      </c>
      <c r="H171" s="19">
        <f t="shared" si="48"/>
        <v>0</v>
      </c>
      <c r="I171" s="19">
        <f t="shared" si="48"/>
        <v>0</v>
      </c>
      <c r="J171" s="19">
        <f t="shared" si="48"/>
        <v>0</v>
      </c>
      <c r="K171" s="19">
        <f t="shared" si="48"/>
        <v>0</v>
      </c>
      <c r="L171" s="35"/>
      <c r="M171" s="35"/>
    </row>
    <row r="172" spans="1:13" ht="45.75" customHeight="1">
      <c r="A172" s="77"/>
      <c r="B172" s="78"/>
      <c r="C172" s="79"/>
      <c r="D172" s="17" t="s">
        <v>4</v>
      </c>
      <c r="E172" s="19">
        <f>E160</f>
        <v>57135.8</v>
      </c>
      <c r="F172" s="19">
        <f>G172+H172+I172+J172+K172</f>
        <v>289020</v>
      </c>
      <c r="G172" s="19">
        <f t="shared" si="48"/>
        <v>53473.200000000004</v>
      </c>
      <c r="H172" s="19">
        <f t="shared" si="48"/>
        <v>63945.9</v>
      </c>
      <c r="I172" s="19">
        <f t="shared" si="48"/>
        <v>57200.3</v>
      </c>
      <c r="J172" s="19">
        <f t="shared" si="48"/>
        <v>57200.3</v>
      </c>
      <c r="K172" s="19">
        <f t="shared" si="48"/>
        <v>57200.3</v>
      </c>
      <c r="L172" s="35"/>
      <c r="M172" s="35"/>
    </row>
    <row r="173" spans="1:13" ht="27" customHeight="1">
      <c r="A173" s="149" t="s">
        <v>24</v>
      </c>
      <c r="B173" s="175"/>
      <c r="C173" s="175"/>
      <c r="D173" s="17" t="s">
        <v>6</v>
      </c>
      <c r="E173" s="19">
        <f aca="true" t="shared" si="49" ref="E173:K173">E174+E175+E176</f>
        <v>604579.5800000001</v>
      </c>
      <c r="F173" s="19">
        <f t="shared" si="49"/>
        <v>3864988.9</v>
      </c>
      <c r="G173" s="19">
        <f t="shared" si="49"/>
        <v>673535.71</v>
      </c>
      <c r="H173" s="19">
        <f t="shared" si="49"/>
        <v>881638.59</v>
      </c>
      <c r="I173" s="19">
        <f t="shared" si="49"/>
        <v>984534.6</v>
      </c>
      <c r="J173" s="19">
        <f t="shared" si="49"/>
        <v>662640</v>
      </c>
      <c r="K173" s="19">
        <f t="shared" si="49"/>
        <v>662640</v>
      </c>
      <c r="L173" s="33"/>
      <c r="M173" s="33"/>
    </row>
    <row r="174" spans="1:13" ht="40.5" customHeight="1">
      <c r="A174" s="175"/>
      <c r="B174" s="175"/>
      <c r="C174" s="175"/>
      <c r="D174" s="17" t="s">
        <v>8</v>
      </c>
      <c r="E174" s="19">
        <f>E170+E153+E140+E106+E73+E52+E39+E26</f>
        <v>0</v>
      </c>
      <c r="F174" s="19">
        <f>G174+H174+I174+J174+K174</f>
        <v>3396.75</v>
      </c>
      <c r="G174" s="19">
        <f>G170+G153+G140+G106+G73+G52+G39+G26+G119</f>
        <v>0</v>
      </c>
      <c r="H174" s="19">
        <f>H170+H153+H140+H106+H73+H52+H39+H26+H119</f>
        <v>0</v>
      </c>
      <c r="I174" s="19">
        <f>I170+I153+I140+I106+I73+I52+I39+I26+I119</f>
        <v>3396.75</v>
      </c>
      <c r="J174" s="19">
        <f>J170+J153+J140+J106+J73+J52+J39+J26+J119</f>
        <v>0</v>
      </c>
      <c r="K174" s="19">
        <f>K170+K153+K140+K106+K73+K52+K39+K26+K119</f>
        <v>0</v>
      </c>
      <c r="L174" s="33"/>
      <c r="M174" s="33"/>
    </row>
    <row r="175" spans="1:13" ht="36.75" customHeight="1">
      <c r="A175" s="175"/>
      <c r="B175" s="175"/>
      <c r="C175" s="175"/>
      <c r="D175" s="17" t="s">
        <v>5</v>
      </c>
      <c r="E175" s="19">
        <f>E171+E154+E141+E107+E74+E53+E40+E27</f>
        <v>55031.19</v>
      </c>
      <c r="F175" s="19">
        <f>G175+H175+I175+J175+K175</f>
        <v>469668.52</v>
      </c>
      <c r="G175" s="19">
        <f>G171+G163+G154+G141+G107+G74+G53+G40+G27+G120</f>
        <v>132649.62</v>
      </c>
      <c r="H175" s="19">
        <f>H171+H163+H154+H141+H107+H74+H53+H40+H27</f>
        <v>116908.49</v>
      </c>
      <c r="I175" s="19">
        <f>I171+I163+I154+I141+I107+I74+I53+I40+I27</f>
        <v>211838.41</v>
      </c>
      <c r="J175" s="19">
        <f>J171+J163+J154+J141+J107+J74+J53+J40+J27</f>
        <v>4136</v>
      </c>
      <c r="K175" s="19">
        <f>K171+K163+K154+K141+K107+K74+K53+K40+K27</f>
        <v>4136</v>
      </c>
      <c r="L175" s="33"/>
      <c r="M175" s="33"/>
    </row>
    <row r="176" spans="1:13" ht="46.5" customHeight="1">
      <c r="A176" s="175"/>
      <c r="B176" s="175"/>
      <c r="C176" s="175"/>
      <c r="D176" s="17" t="s">
        <v>4</v>
      </c>
      <c r="E176" s="19">
        <f>E172+E155+E142+E108+E75+E54+E41+E28</f>
        <v>549548.39</v>
      </c>
      <c r="F176" s="19">
        <f>G176+H176+I176+J176+K176</f>
        <v>3391923.63</v>
      </c>
      <c r="G176" s="19">
        <f>G172+G155+G142+G108+G75+G54+G41+G28+G121</f>
        <v>540886.09</v>
      </c>
      <c r="H176" s="19">
        <f>H172+H155+H142+H108+H75+H54+H41+H28+H121</f>
        <v>764730.1</v>
      </c>
      <c r="I176" s="19">
        <f>I172+I155+I142+I108+I75+I54+I41+I28+I121</f>
        <v>769299.44</v>
      </c>
      <c r="J176" s="19">
        <f>J172+J155+J142+J108+J75+J54+J41+J28+J121</f>
        <v>658504</v>
      </c>
      <c r="K176" s="19">
        <f>K172+K155+K142+K108+K75+K54+K41+K28+K121</f>
        <v>658504</v>
      </c>
      <c r="L176" s="33"/>
      <c r="M176" s="33"/>
    </row>
    <row r="177" spans="7:13" ht="15">
      <c r="G177" s="22"/>
      <c r="H177" s="22">
        <v>881638.59</v>
      </c>
      <c r="I177" s="22"/>
      <c r="J177" s="22"/>
      <c r="K177" s="22"/>
      <c r="M177" s="10" t="s">
        <v>88</v>
      </c>
    </row>
    <row r="178" spans="7:11" ht="15">
      <c r="G178" s="22"/>
      <c r="H178" s="22">
        <f>H177-H173</f>
        <v>0</v>
      </c>
      <c r="I178" s="22"/>
      <c r="J178" s="22"/>
      <c r="K178" s="22"/>
    </row>
    <row r="179" spans="7:11" ht="15">
      <c r="G179" s="22"/>
      <c r="H179" s="23"/>
      <c r="I179" s="23"/>
      <c r="J179" s="23"/>
      <c r="K179" s="23"/>
    </row>
    <row r="180" ht="15">
      <c r="G180" s="22"/>
    </row>
  </sheetData>
  <sheetProtection/>
  <mergeCells count="116">
    <mergeCell ref="A165:A168"/>
    <mergeCell ref="M144:M147"/>
    <mergeCell ref="A157:A160"/>
    <mergeCell ref="A161:A164"/>
    <mergeCell ref="B161:B164"/>
    <mergeCell ref="A169:C172"/>
    <mergeCell ref="M157:M160"/>
    <mergeCell ref="B165:B168"/>
    <mergeCell ref="B144:B147"/>
    <mergeCell ref="B157:B160"/>
    <mergeCell ref="A173:C176"/>
    <mergeCell ref="A148:A151"/>
    <mergeCell ref="B148:B151"/>
    <mergeCell ref="A152:A155"/>
    <mergeCell ref="B152:C155"/>
    <mergeCell ref="M131:M134"/>
    <mergeCell ref="A135:A138"/>
    <mergeCell ref="B135:B138"/>
    <mergeCell ref="L131:L134"/>
    <mergeCell ref="L157:L160"/>
    <mergeCell ref="B139:C142"/>
    <mergeCell ref="A143:M143"/>
    <mergeCell ref="A144:A147"/>
    <mergeCell ref="L105:L108"/>
    <mergeCell ref="A109:M109"/>
    <mergeCell ref="A123:A126"/>
    <mergeCell ref="B123:B126"/>
    <mergeCell ref="L123:L126"/>
    <mergeCell ref="M123:M126"/>
    <mergeCell ref="M110:M113"/>
    <mergeCell ref="A89:A92"/>
    <mergeCell ref="B89:B92"/>
    <mergeCell ref="L89:L92"/>
    <mergeCell ref="M89:M92"/>
    <mergeCell ref="B85:B88"/>
    <mergeCell ref="A77:A80"/>
    <mergeCell ref="B56:B59"/>
    <mergeCell ref="L56:L59"/>
    <mergeCell ref="M56:M59"/>
    <mergeCell ref="A72:C75"/>
    <mergeCell ref="A76:M76"/>
    <mergeCell ref="A64:A67"/>
    <mergeCell ref="B64:B67"/>
    <mergeCell ref="B68:B71"/>
    <mergeCell ref="M77:M80"/>
    <mergeCell ref="A42:M42"/>
    <mergeCell ref="A43:A46"/>
    <mergeCell ref="B43:B46"/>
    <mergeCell ref="L43:L46"/>
    <mergeCell ref="M43:M46"/>
    <mergeCell ref="A51:C54"/>
    <mergeCell ref="A55:M55"/>
    <mergeCell ref="A56:A59"/>
    <mergeCell ref="B34:B37"/>
    <mergeCell ref="M17:M20"/>
    <mergeCell ref="A17:A20"/>
    <mergeCell ref="B17:B20"/>
    <mergeCell ref="L17:L20"/>
    <mergeCell ref="A21:A24"/>
    <mergeCell ref="A13:A14"/>
    <mergeCell ref="B13:B14"/>
    <mergeCell ref="C13:C14"/>
    <mergeCell ref="E13:E14"/>
    <mergeCell ref="F13:F14"/>
    <mergeCell ref="G13:K13"/>
    <mergeCell ref="D13:D14"/>
    <mergeCell ref="A16:M16"/>
    <mergeCell ref="L13:L14"/>
    <mergeCell ref="M13:M14"/>
    <mergeCell ref="A38:C41"/>
    <mergeCell ref="A5:B5"/>
    <mergeCell ref="I5:M5"/>
    <mergeCell ref="I6:M6"/>
    <mergeCell ref="J7:M7"/>
    <mergeCell ref="A10:M10"/>
    <mergeCell ref="A11:M11"/>
    <mergeCell ref="B21:B24"/>
    <mergeCell ref="A85:A88"/>
    <mergeCell ref="A25:C28"/>
    <mergeCell ref="A29:M29"/>
    <mergeCell ref="A34:A37"/>
    <mergeCell ref="B93:B96"/>
    <mergeCell ref="A30:A33"/>
    <mergeCell ref="B30:B33"/>
    <mergeCell ref="L30:L33"/>
    <mergeCell ref="M30:M33"/>
    <mergeCell ref="A97:A100"/>
    <mergeCell ref="A131:A134"/>
    <mergeCell ref="B131:B134"/>
    <mergeCell ref="A101:A104"/>
    <mergeCell ref="B101:B104"/>
    <mergeCell ref="A105:C108"/>
    <mergeCell ref="A127:A130"/>
    <mergeCell ref="B127:B130"/>
    <mergeCell ref="A122:M122"/>
    <mergeCell ref="B110:B113"/>
    <mergeCell ref="A139:A142"/>
    <mergeCell ref="L77:L80"/>
    <mergeCell ref="N95:O95"/>
    <mergeCell ref="A118:C121"/>
    <mergeCell ref="L110:L113"/>
    <mergeCell ref="A110:A113"/>
    <mergeCell ref="B114:B117"/>
    <mergeCell ref="A114:A117"/>
    <mergeCell ref="A93:A96"/>
    <mergeCell ref="B77:B80"/>
    <mergeCell ref="B97:B100"/>
    <mergeCell ref="A81:A84"/>
    <mergeCell ref="B81:B84"/>
    <mergeCell ref="L144:L147"/>
    <mergeCell ref="A156:M156"/>
    <mergeCell ref="A47:A50"/>
    <mergeCell ref="B47:B50"/>
    <mergeCell ref="A60:A63"/>
    <mergeCell ref="B60:B63"/>
    <mergeCell ref="A68:A71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5" r:id="rId3"/>
  <rowBreaks count="10" manualBreakCount="10">
    <brk id="41" max="12" man="1"/>
    <brk id="54" max="12" man="1"/>
    <brk id="75" max="12" man="1"/>
    <brk id="88" max="12" man="1"/>
    <brk id="108" max="12" man="1"/>
    <brk id="121" max="12" man="1"/>
    <brk id="134" max="12" man="1"/>
    <brk id="142" max="12" man="1"/>
    <brk id="155" max="12" man="1"/>
    <brk id="16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2021-07-20T12:56:26Z</cp:lastPrinted>
  <dcterms:created xsi:type="dcterms:W3CDTF">2013-10-09T11:12:46Z</dcterms:created>
  <dcterms:modified xsi:type="dcterms:W3CDTF">2021-08-05T10:34:10Z</dcterms:modified>
  <cp:category/>
  <cp:version/>
  <cp:contentType/>
  <cp:contentStatus/>
</cp:coreProperties>
</file>