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5" sheetId="1" r:id="rId1"/>
  </sheets>
  <definedNames>
    <definedName name="_xlnm.Print_Area" localSheetId="0">'Приложение 5'!$A$1:$M$75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F42" i="1" l="1"/>
  <c r="G34" i="1" l="1"/>
  <c r="G36" i="1"/>
  <c r="F35" i="1"/>
  <c r="F34" i="1"/>
  <c r="F33" i="1"/>
  <c r="G23" i="1"/>
  <c r="G17" i="1"/>
  <c r="I63" i="1" l="1"/>
  <c r="J63" i="1" l="1"/>
  <c r="E61" i="1" l="1"/>
  <c r="E62" i="1"/>
  <c r="E63" i="1"/>
  <c r="G63" i="1"/>
  <c r="H63" i="1"/>
  <c r="K63" i="1"/>
  <c r="G62" i="1"/>
  <c r="H62" i="1"/>
  <c r="I62" i="1"/>
  <c r="J62" i="1"/>
  <c r="K62" i="1"/>
  <c r="G61" i="1"/>
  <c r="H61" i="1"/>
  <c r="I61" i="1"/>
  <c r="J61" i="1"/>
  <c r="K61" i="1"/>
  <c r="F59" i="1" l="1"/>
  <c r="F58" i="1"/>
  <c r="F57" i="1"/>
  <c r="F55" i="1"/>
  <c r="F63" i="1" s="1"/>
  <c r="F54" i="1"/>
  <c r="F62" i="1" s="1"/>
  <c r="F53" i="1"/>
  <c r="F61" i="1" s="1"/>
  <c r="K43" i="1"/>
  <c r="K40" i="1"/>
  <c r="K72" i="1" l="1"/>
  <c r="F60" i="1" l="1"/>
  <c r="H60" i="1"/>
  <c r="K60" i="1"/>
  <c r="I60" i="1"/>
  <c r="G60" i="1"/>
  <c r="J60" i="1"/>
  <c r="K56" i="1"/>
  <c r="J56" i="1"/>
  <c r="I56" i="1"/>
  <c r="H56" i="1"/>
  <c r="G56" i="1"/>
  <c r="K52" i="1"/>
  <c r="J52" i="1"/>
  <c r="I52" i="1"/>
  <c r="H52" i="1"/>
  <c r="G52" i="1"/>
  <c r="F56" i="1" l="1"/>
  <c r="F52" i="1"/>
  <c r="E60" i="1" l="1"/>
  <c r="H10" i="1" l="1"/>
  <c r="I10" i="1"/>
  <c r="J10" i="1"/>
  <c r="K10" i="1"/>
  <c r="G10" i="1"/>
  <c r="H11" i="1"/>
  <c r="I11" i="1"/>
  <c r="J11" i="1"/>
  <c r="K11" i="1"/>
  <c r="F45" i="1" l="1"/>
  <c r="F41" i="1"/>
  <c r="F40" i="1" l="1"/>
  <c r="I43" i="1"/>
  <c r="J43" i="1"/>
  <c r="J40" i="1"/>
  <c r="J66" i="1"/>
  <c r="J65" i="1" s="1"/>
  <c r="J69" i="1" s="1"/>
  <c r="J67" i="1"/>
  <c r="J70" i="1" l="1"/>
  <c r="G11" i="1" l="1"/>
  <c r="G49" i="1" s="1"/>
  <c r="G15" i="1"/>
  <c r="J47" i="1"/>
  <c r="J72" i="1" s="1"/>
  <c r="I47" i="1"/>
  <c r="I72" i="1" s="1"/>
  <c r="H47" i="1"/>
  <c r="H72" i="1" s="1"/>
  <c r="G47" i="1"/>
  <c r="G72" i="1" s="1"/>
  <c r="F47" i="1"/>
  <c r="J48" i="1"/>
  <c r="J73" i="1" s="1"/>
  <c r="I48" i="1"/>
  <c r="I73" i="1" s="1"/>
  <c r="I49" i="1"/>
  <c r="I66" i="1"/>
  <c r="I70" i="1" s="1"/>
  <c r="H48" i="1"/>
  <c r="H73" i="1" s="1"/>
  <c r="H49" i="1"/>
  <c r="H70" i="1"/>
  <c r="G32" i="1"/>
  <c r="G66" i="1"/>
  <c r="F10" i="1"/>
  <c r="F48" i="1" s="1"/>
  <c r="F29" i="1"/>
  <c r="F25" i="1"/>
  <c r="H32" i="1"/>
  <c r="I32" i="1"/>
  <c r="J32" i="1"/>
  <c r="K32" i="1"/>
  <c r="F13" i="1"/>
  <c r="F14" i="1"/>
  <c r="I9" i="1"/>
  <c r="H9" i="1"/>
  <c r="K9" i="1"/>
  <c r="K49" i="1"/>
  <c r="K48" i="1"/>
  <c r="K73" i="1" s="1"/>
  <c r="F17" i="1"/>
  <c r="F16" i="1"/>
  <c r="K15" i="1"/>
  <c r="J15" i="1"/>
  <c r="I15" i="1"/>
  <c r="K50" i="1"/>
  <c r="K75" i="1" s="1"/>
  <c r="J50" i="1"/>
  <c r="J75" i="1" s="1"/>
  <c r="I50" i="1"/>
  <c r="H50" i="1"/>
  <c r="G50" i="1"/>
  <c r="F28" i="1"/>
  <c r="F30" i="1"/>
  <c r="F31" i="1"/>
  <c r="F24" i="1"/>
  <c r="F27" i="1"/>
  <c r="F26" i="1"/>
  <c r="E32" i="1"/>
  <c r="E36" i="1"/>
  <c r="E50" i="1"/>
  <c r="E49" i="1"/>
  <c r="E48" i="1"/>
  <c r="F44" i="1"/>
  <c r="F43" i="1" s="1"/>
  <c r="G43" i="1"/>
  <c r="H43" i="1"/>
  <c r="G40" i="1"/>
  <c r="I40" i="1"/>
  <c r="H40" i="1"/>
  <c r="H12" i="1"/>
  <c r="I12" i="1"/>
  <c r="K12" i="1"/>
  <c r="G12" i="1"/>
  <c r="F39" i="1"/>
  <c r="H36" i="1"/>
  <c r="I36" i="1"/>
  <c r="J36" i="1"/>
  <c r="K36" i="1"/>
  <c r="K70" i="1"/>
  <c r="E70" i="1"/>
  <c r="K69" i="1"/>
  <c r="E69" i="1"/>
  <c r="G67" i="1"/>
  <c r="I67" i="1"/>
  <c r="H67" i="1"/>
  <c r="F68" i="1"/>
  <c r="I74" i="1" l="1"/>
  <c r="I71" i="1" s="1"/>
  <c r="H74" i="1"/>
  <c r="K74" i="1"/>
  <c r="F72" i="1"/>
  <c r="K71" i="1"/>
  <c r="F15" i="1"/>
  <c r="F38" i="1"/>
  <c r="K46" i="1"/>
  <c r="H65" i="1"/>
  <c r="H69" i="1" s="1"/>
  <c r="G65" i="1"/>
  <c r="F66" i="1"/>
  <c r="F70" i="1" s="1"/>
  <c r="G48" i="1"/>
  <c r="F32" i="1"/>
  <c r="H46" i="1"/>
  <c r="I46" i="1"/>
  <c r="J12" i="1"/>
  <c r="F12" i="1" s="1"/>
  <c r="F36" i="1"/>
  <c r="F67" i="1"/>
  <c r="F50" i="1"/>
  <c r="E46" i="1"/>
  <c r="F11" i="1"/>
  <c r="F49" i="1" s="1"/>
  <c r="F46" i="1" s="1"/>
  <c r="G9" i="1"/>
  <c r="G69" i="1"/>
  <c r="G70" i="1"/>
  <c r="G74" i="1" s="1"/>
  <c r="J49" i="1"/>
  <c r="J74" i="1" s="1"/>
  <c r="I65" i="1"/>
  <c r="I69" i="1" s="1"/>
  <c r="J9" i="1"/>
  <c r="G73" i="1" l="1"/>
  <c r="F73" i="1" s="1"/>
  <c r="J71" i="1"/>
  <c r="F74" i="1"/>
  <c r="G46" i="1"/>
  <c r="F9" i="1"/>
  <c r="J46" i="1"/>
  <c r="F65" i="1"/>
  <c r="F69" i="1" s="1"/>
  <c r="H71" i="1"/>
  <c r="F75" i="1"/>
  <c r="G71" i="1" l="1"/>
  <c r="F71" i="1"/>
</calcChain>
</file>

<file path=xl/sharedStrings.xml><?xml version="1.0" encoding="utf-8"?>
<sst xmlns="http://schemas.openxmlformats.org/spreadsheetml/2006/main" count="145" uniqueCount="75">
  <si>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</si>
  <si>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</si>
  <si>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</si>
  <si>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</si>
  <si>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</si>
  <si>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</si>
  <si>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</si>
  <si>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</si>
  <si>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</si>
  <si>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</si>
  <si>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</si>
  <si>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</si>
  <si>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</si>
  <si>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</si>
  <si>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</si>
  <si>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1</t>
  </si>
  <si>
    <t>1.1</t>
  </si>
  <si>
    <t>2020-2024</t>
  </si>
  <si>
    <t>Средства бюджета Московской области</t>
  </si>
  <si>
    <t>1.</t>
  </si>
  <si>
    <t>МКУ «Управление капитального строительства»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</si>
  <si>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</si>
  <si>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</si>
  <si>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</si>
  <si>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</si>
  <si>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</si>
  <si>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"Строительство объектов социальной инфраструктуры"</t>
  </si>
  <si>
    <t>Внебюджетные источники</t>
  </si>
  <si>
    <t>Итого:</t>
  </si>
  <si>
    <t xml:space="preserve">Средства бюджета Московской области </t>
  </si>
  <si>
    <t xml:space="preserve">Средства бюджета городского округа Домодедово </t>
  </si>
  <si>
    <t>3.1</t>
  </si>
  <si>
    <t>3</t>
  </si>
  <si>
    <t>4</t>
  </si>
  <si>
    <t>4.1</t>
  </si>
  <si>
    <t>Основное мероприятие Е1 Федеральный проект "Современная школа"</t>
  </si>
  <si>
    <t xml:space="preserve">Количество введенных в эксплуатацию объектов дошкольного образования к 2024 году 1 ед.
</t>
  </si>
  <si>
    <t>Всего по программе:</t>
  </si>
  <si>
    <t>2020-2023</t>
  </si>
  <si>
    <t xml:space="preserve">Количество введенных в эксплуатацию объектов дошкольного образования, - 2 ед. 
</t>
  </si>
  <si>
    <t>5</t>
  </si>
  <si>
    <t>5.1</t>
  </si>
  <si>
    <t xml:space="preserve">  Подпрограмма 3 "Строительство (реконструкция) объектов образования" </t>
  </si>
  <si>
    <t>Итого по подпрограмме 3:</t>
  </si>
  <si>
    <t xml:space="preserve">  Подпрограмма 7 "Обеспечивающая подпрограмма" </t>
  </si>
  <si>
    <t>Итого по подпрограмме 7:</t>
  </si>
  <si>
    <t xml:space="preserve">Средства федерального бюджета </t>
  </si>
  <si>
    <t>1.2</t>
  </si>
  <si>
    <t>Количество введенных в эксплуатацию объектов общего образования к 2024 году 1 ед.</t>
  </si>
  <si>
    <t>6</t>
  </si>
  <si>
    <t>6.1</t>
  </si>
  <si>
    <t xml:space="preserve"> Приложение № 4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</si>
  <si>
    <t xml:space="preserve">Количество введенных в эксплуатацию объектов дошкольного образования за счет бюджетных средств к 2024 году 0 ед.
</t>
  </si>
  <si>
    <t>Основное мероприятие 05. Организация строительства (реконструкции) объектов дошкольного образования за счет внебюджетных источников</t>
  </si>
  <si>
    <t>2021-2024</t>
  </si>
  <si>
    <t>2023-2024</t>
  </si>
  <si>
    <t>Основное мероприятие 06. Организация строительства (реконструкции) объектов общего образования за счет внебюджетных источников</t>
  </si>
  <si>
    <t>Основное мероприятие 01.     Организация строительства (реконструкции) объектов дошкольного образования</t>
  </si>
  <si>
    <t>Мероприятие 01.01.                         Проектирование и строительство дошкольных образовательных организаций</t>
  </si>
  <si>
    <t>Основное мероприятие 02.   Организация строительства (реконструкции) объектов общего образования</t>
  </si>
  <si>
    <t xml:space="preserve">Мероприятие 02.02.                        Строительство (реконструкция) объектов общего образования за счет средств бюджетов муниципальных образований Московской области </t>
  </si>
  <si>
    <t>Мероприятие 05.01.                      Строительство  (реконструкция) объектов дошкольного образования за счет внебюджетных источников</t>
  </si>
  <si>
    <t xml:space="preserve">Мероприятие 06.01.                     Строительство (реконструкция) объектов общего образования за счет внебюджетных источников
</t>
  </si>
  <si>
    <t>Мероприятие Р2.1.                             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</si>
  <si>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Мероприятие Е1.02                     Капитальные вложения в объекты общего образования</t>
  </si>
  <si>
    <t>Основное мероприятие 01                   Создание условий для реализации полномочий органов местного самоуправления</t>
  </si>
  <si>
    <t xml:space="preserve">Мероприятие 01.01.                           Расходы на обеспечение деятельности (оказания услуг) муниципальных учреждений в сфере строительства
</t>
  </si>
  <si>
    <t xml:space="preserve">  Подпрограмма 5 "Строительство (реконструкция) объектов физической культуры и спорта" </t>
  </si>
  <si>
    <t>Итого по подпрограмме 5:</t>
  </si>
  <si>
    <t>Основное мероприятие P5 Федеральный проект  «Спорт - норма жизни»</t>
  </si>
  <si>
    <t>Мероприятие P5.06 «Создание и модернизация объектов спортивной инфраструктуры муниципальной собственности для занятий физической культурой и спортом»</t>
  </si>
  <si>
    <t>Количество введенных в эксплуатацию объектов общего образования за счет бюджетных средств к 2024 году 0 ед.</t>
  </si>
  <si>
    <t xml:space="preserve">Количество введенных в эксплуатацию объектов физической культуры и спорта к 2024 году 2 ед.
</t>
  </si>
  <si>
    <t>Мероприятие 01.03                               Проектирование и строительство дошкольных образовательных организаций в целях синхронизации с жилой застройкой</t>
  </si>
  <si>
    <t>Основное мероприятие Р2. Федеральный проект «Содействие занятости»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</si>
</sst>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_-* #,##0.0\ _₽_-;\-* #,##0.0\ _₽_-;_-* &quot;-&quot;?\ _₽_-;_-@_-"/>
    <numFmt numFmtId="166" formatCode="#,##0.00_ ;\-#,##0.00\ "/>
  </numFmts>
  <fonts count="10" x14ac:knownFonts="1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/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3" fontId="5" fillId="0" borderId="1" xfId="0" applyNumberFormat="1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6" fillId="0" borderId="3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/>
    <xf numFmtId="0" fontId="0" fillId="0" borderId="11" xfId="0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0" fillId="0" borderId="8" xfId="0" applyFill="1" applyBorder="1" applyAlignment="1"/>
    <xf numFmtId="0" fontId="6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3" xfId="0" applyFill="1" applyBorder="1" applyAlignment="1"/>
    <xf numFmtId="0" fontId="0" fillId="0" borderId="10" xfId="0" applyFill="1" applyBorder="1" applyAlignment="1"/>
    <xf numFmtId="0" fontId="6" fillId="0" borderId="5" xfId="0" applyFont="1" applyFill="1" applyBorder="1" applyAlignment="1">
      <alignment vertical="top" wrapText="1"/>
    </xf>
    <xf numFmtId="0" fontId="0" fillId="0" borderId="12" xfId="0" applyFill="1" applyBorder="1" applyAlignment="1"/>
    <xf numFmtId="0" fontId="7" fillId="0" borderId="7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7" xfId="0" applyFont="1" applyFill="1" applyBorder="1" applyAlignment="1"/>
    <xf numFmtId="49" fontId="3" fillId="0" borderId="2" xfId="0" applyNumberFormat="1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 wrapText="1"/>
    </xf>
    <xf numFmtId="49" fontId="0" fillId="0" borderId="4" xfId="0" applyNumberFormat="1" applyFill="1" applyBorder="1" applyAlignment="1">
      <alignment horizontal="center" vertical="top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 wrapText="1"/>
    </xf>
    <xf numFmtId="0" fontId="9" fillId="0" borderId="7" xfId="0" applyFont="1" applyFill="1" applyBorder="1" applyAlignment="1"/>
    <xf numFmtId="0" fontId="3" fillId="0" borderId="5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7" xfId="0" applyFill="1" applyBorder="1" applyAlignment="1"/>
    <xf numFmtId="0" fontId="0" fillId="0" borderId="2" xfId="0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/>
    <xf numFmtId="0" fontId="3" fillId="0" borderId="5" xfId="0" applyFont="1" applyFill="1" applyBorder="1" applyAlignment="1">
      <alignment wrapText="1"/>
    </xf>
    <xf numFmtId="0" fontId="3" fillId="0" borderId="7" xfId="0" applyFont="1" applyFill="1" applyBorder="1" applyAlignment="1"/>
    <xf numFmtId="0" fontId="3" fillId="0" borderId="1" xfId="0" applyFont="1" applyFill="1" applyBorder="1" applyAlignment="1">
      <alignment vertical="top" wrapText="1"/>
    </xf>
    <xf numFmtId="49" fontId="6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topLeftCell="A49" zoomScale="90" zoomScaleNormal="90" workbookViewId="0">
      <selection activeCell="H74" sqref="H74"/>
    </sheetView>
  </sheetViews>
  <sheetFormatPr defaultColWidth="8.85546875" defaultRowHeight="12.75" x14ac:dyDescent="0.2"/>
  <cols>
    <col min="1" max="1" width="3.85546875" style="3" customWidth="1"/>
    <col min="2" max="2" width="33.85546875" style="4" customWidth="1"/>
    <col min="3" max="3" width="9.7109375" style="4" customWidth="1"/>
    <col min="4" max="4" width="25.85546875" style="4" customWidth="1"/>
    <col min="5" max="5" width="14.42578125" style="4" customWidth="1"/>
    <col min="6" max="6" width="13.85546875" style="4" customWidth="1"/>
    <col min="7" max="7" width="13" style="4" customWidth="1"/>
    <col min="8" max="8" width="13.5703125" style="4" customWidth="1"/>
    <col min="9" max="9" width="13" style="4" customWidth="1"/>
    <col min="10" max="10" width="14.28515625" style="4" customWidth="1"/>
    <col min="11" max="11" width="14" style="4" customWidth="1"/>
    <col min="12" max="12" width="12.42578125" style="4" customWidth="1"/>
    <col min="13" max="13" width="20.140625" style="4" customWidth="1"/>
    <col min="14" max="14" width="22.7109375" style="4" customWidth="1"/>
    <col min="15" max="16384" width="8.85546875" style="4"/>
  </cols>
  <sheetData>
    <row r="1" spans="1:13" ht="12.75" customHeight="1" x14ac:dyDescent="0.2">
      <c r="E1" s="5"/>
      <c r="F1" s="5"/>
      <c r="G1" s="5"/>
      <c r="H1" s="5"/>
      <c r="I1" s="5"/>
      <c r="J1" s="30" t="s">
        <v>51</v>
      </c>
      <c r="K1" s="31"/>
      <c r="L1" s="31"/>
      <c r="M1" s="31"/>
    </row>
    <row r="2" spans="1:13" s="18" customFormat="1" x14ac:dyDescent="0.2">
      <c r="A2" s="33" t="s">
        <v>9</v>
      </c>
      <c r="B2" s="34"/>
      <c r="C2" s="34"/>
      <c r="D2" s="34"/>
      <c r="E2" s="34"/>
      <c r="F2" s="34"/>
      <c r="G2" s="34"/>
      <c r="H2" s="34"/>
      <c r="I2" s="34"/>
      <c r="J2" s="31"/>
      <c r="K2" s="31"/>
      <c r="L2" s="31"/>
      <c r="M2" s="31"/>
    </row>
    <row r="3" spans="1:13" s="18" customFormat="1" x14ac:dyDescent="0.2">
      <c r="A3" s="33" t="s">
        <v>26</v>
      </c>
      <c r="B3" s="34"/>
      <c r="C3" s="34"/>
      <c r="D3" s="34"/>
      <c r="E3" s="34"/>
      <c r="F3" s="34"/>
      <c r="G3" s="34"/>
      <c r="H3" s="34"/>
      <c r="I3" s="34"/>
      <c r="J3" s="31"/>
      <c r="K3" s="31"/>
      <c r="L3" s="31"/>
      <c r="M3" s="31"/>
    </row>
    <row r="4" spans="1:13" s="18" customFormat="1" ht="3.75" customHeight="1" x14ac:dyDescent="0.2">
      <c r="A4" s="17"/>
      <c r="B4" s="17"/>
      <c r="C4" s="17"/>
      <c r="D4" s="17"/>
      <c r="E4" s="17"/>
      <c r="F4" s="17"/>
      <c r="G4" s="17"/>
      <c r="H4" s="29"/>
      <c r="I4" s="17"/>
      <c r="J4" s="32"/>
      <c r="K4" s="32"/>
      <c r="L4" s="32"/>
      <c r="M4" s="32"/>
    </row>
    <row r="5" spans="1:13" ht="15" customHeight="1" x14ac:dyDescent="0.2">
      <c r="A5" s="88" t="s">
        <v>0</v>
      </c>
      <c r="B5" s="51" t="s">
        <v>10</v>
      </c>
      <c r="C5" s="51" t="s">
        <v>1</v>
      </c>
      <c r="D5" s="51" t="s">
        <v>2</v>
      </c>
      <c r="E5" s="89" t="s">
        <v>13</v>
      </c>
      <c r="F5" s="51" t="s">
        <v>3</v>
      </c>
      <c r="G5" s="83" t="s">
        <v>4</v>
      </c>
      <c r="H5" s="84"/>
      <c r="I5" s="84"/>
      <c r="J5" s="84"/>
      <c r="K5" s="85"/>
      <c r="L5" s="51" t="s">
        <v>5</v>
      </c>
      <c r="M5" s="51" t="s">
        <v>6</v>
      </c>
    </row>
    <row r="6" spans="1:13" ht="52.5" customHeight="1" x14ac:dyDescent="0.2">
      <c r="A6" s="88"/>
      <c r="B6" s="51"/>
      <c r="C6" s="51"/>
      <c r="D6" s="51"/>
      <c r="E6" s="89"/>
      <c r="F6" s="51"/>
      <c r="G6" s="12" t="s">
        <v>21</v>
      </c>
      <c r="H6" s="28" t="s">
        <v>22</v>
      </c>
      <c r="I6" s="12" t="s">
        <v>23</v>
      </c>
      <c r="J6" s="20" t="s">
        <v>24</v>
      </c>
      <c r="K6" s="12" t="s">
        <v>25</v>
      </c>
      <c r="L6" s="51"/>
      <c r="M6" s="51"/>
    </row>
    <row r="7" spans="1:13" x14ac:dyDescent="0.2">
      <c r="A7" s="13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28">
        <v>8</v>
      </c>
      <c r="I7" s="12">
        <v>9</v>
      </c>
      <c r="J7" s="20">
        <v>10</v>
      </c>
      <c r="K7" s="12">
        <v>11</v>
      </c>
      <c r="L7" s="12">
        <v>12</v>
      </c>
      <c r="M7" s="12">
        <v>13</v>
      </c>
    </row>
    <row r="8" spans="1:13" s="14" customFormat="1" x14ac:dyDescent="0.2">
      <c r="A8" s="86" t="s">
        <v>42</v>
      </c>
      <c r="B8" s="86"/>
      <c r="C8" s="86"/>
      <c r="D8" s="87"/>
      <c r="E8" s="87"/>
      <c r="F8" s="87"/>
      <c r="G8" s="87"/>
      <c r="H8" s="87"/>
      <c r="I8" s="87"/>
      <c r="J8" s="87"/>
      <c r="K8" s="87"/>
      <c r="L8" s="86"/>
      <c r="M8" s="86"/>
    </row>
    <row r="9" spans="1:13" s="14" customFormat="1" x14ac:dyDescent="0.2">
      <c r="A9" s="35" t="s">
        <v>15</v>
      </c>
      <c r="B9" s="37" t="s">
        <v>57</v>
      </c>
      <c r="C9" s="44" t="s">
        <v>17</v>
      </c>
      <c r="D9" s="16" t="s">
        <v>28</v>
      </c>
      <c r="E9" s="1">
        <v>0</v>
      </c>
      <c r="F9" s="1">
        <f>SUM(G9:K9)</f>
        <v>274266.84999999998</v>
      </c>
      <c r="G9" s="1">
        <f>SUM(G10:G11)</f>
        <v>8291.85</v>
      </c>
      <c r="H9" s="1">
        <f>SUM(H10:H11)</f>
        <v>27800</v>
      </c>
      <c r="I9" s="1">
        <f>SUM(I10:I11)</f>
        <v>138175</v>
      </c>
      <c r="J9" s="1">
        <f>SUM(J10:J11)</f>
        <v>0</v>
      </c>
      <c r="K9" s="1">
        <f>SUM(K10:K11)</f>
        <v>100000</v>
      </c>
      <c r="L9" s="52" t="s">
        <v>14</v>
      </c>
      <c r="M9" s="47" t="s">
        <v>52</v>
      </c>
    </row>
    <row r="10" spans="1:13" s="14" customFormat="1" ht="25.5" x14ac:dyDescent="0.2">
      <c r="A10" s="50"/>
      <c r="B10" s="43"/>
      <c r="C10" s="45"/>
      <c r="D10" s="16" t="s">
        <v>18</v>
      </c>
      <c r="E10" s="1">
        <v>0</v>
      </c>
      <c r="F10" s="1">
        <f t="shared" ref="F10:F11" si="0">SUM(G10:K10)</f>
        <v>65600</v>
      </c>
      <c r="G10" s="2">
        <f>G16+G13</f>
        <v>0</v>
      </c>
      <c r="H10" s="2">
        <f t="shared" ref="H10:K10" si="1">H16+H13</f>
        <v>0</v>
      </c>
      <c r="I10" s="2">
        <f t="shared" si="1"/>
        <v>0</v>
      </c>
      <c r="J10" s="2">
        <f t="shared" si="1"/>
        <v>0</v>
      </c>
      <c r="K10" s="2">
        <f t="shared" si="1"/>
        <v>65600</v>
      </c>
      <c r="L10" s="53"/>
      <c r="M10" s="48"/>
    </row>
    <row r="11" spans="1:13" s="14" customFormat="1" ht="27" customHeight="1" x14ac:dyDescent="0.2">
      <c r="A11" s="36"/>
      <c r="B11" s="38"/>
      <c r="C11" s="46"/>
      <c r="D11" s="16" t="s">
        <v>8</v>
      </c>
      <c r="E11" s="1">
        <v>0</v>
      </c>
      <c r="F11" s="1">
        <f t="shared" si="0"/>
        <v>208666.85</v>
      </c>
      <c r="G11" s="2">
        <f>G17+G14</f>
        <v>8291.85</v>
      </c>
      <c r="H11" s="2">
        <f t="shared" ref="H11:K11" si="2">H17+H14</f>
        <v>27800</v>
      </c>
      <c r="I11" s="2">
        <f t="shared" si="2"/>
        <v>138175</v>
      </c>
      <c r="J11" s="2">
        <f t="shared" si="2"/>
        <v>0</v>
      </c>
      <c r="K11" s="2">
        <f t="shared" si="2"/>
        <v>34400</v>
      </c>
      <c r="L11" s="53"/>
      <c r="M11" s="42"/>
    </row>
    <row r="12" spans="1:13" s="14" customFormat="1" x14ac:dyDescent="0.2">
      <c r="A12" s="35" t="s">
        <v>16</v>
      </c>
      <c r="B12" s="37" t="s">
        <v>58</v>
      </c>
      <c r="C12" s="39" t="s">
        <v>17</v>
      </c>
      <c r="D12" s="16" t="s">
        <v>28</v>
      </c>
      <c r="E12" s="6">
        <v>0</v>
      </c>
      <c r="F12" s="1">
        <f>SUM(G12:K12)</f>
        <v>265975</v>
      </c>
      <c r="G12" s="1">
        <f>SUM(G13:G14)</f>
        <v>0</v>
      </c>
      <c r="H12" s="1">
        <f>SUM(H13:H14)</f>
        <v>27800</v>
      </c>
      <c r="I12" s="1">
        <f>SUM(I13:I14)</f>
        <v>138175</v>
      </c>
      <c r="J12" s="1">
        <f>SUM(J13:J14)</f>
        <v>0</v>
      </c>
      <c r="K12" s="1">
        <f>SUM(K13:K14)</f>
        <v>100000</v>
      </c>
      <c r="L12" s="53"/>
      <c r="M12" s="47"/>
    </row>
    <row r="13" spans="1:13" s="14" customFormat="1" ht="24.75" customHeight="1" x14ac:dyDescent="0.2">
      <c r="A13" s="50"/>
      <c r="B13" s="43"/>
      <c r="C13" s="49"/>
      <c r="D13" s="16" t="s">
        <v>18</v>
      </c>
      <c r="E13" s="6">
        <v>0</v>
      </c>
      <c r="F13" s="1">
        <f t="shared" ref="F13:F25" si="3">SUM(G13:K13)</f>
        <v>65600</v>
      </c>
      <c r="G13" s="1">
        <v>0</v>
      </c>
      <c r="H13" s="1">
        <v>0</v>
      </c>
      <c r="I13" s="1">
        <v>0</v>
      </c>
      <c r="J13" s="1">
        <v>0</v>
      </c>
      <c r="K13" s="1">
        <v>65600</v>
      </c>
      <c r="L13" s="53"/>
      <c r="M13" s="48"/>
    </row>
    <row r="14" spans="1:13" s="14" customFormat="1" ht="24.75" customHeight="1" x14ac:dyDescent="0.2">
      <c r="A14" s="36"/>
      <c r="B14" s="38"/>
      <c r="C14" s="40"/>
      <c r="D14" s="16" t="s">
        <v>8</v>
      </c>
      <c r="E14" s="7">
        <v>0</v>
      </c>
      <c r="F14" s="1">
        <f t="shared" si="3"/>
        <v>200375</v>
      </c>
      <c r="G14" s="2">
        <v>0</v>
      </c>
      <c r="H14" s="2">
        <v>27800</v>
      </c>
      <c r="I14" s="2">
        <v>138175</v>
      </c>
      <c r="J14" s="2">
        <v>0</v>
      </c>
      <c r="K14" s="2">
        <v>34400</v>
      </c>
      <c r="L14" s="53"/>
      <c r="M14" s="42"/>
    </row>
    <row r="15" spans="1:13" s="14" customFormat="1" ht="15" customHeight="1" x14ac:dyDescent="0.2">
      <c r="A15" s="35" t="s">
        <v>47</v>
      </c>
      <c r="B15" s="37" t="s">
        <v>73</v>
      </c>
      <c r="C15" s="39" t="s">
        <v>38</v>
      </c>
      <c r="D15" s="16" t="s">
        <v>28</v>
      </c>
      <c r="E15" s="6">
        <v>0</v>
      </c>
      <c r="F15" s="1">
        <f>SUM(G15:K15)</f>
        <v>8291.85</v>
      </c>
      <c r="G15" s="1">
        <f>SUM(G16:G17)</f>
        <v>8291.85</v>
      </c>
      <c r="H15" s="1">
        <f>SUM(H16:H17)</f>
        <v>0</v>
      </c>
      <c r="I15" s="1">
        <f>SUM(I16:I17)</f>
        <v>0</v>
      </c>
      <c r="J15" s="1">
        <f>SUM(J16:J17)</f>
        <v>0</v>
      </c>
      <c r="K15" s="1">
        <f>SUM(K16:K17)</f>
        <v>0</v>
      </c>
      <c r="L15" s="53"/>
      <c r="M15" s="47"/>
    </row>
    <row r="16" spans="1:13" s="14" customFormat="1" ht="27.75" customHeight="1" x14ac:dyDescent="0.2">
      <c r="A16" s="50"/>
      <c r="B16" s="43"/>
      <c r="C16" s="49"/>
      <c r="D16" s="16" t="s">
        <v>18</v>
      </c>
      <c r="E16" s="6">
        <v>0</v>
      </c>
      <c r="F16" s="1">
        <f t="shared" ref="F16:F17" si="4">SUM(G16:K16)</f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53"/>
      <c r="M16" s="48"/>
    </row>
    <row r="17" spans="1:13" s="14" customFormat="1" ht="24" customHeight="1" x14ac:dyDescent="0.2">
      <c r="A17" s="36"/>
      <c r="B17" s="38"/>
      <c r="C17" s="40"/>
      <c r="D17" s="16" t="s">
        <v>8</v>
      </c>
      <c r="E17" s="7">
        <v>0</v>
      </c>
      <c r="F17" s="1">
        <f t="shared" si="4"/>
        <v>8291.85</v>
      </c>
      <c r="G17" s="2">
        <f>2291.85+6000</f>
        <v>8291.85</v>
      </c>
      <c r="H17" s="2">
        <v>0</v>
      </c>
      <c r="I17" s="2">
        <v>0</v>
      </c>
      <c r="J17" s="2">
        <v>0</v>
      </c>
      <c r="K17" s="2">
        <v>0</v>
      </c>
      <c r="L17" s="53"/>
      <c r="M17" s="42"/>
    </row>
    <row r="18" spans="1:13" s="14" customFormat="1" ht="14.25" customHeight="1" x14ac:dyDescent="0.2">
      <c r="A18" s="35" t="s">
        <v>11</v>
      </c>
      <c r="B18" s="37" t="s">
        <v>59</v>
      </c>
      <c r="C18" s="39">
        <v>2020</v>
      </c>
      <c r="D18" s="16" t="s">
        <v>28</v>
      </c>
      <c r="E18" s="7">
        <v>0</v>
      </c>
      <c r="F18" s="1">
        <v>18088</v>
      </c>
      <c r="G18" s="2">
        <v>18088</v>
      </c>
      <c r="H18" s="2">
        <v>0</v>
      </c>
      <c r="I18" s="2">
        <v>0</v>
      </c>
      <c r="J18" s="2">
        <v>0</v>
      </c>
      <c r="K18" s="2">
        <v>0</v>
      </c>
      <c r="L18" s="53"/>
      <c r="M18" s="97"/>
    </row>
    <row r="19" spans="1:13" s="14" customFormat="1" ht="27.75" customHeight="1" x14ac:dyDescent="0.2">
      <c r="A19" s="50"/>
      <c r="B19" s="43"/>
      <c r="C19" s="49"/>
      <c r="D19" s="16" t="s">
        <v>18</v>
      </c>
      <c r="E19" s="7">
        <v>0</v>
      </c>
      <c r="F19" s="1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53"/>
      <c r="M19" s="48"/>
    </row>
    <row r="20" spans="1:13" s="14" customFormat="1" ht="23.25" customHeight="1" x14ac:dyDescent="0.2">
      <c r="A20" s="36"/>
      <c r="B20" s="38"/>
      <c r="C20" s="40"/>
      <c r="D20" s="16" t="s">
        <v>8</v>
      </c>
      <c r="E20" s="7">
        <v>0</v>
      </c>
      <c r="F20" s="1">
        <v>18088</v>
      </c>
      <c r="G20" s="2">
        <v>18088</v>
      </c>
      <c r="H20" s="2">
        <v>0</v>
      </c>
      <c r="I20" s="2">
        <v>0</v>
      </c>
      <c r="J20" s="2">
        <v>0</v>
      </c>
      <c r="K20" s="2">
        <v>0</v>
      </c>
      <c r="L20" s="53"/>
      <c r="M20" s="42"/>
    </row>
    <row r="21" spans="1:13" s="14" customFormat="1" ht="14.25" customHeight="1" x14ac:dyDescent="0.2">
      <c r="A21" s="35" t="s">
        <v>12</v>
      </c>
      <c r="B21" s="37" t="s">
        <v>60</v>
      </c>
      <c r="C21" s="39">
        <v>2020</v>
      </c>
      <c r="D21" s="16" t="s">
        <v>28</v>
      </c>
      <c r="E21" s="7">
        <v>0</v>
      </c>
      <c r="F21" s="1">
        <v>18088</v>
      </c>
      <c r="G21" s="2">
        <v>18088</v>
      </c>
      <c r="H21" s="2">
        <v>0</v>
      </c>
      <c r="I21" s="2">
        <v>0</v>
      </c>
      <c r="J21" s="2">
        <v>0</v>
      </c>
      <c r="K21" s="2">
        <v>0</v>
      </c>
      <c r="L21" s="53"/>
      <c r="M21" s="97"/>
    </row>
    <row r="22" spans="1:13" s="14" customFormat="1" ht="27" customHeight="1" x14ac:dyDescent="0.2">
      <c r="A22" s="76"/>
      <c r="B22" s="43"/>
      <c r="C22" s="49"/>
      <c r="D22" s="16" t="s">
        <v>18</v>
      </c>
      <c r="E22" s="7">
        <v>0</v>
      </c>
      <c r="F22" s="1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53"/>
      <c r="M22" s="48"/>
    </row>
    <row r="23" spans="1:13" s="14" customFormat="1" ht="29.25" customHeight="1" x14ac:dyDescent="0.2">
      <c r="A23" s="98"/>
      <c r="B23" s="38"/>
      <c r="C23" s="40"/>
      <c r="D23" s="16" t="s">
        <v>8</v>
      </c>
      <c r="E23" s="7">
        <v>0</v>
      </c>
      <c r="F23" s="1">
        <v>18088</v>
      </c>
      <c r="G23" s="2">
        <f>14288+3800</f>
        <v>18088</v>
      </c>
      <c r="H23" s="2">
        <v>0</v>
      </c>
      <c r="I23" s="2">
        <v>0</v>
      </c>
      <c r="J23" s="2">
        <v>0</v>
      </c>
      <c r="K23" s="2">
        <v>0</v>
      </c>
      <c r="L23" s="53"/>
      <c r="M23" s="42"/>
    </row>
    <row r="24" spans="1:13" s="14" customFormat="1" ht="19.5" customHeight="1" x14ac:dyDescent="0.2">
      <c r="A24" s="35" t="s">
        <v>32</v>
      </c>
      <c r="B24" s="37" t="s">
        <v>53</v>
      </c>
      <c r="C24" s="39" t="s">
        <v>54</v>
      </c>
      <c r="D24" s="16" t="s">
        <v>28</v>
      </c>
      <c r="E24" s="1">
        <v>0</v>
      </c>
      <c r="F24" s="1">
        <f t="shared" si="3"/>
        <v>490000</v>
      </c>
      <c r="G24" s="1">
        <v>0</v>
      </c>
      <c r="H24" s="1">
        <v>0</v>
      </c>
      <c r="I24" s="1">
        <v>0</v>
      </c>
      <c r="J24" s="1">
        <v>245000</v>
      </c>
      <c r="K24" s="1">
        <v>245000</v>
      </c>
      <c r="L24" s="53"/>
      <c r="M24" s="41" t="s">
        <v>39</v>
      </c>
    </row>
    <row r="25" spans="1:13" s="14" customFormat="1" ht="31.5" customHeight="1" x14ac:dyDescent="0.2">
      <c r="A25" s="36"/>
      <c r="B25" s="38"/>
      <c r="C25" s="40"/>
      <c r="D25" s="16" t="s">
        <v>27</v>
      </c>
      <c r="E25" s="2">
        <v>0</v>
      </c>
      <c r="F25" s="1">
        <f t="shared" si="3"/>
        <v>490000</v>
      </c>
      <c r="G25" s="1">
        <v>0</v>
      </c>
      <c r="H25" s="1">
        <v>0</v>
      </c>
      <c r="I25" s="1">
        <v>0</v>
      </c>
      <c r="J25" s="1">
        <v>245000</v>
      </c>
      <c r="K25" s="2">
        <v>245000</v>
      </c>
      <c r="L25" s="53"/>
      <c r="M25" s="42"/>
    </row>
    <row r="26" spans="1:13" s="14" customFormat="1" ht="27" customHeight="1" x14ac:dyDescent="0.2">
      <c r="A26" s="69" t="s">
        <v>31</v>
      </c>
      <c r="B26" s="37" t="s">
        <v>61</v>
      </c>
      <c r="C26" s="39" t="s">
        <v>54</v>
      </c>
      <c r="D26" s="16" t="s">
        <v>28</v>
      </c>
      <c r="E26" s="1">
        <v>0</v>
      </c>
      <c r="F26" s="1">
        <f>SUM(G26:K26)</f>
        <v>490000</v>
      </c>
      <c r="G26" s="1">
        <v>0</v>
      </c>
      <c r="H26" s="1">
        <v>0</v>
      </c>
      <c r="I26" s="1">
        <v>0</v>
      </c>
      <c r="J26" s="1">
        <v>245000</v>
      </c>
      <c r="K26" s="1">
        <v>245000</v>
      </c>
      <c r="L26" s="53"/>
      <c r="M26" s="37"/>
    </row>
    <row r="27" spans="1:13" s="14" customFormat="1" ht="24" customHeight="1" x14ac:dyDescent="0.2">
      <c r="A27" s="70"/>
      <c r="B27" s="38"/>
      <c r="C27" s="40"/>
      <c r="D27" s="16" t="s">
        <v>27</v>
      </c>
      <c r="E27" s="1">
        <v>0</v>
      </c>
      <c r="F27" s="1">
        <f>SUM(G27:K27)</f>
        <v>490000</v>
      </c>
      <c r="G27" s="1">
        <v>0</v>
      </c>
      <c r="H27" s="1">
        <v>0</v>
      </c>
      <c r="I27" s="1">
        <v>0</v>
      </c>
      <c r="J27" s="1">
        <v>245000</v>
      </c>
      <c r="K27" s="1">
        <v>245000</v>
      </c>
      <c r="L27" s="53"/>
      <c r="M27" s="38"/>
    </row>
    <row r="28" spans="1:13" s="14" customFormat="1" ht="26.25" customHeight="1" x14ac:dyDescent="0.2">
      <c r="A28" s="35" t="s">
        <v>33</v>
      </c>
      <c r="B28" s="37" t="s">
        <v>56</v>
      </c>
      <c r="C28" s="39" t="s">
        <v>55</v>
      </c>
      <c r="D28" s="16" t="s">
        <v>28</v>
      </c>
      <c r="E28" s="1">
        <v>0</v>
      </c>
      <c r="F28" s="1">
        <f t="shared" ref="F28:F31" si="5">SUM(G28:K28)</f>
        <v>950000</v>
      </c>
      <c r="G28" s="1">
        <v>0</v>
      </c>
      <c r="H28" s="2">
        <v>0</v>
      </c>
      <c r="I28" s="2">
        <v>0</v>
      </c>
      <c r="J28" s="2">
        <v>475000</v>
      </c>
      <c r="K28" s="1">
        <v>475000</v>
      </c>
      <c r="L28" s="53"/>
      <c r="M28" s="41" t="s">
        <v>48</v>
      </c>
    </row>
    <row r="29" spans="1:13" s="14" customFormat="1" ht="24" customHeight="1" x14ac:dyDescent="0.2">
      <c r="A29" s="36"/>
      <c r="B29" s="38"/>
      <c r="C29" s="40"/>
      <c r="D29" s="16" t="s">
        <v>27</v>
      </c>
      <c r="E29" s="2">
        <v>0</v>
      </c>
      <c r="F29" s="1">
        <f t="shared" si="5"/>
        <v>950000</v>
      </c>
      <c r="G29" s="2">
        <v>0</v>
      </c>
      <c r="H29" s="2">
        <v>0</v>
      </c>
      <c r="I29" s="2">
        <v>0</v>
      </c>
      <c r="J29" s="2">
        <v>475000</v>
      </c>
      <c r="K29" s="2">
        <v>475000</v>
      </c>
      <c r="L29" s="53"/>
      <c r="M29" s="42"/>
    </row>
    <row r="30" spans="1:13" s="14" customFormat="1" ht="21" customHeight="1" x14ac:dyDescent="0.2">
      <c r="A30" s="69" t="s">
        <v>34</v>
      </c>
      <c r="B30" s="37" t="s">
        <v>62</v>
      </c>
      <c r="C30" s="39" t="s">
        <v>55</v>
      </c>
      <c r="D30" s="16" t="s">
        <v>28</v>
      </c>
      <c r="E30" s="1">
        <v>0</v>
      </c>
      <c r="F30" s="1">
        <f t="shared" si="5"/>
        <v>950000</v>
      </c>
      <c r="G30" s="1">
        <v>0</v>
      </c>
      <c r="H30" s="2">
        <v>0</v>
      </c>
      <c r="I30" s="2">
        <v>0</v>
      </c>
      <c r="J30" s="2">
        <v>475000</v>
      </c>
      <c r="K30" s="1">
        <v>475000</v>
      </c>
      <c r="L30" s="53"/>
      <c r="M30" s="37"/>
    </row>
    <row r="31" spans="1:13" s="14" customFormat="1" ht="29.25" customHeight="1" x14ac:dyDescent="0.2">
      <c r="A31" s="70"/>
      <c r="B31" s="38"/>
      <c r="C31" s="40"/>
      <c r="D31" s="16" t="s">
        <v>27</v>
      </c>
      <c r="E31" s="1">
        <v>0</v>
      </c>
      <c r="F31" s="1">
        <f t="shared" si="5"/>
        <v>950000</v>
      </c>
      <c r="G31" s="1">
        <v>0</v>
      </c>
      <c r="H31" s="2">
        <v>0</v>
      </c>
      <c r="I31" s="2">
        <v>0</v>
      </c>
      <c r="J31" s="2">
        <v>475000</v>
      </c>
      <c r="K31" s="1">
        <v>475000</v>
      </c>
      <c r="L31" s="53"/>
      <c r="M31" s="38"/>
    </row>
    <row r="32" spans="1:13" s="14" customFormat="1" ht="13.5" customHeight="1" x14ac:dyDescent="0.2">
      <c r="A32" s="35" t="s">
        <v>40</v>
      </c>
      <c r="B32" s="47" t="s">
        <v>74</v>
      </c>
      <c r="C32" s="44" t="s">
        <v>17</v>
      </c>
      <c r="D32" s="16" t="s">
        <v>28</v>
      </c>
      <c r="E32" s="1">
        <f>SUM(E34:E35)</f>
        <v>80269.796000000002</v>
      </c>
      <c r="F32" s="1">
        <f>SUM(G32:K32)</f>
        <v>111181.33</v>
      </c>
      <c r="G32" s="1">
        <f>SUM(G33:G35)</f>
        <v>111181.33</v>
      </c>
      <c r="H32" s="1">
        <f>SUM(H34:H35)</f>
        <v>0</v>
      </c>
      <c r="I32" s="1">
        <f>SUM(I34:I35)</f>
        <v>0</v>
      </c>
      <c r="J32" s="1">
        <f>SUM(J34:J35)</f>
        <v>0</v>
      </c>
      <c r="K32" s="1">
        <f>SUM(K34:K35)</f>
        <v>0</v>
      </c>
      <c r="L32" s="53"/>
      <c r="M32" s="37" t="s">
        <v>36</v>
      </c>
    </row>
    <row r="33" spans="1:13" s="14" customFormat="1" ht="26.25" customHeight="1" x14ac:dyDescent="0.2">
      <c r="A33" s="76"/>
      <c r="B33" s="78"/>
      <c r="C33" s="56"/>
      <c r="D33" s="16" t="s">
        <v>46</v>
      </c>
      <c r="E33" s="1">
        <v>0</v>
      </c>
      <c r="F33" s="1">
        <f>SUM(G33:K33)</f>
        <v>5145.6499999999996</v>
      </c>
      <c r="G33" s="1">
        <v>5145.6499999999996</v>
      </c>
      <c r="H33" s="1">
        <v>0</v>
      </c>
      <c r="I33" s="1">
        <v>0</v>
      </c>
      <c r="J33" s="1">
        <v>0</v>
      </c>
      <c r="K33" s="1">
        <v>0</v>
      </c>
      <c r="L33" s="53"/>
      <c r="M33" s="55"/>
    </row>
    <row r="34" spans="1:13" s="14" customFormat="1" ht="27.75" customHeight="1" x14ac:dyDescent="0.2">
      <c r="A34" s="76"/>
      <c r="B34" s="78"/>
      <c r="C34" s="56"/>
      <c r="D34" s="16" t="s">
        <v>29</v>
      </c>
      <c r="E34" s="1">
        <v>60269.796000000002</v>
      </c>
      <c r="F34" s="1">
        <f>SUM(G34:K34)</f>
        <v>10676.869999999999</v>
      </c>
      <c r="G34" s="1">
        <f>6293.54+4383.33</f>
        <v>10676.869999999999</v>
      </c>
      <c r="H34" s="1">
        <v>0</v>
      </c>
      <c r="I34" s="1">
        <v>0</v>
      </c>
      <c r="J34" s="1">
        <v>0</v>
      </c>
      <c r="K34" s="1">
        <v>0</v>
      </c>
      <c r="L34" s="53"/>
      <c r="M34" s="55"/>
    </row>
    <row r="35" spans="1:13" ht="24" customHeight="1" x14ac:dyDescent="0.2">
      <c r="A35" s="77"/>
      <c r="B35" s="42"/>
      <c r="C35" s="46"/>
      <c r="D35" s="16" t="s">
        <v>8</v>
      </c>
      <c r="E35" s="1">
        <v>20000</v>
      </c>
      <c r="F35" s="1">
        <f>SUM(G35:K35)</f>
        <v>95358.81</v>
      </c>
      <c r="G35" s="1">
        <v>95358.81</v>
      </c>
      <c r="H35" s="1">
        <v>0</v>
      </c>
      <c r="I35" s="1">
        <v>0</v>
      </c>
      <c r="J35" s="1">
        <v>0</v>
      </c>
      <c r="K35" s="1">
        <v>0</v>
      </c>
      <c r="L35" s="53"/>
      <c r="M35" s="38"/>
    </row>
    <row r="36" spans="1:13" ht="15" customHeight="1" x14ac:dyDescent="0.2">
      <c r="A36" s="69" t="s">
        <v>41</v>
      </c>
      <c r="B36" s="37" t="s">
        <v>63</v>
      </c>
      <c r="C36" s="44" t="s">
        <v>17</v>
      </c>
      <c r="D36" s="16" t="s">
        <v>28</v>
      </c>
      <c r="E36" s="1">
        <f>SUM(E38:E39)</f>
        <v>80269.796000000002</v>
      </c>
      <c r="F36" s="1">
        <f>SUM(G36:K36)</f>
        <v>111181.33</v>
      </c>
      <c r="G36" s="1">
        <f>SUM(G37:G39)</f>
        <v>111181.33</v>
      </c>
      <c r="H36" s="1">
        <f>SUM(H38:H39)</f>
        <v>0</v>
      </c>
      <c r="I36" s="1">
        <f>SUM(I38:I39)</f>
        <v>0</v>
      </c>
      <c r="J36" s="1">
        <f>SUM(J38:J39)</f>
        <v>0</v>
      </c>
      <c r="K36" s="1">
        <f>SUM(K38:K39)</f>
        <v>0</v>
      </c>
      <c r="L36" s="53"/>
      <c r="M36" s="37"/>
    </row>
    <row r="37" spans="1:13" ht="27" customHeight="1" x14ac:dyDescent="0.2">
      <c r="A37" s="79"/>
      <c r="B37" s="55"/>
      <c r="C37" s="56"/>
      <c r="D37" s="16" t="s">
        <v>46</v>
      </c>
      <c r="E37" s="1">
        <v>0</v>
      </c>
      <c r="F37" s="1">
        <v>5145.652</v>
      </c>
      <c r="G37" s="1">
        <v>5145.6499999999996</v>
      </c>
      <c r="H37" s="1">
        <v>0</v>
      </c>
      <c r="I37" s="1">
        <v>0</v>
      </c>
      <c r="J37" s="1">
        <v>0</v>
      </c>
      <c r="K37" s="1">
        <v>0</v>
      </c>
      <c r="L37" s="53"/>
      <c r="M37" s="55"/>
    </row>
    <row r="38" spans="1:13" ht="26.25" customHeight="1" x14ac:dyDescent="0.2">
      <c r="A38" s="79"/>
      <c r="B38" s="55"/>
      <c r="C38" s="56"/>
      <c r="D38" s="16" t="s">
        <v>29</v>
      </c>
      <c r="E38" s="1">
        <v>60269.796000000002</v>
      </c>
      <c r="F38" s="1">
        <f t="shared" ref="F38:F39" si="6">SUM(G38:K38)</f>
        <v>10676.87</v>
      </c>
      <c r="G38" s="1">
        <v>10676.87</v>
      </c>
      <c r="H38" s="1">
        <v>0</v>
      </c>
      <c r="I38" s="1">
        <v>0</v>
      </c>
      <c r="J38" s="1">
        <v>0</v>
      </c>
      <c r="K38" s="1">
        <v>0</v>
      </c>
      <c r="L38" s="53"/>
      <c r="M38" s="55"/>
    </row>
    <row r="39" spans="1:13" ht="24" customHeight="1" x14ac:dyDescent="0.2">
      <c r="A39" s="80"/>
      <c r="B39" s="93"/>
      <c r="C39" s="46"/>
      <c r="D39" s="16" t="s">
        <v>30</v>
      </c>
      <c r="E39" s="1">
        <v>20000</v>
      </c>
      <c r="F39" s="1">
        <f t="shared" si="6"/>
        <v>95358.81</v>
      </c>
      <c r="G39" s="1">
        <v>95358.81</v>
      </c>
      <c r="H39" s="1">
        <v>0</v>
      </c>
      <c r="I39" s="1">
        <v>0</v>
      </c>
      <c r="J39" s="1">
        <v>0</v>
      </c>
      <c r="K39" s="1">
        <v>0</v>
      </c>
      <c r="L39" s="54"/>
      <c r="M39" s="93"/>
    </row>
    <row r="40" spans="1:13" ht="15" customHeight="1" x14ac:dyDescent="0.2">
      <c r="A40" s="74" t="s">
        <v>49</v>
      </c>
      <c r="B40" s="72" t="s">
        <v>35</v>
      </c>
      <c r="C40" s="44" t="s">
        <v>17</v>
      </c>
      <c r="D40" s="16" t="s">
        <v>28</v>
      </c>
      <c r="E40" s="1">
        <v>0</v>
      </c>
      <c r="F40" s="1">
        <f>SUM(F41:F42)</f>
        <v>740568.98</v>
      </c>
      <c r="G40" s="1">
        <f>SUM(G41:G42)</f>
        <v>0</v>
      </c>
      <c r="H40" s="1">
        <f>SUM(H41:H42)</f>
        <v>41000</v>
      </c>
      <c r="I40" s="1">
        <f>SUM(I41:I42)</f>
        <v>0</v>
      </c>
      <c r="J40" s="1">
        <f t="shared" ref="J40" si="7">SUM(J41:J42)</f>
        <v>0</v>
      </c>
      <c r="K40" s="1">
        <f>SUM(K41:K42)</f>
        <v>699568.98</v>
      </c>
      <c r="L40" s="52" t="s">
        <v>14</v>
      </c>
      <c r="M40" s="37" t="s">
        <v>71</v>
      </c>
    </row>
    <row r="41" spans="1:13" ht="24" customHeight="1" x14ac:dyDescent="0.2">
      <c r="A41" s="75"/>
      <c r="B41" s="73"/>
      <c r="C41" s="56"/>
      <c r="D41" s="16" t="s">
        <v>29</v>
      </c>
      <c r="E41" s="1">
        <v>0</v>
      </c>
      <c r="F41" s="1">
        <f>SUM(G41:K41)</f>
        <v>445045.97</v>
      </c>
      <c r="G41" s="1">
        <v>0</v>
      </c>
      <c r="H41" s="1">
        <v>0</v>
      </c>
      <c r="I41" s="1">
        <v>0</v>
      </c>
      <c r="J41" s="1">
        <v>0</v>
      </c>
      <c r="K41" s="1">
        <v>445045.97</v>
      </c>
      <c r="L41" s="53"/>
      <c r="M41" s="43"/>
    </row>
    <row r="42" spans="1:13" ht="25.5" customHeight="1" x14ac:dyDescent="0.2">
      <c r="A42" s="75"/>
      <c r="B42" s="73"/>
      <c r="C42" s="46"/>
      <c r="D42" s="16" t="s">
        <v>30</v>
      </c>
      <c r="E42" s="1">
        <v>0</v>
      </c>
      <c r="F42" s="1">
        <f>SUM(G42:K42)</f>
        <v>295523.01</v>
      </c>
      <c r="G42" s="1">
        <v>0</v>
      </c>
      <c r="H42" s="1">
        <v>41000</v>
      </c>
      <c r="I42" s="1">
        <v>0</v>
      </c>
      <c r="J42" s="1">
        <v>0</v>
      </c>
      <c r="K42" s="1">
        <v>254523.01</v>
      </c>
      <c r="L42" s="53"/>
      <c r="M42" s="43"/>
    </row>
    <row r="43" spans="1:13" ht="15" customHeight="1" x14ac:dyDescent="0.2">
      <c r="A43" s="74" t="s">
        <v>50</v>
      </c>
      <c r="B43" s="72" t="s">
        <v>64</v>
      </c>
      <c r="C43" s="44" t="s">
        <v>17</v>
      </c>
      <c r="D43" s="16" t="s">
        <v>28</v>
      </c>
      <c r="E43" s="1">
        <v>0</v>
      </c>
      <c r="F43" s="1">
        <f>SUM(F44:F45)</f>
        <v>740568.98</v>
      </c>
      <c r="G43" s="1">
        <f>SUM(G44:G45)</f>
        <v>0</v>
      </c>
      <c r="H43" s="1">
        <f>SUM(H44:H45)</f>
        <v>41000</v>
      </c>
      <c r="I43" s="1">
        <f t="shared" ref="I43:J43" si="8">SUM(I44:I45)</f>
        <v>0</v>
      </c>
      <c r="J43" s="1">
        <f t="shared" si="8"/>
        <v>0</v>
      </c>
      <c r="K43" s="1">
        <f>SUM(K44:K45)</f>
        <v>699568.98</v>
      </c>
      <c r="L43" s="53"/>
      <c r="M43" s="43"/>
    </row>
    <row r="44" spans="1:13" ht="26.25" customHeight="1" x14ac:dyDescent="0.2">
      <c r="A44" s="75"/>
      <c r="B44" s="73"/>
      <c r="C44" s="56"/>
      <c r="D44" s="16" t="s">
        <v>29</v>
      </c>
      <c r="E44" s="1">
        <v>0</v>
      </c>
      <c r="F44" s="1">
        <f>SUM(G44:K44)</f>
        <v>445045.97</v>
      </c>
      <c r="G44" s="1">
        <v>0</v>
      </c>
      <c r="H44" s="1">
        <v>0</v>
      </c>
      <c r="I44" s="1">
        <v>0</v>
      </c>
      <c r="J44" s="1">
        <v>0</v>
      </c>
      <c r="K44" s="1">
        <v>445045.97</v>
      </c>
      <c r="L44" s="53"/>
      <c r="M44" s="43"/>
    </row>
    <row r="45" spans="1:13" ht="24.75" customHeight="1" x14ac:dyDescent="0.2">
      <c r="A45" s="75"/>
      <c r="B45" s="73"/>
      <c r="C45" s="46"/>
      <c r="D45" s="16" t="s">
        <v>30</v>
      </c>
      <c r="E45" s="1">
        <v>0</v>
      </c>
      <c r="F45" s="1">
        <f>SUM(G45:K45)</f>
        <v>295523.01</v>
      </c>
      <c r="G45" s="1">
        <v>0</v>
      </c>
      <c r="H45" s="1">
        <v>41000</v>
      </c>
      <c r="I45" s="1">
        <v>0</v>
      </c>
      <c r="J45" s="1">
        <v>0</v>
      </c>
      <c r="K45" s="1">
        <v>254523.01</v>
      </c>
      <c r="L45" s="54"/>
      <c r="M45" s="38"/>
    </row>
    <row r="46" spans="1:13" ht="16.5" customHeight="1" x14ac:dyDescent="0.2">
      <c r="A46" s="58" t="s">
        <v>43</v>
      </c>
      <c r="B46" s="59"/>
      <c r="C46" s="64" t="s">
        <v>7</v>
      </c>
      <c r="D46" s="65"/>
      <c r="E46" s="8">
        <f>SUM(E48:E50)</f>
        <v>80269.796000000002</v>
      </c>
      <c r="F46" s="8">
        <f>SUM(F47:F50)</f>
        <v>2584105.16</v>
      </c>
      <c r="G46" s="8">
        <f>SUM(G47:G50)</f>
        <v>137561.18</v>
      </c>
      <c r="H46" s="8">
        <f t="shared" ref="H46:J46" si="9">SUM(H47:H50)</f>
        <v>68800</v>
      </c>
      <c r="I46" s="8">
        <f t="shared" si="9"/>
        <v>138175</v>
      </c>
      <c r="J46" s="8">
        <f t="shared" si="9"/>
        <v>720000</v>
      </c>
      <c r="K46" s="8">
        <f>SUM(K48:K50)</f>
        <v>1519568.98</v>
      </c>
      <c r="L46" s="53"/>
      <c r="M46" s="94"/>
    </row>
    <row r="47" spans="1:13" ht="14.25" customHeight="1" x14ac:dyDescent="0.2">
      <c r="A47" s="60"/>
      <c r="B47" s="61"/>
      <c r="C47" s="81" t="s">
        <v>46</v>
      </c>
      <c r="D47" s="96"/>
      <c r="E47" s="9">
        <v>0</v>
      </c>
      <c r="F47" s="9">
        <f>SUM(F33)</f>
        <v>5145.6499999999996</v>
      </c>
      <c r="G47" s="9">
        <f t="shared" ref="G47:J47" si="10">SUM(G33)</f>
        <v>5145.6499999999996</v>
      </c>
      <c r="H47" s="9">
        <f t="shared" si="10"/>
        <v>0</v>
      </c>
      <c r="I47" s="9">
        <f t="shared" si="10"/>
        <v>0</v>
      </c>
      <c r="J47" s="9">
        <f t="shared" si="10"/>
        <v>0</v>
      </c>
      <c r="K47" s="9">
        <v>0</v>
      </c>
      <c r="L47" s="53"/>
      <c r="M47" s="95"/>
    </row>
    <row r="48" spans="1:13" ht="23.25" customHeight="1" x14ac:dyDescent="0.2">
      <c r="A48" s="62"/>
      <c r="B48" s="31"/>
      <c r="C48" s="81" t="s">
        <v>18</v>
      </c>
      <c r="D48" s="96"/>
      <c r="E48" s="9">
        <f t="shared" ref="E48:K48" si="11">SUM(E41+E34+E10)</f>
        <v>60269.796000000002</v>
      </c>
      <c r="F48" s="9">
        <f>SUM(F41+F34+F10)</f>
        <v>521322.83999999997</v>
      </c>
      <c r="G48" s="9">
        <f t="shared" si="11"/>
        <v>10676.869999999999</v>
      </c>
      <c r="H48" s="9">
        <f t="shared" si="11"/>
        <v>0</v>
      </c>
      <c r="I48" s="9">
        <f t="shared" si="11"/>
        <v>0</v>
      </c>
      <c r="J48" s="9">
        <f t="shared" si="11"/>
        <v>0</v>
      </c>
      <c r="K48" s="9">
        <f t="shared" si="11"/>
        <v>510645.97</v>
      </c>
      <c r="L48" s="53"/>
      <c r="M48" s="95"/>
    </row>
    <row r="49" spans="1:13" ht="25.5" customHeight="1" x14ac:dyDescent="0.2">
      <c r="A49" s="62"/>
      <c r="B49" s="31"/>
      <c r="C49" s="81" t="s">
        <v>30</v>
      </c>
      <c r="D49" s="96"/>
      <c r="E49" s="9">
        <f>SUM(E42+E35+E11)</f>
        <v>20000</v>
      </c>
      <c r="F49" s="9">
        <f>SUM(F42+F35+F11+F20)</f>
        <v>617636.67000000004</v>
      </c>
      <c r="G49" s="9">
        <f>SUM(G42+G35+G11+G20)</f>
        <v>121738.66</v>
      </c>
      <c r="H49" s="9">
        <f>SUM(H42+H35+H11)</f>
        <v>68800</v>
      </c>
      <c r="I49" s="9">
        <f>SUM(I42+I35+I11)</f>
        <v>138175</v>
      </c>
      <c r="J49" s="9">
        <f>SUM(J42+J35+J11)</f>
        <v>0</v>
      </c>
      <c r="K49" s="9">
        <f>SUM(K42+K35+K11)</f>
        <v>288923.01</v>
      </c>
      <c r="L49" s="53"/>
      <c r="M49" s="95"/>
    </row>
    <row r="50" spans="1:13" x14ac:dyDescent="0.2">
      <c r="A50" s="63"/>
      <c r="B50" s="32"/>
      <c r="C50" s="100" t="s">
        <v>27</v>
      </c>
      <c r="D50" s="101"/>
      <c r="E50" s="9">
        <f>SUM(E29)</f>
        <v>0</v>
      </c>
      <c r="F50" s="9">
        <f t="shared" ref="F50:K50" si="12">F29+F25</f>
        <v>1440000</v>
      </c>
      <c r="G50" s="9">
        <f t="shared" si="12"/>
        <v>0</v>
      </c>
      <c r="H50" s="9">
        <f t="shared" si="12"/>
        <v>0</v>
      </c>
      <c r="I50" s="9">
        <f t="shared" si="12"/>
        <v>0</v>
      </c>
      <c r="J50" s="9">
        <f t="shared" si="12"/>
        <v>720000</v>
      </c>
      <c r="K50" s="9">
        <f t="shared" si="12"/>
        <v>720000</v>
      </c>
      <c r="L50" s="54"/>
      <c r="M50" s="99"/>
    </row>
    <row r="51" spans="1:13" x14ac:dyDescent="0.2">
      <c r="A51" s="103" t="s">
        <v>67</v>
      </c>
      <c r="B51" s="104"/>
      <c r="C51" s="104"/>
      <c r="D51" s="105"/>
      <c r="E51" s="105"/>
      <c r="F51" s="105"/>
      <c r="G51" s="105"/>
      <c r="H51" s="105"/>
      <c r="I51" s="105"/>
      <c r="J51" s="105"/>
      <c r="K51" s="105"/>
      <c r="L51" s="104"/>
      <c r="M51" s="106"/>
    </row>
    <row r="52" spans="1:13" x14ac:dyDescent="0.2">
      <c r="A52" s="35" t="s">
        <v>11</v>
      </c>
      <c r="B52" s="47" t="s">
        <v>69</v>
      </c>
      <c r="C52" s="44">
        <v>2023</v>
      </c>
      <c r="D52" s="15" t="s">
        <v>28</v>
      </c>
      <c r="E52" s="19">
        <v>0</v>
      </c>
      <c r="F52" s="9">
        <f t="shared" ref="F52:F59" si="13">SUM(G52:K52)</f>
        <v>910378.8</v>
      </c>
      <c r="G52" s="9">
        <f t="shared" ref="G52:K52" si="14">SUM(G53:G55)</f>
        <v>0</v>
      </c>
      <c r="H52" s="9">
        <f t="shared" si="14"/>
        <v>180810.44999999998</v>
      </c>
      <c r="I52" s="9">
        <f t="shared" si="14"/>
        <v>315103.12000000005</v>
      </c>
      <c r="J52" s="9">
        <f t="shared" si="14"/>
        <v>414465.23</v>
      </c>
      <c r="K52" s="9">
        <f t="shared" si="14"/>
        <v>0</v>
      </c>
      <c r="L52" s="53"/>
      <c r="M52" s="112" t="s">
        <v>72</v>
      </c>
    </row>
    <row r="53" spans="1:13" ht="25.5" x14ac:dyDescent="0.2">
      <c r="A53" s="76"/>
      <c r="B53" s="78"/>
      <c r="C53" s="56"/>
      <c r="D53" s="15" t="s">
        <v>46</v>
      </c>
      <c r="E53" s="19">
        <v>0</v>
      </c>
      <c r="F53" s="9">
        <f t="shared" si="13"/>
        <v>409429.2</v>
      </c>
      <c r="G53" s="9">
        <v>0</v>
      </c>
      <c r="H53" s="9">
        <v>83771.899999999994</v>
      </c>
      <c r="I53" s="9">
        <v>151944.6</v>
      </c>
      <c r="J53" s="9">
        <v>173712.7</v>
      </c>
      <c r="K53" s="9">
        <v>0</v>
      </c>
      <c r="L53" s="53"/>
      <c r="M53" s="113"/>
    </row>
    <row r="54" spans="1:13" ht="25.5" x14ac:dyDescent="0.2">
      <c r="A54" s="76"/>
      <c r="B54" s="78"/>
      <c r="C54" s="56"/>
      <c r="D54" s="15" t="s">
        <v>18</v>
      </c>
      <c r="E54" s="19">
        <v>0</v>
      </c>
      <c r="F54" s="9">
        <f t="shared" si="13"/>
        <v>358877.1</v>
      </c>
      <c r="G54" s="9">
        <v>0</v>
      </c>
      <c r="H54" s="9">
        <v>27923.9</v>
      </c>
      <c r="I54" s="9">
        <v>131648.20000000001</v>
      </c>
      <c r="J54" s="9">
        <v>199305</v>
      </c>
      <c r="K54" s="9">
        <v>0</v>
      </c>
      <c r="L54" s="53"/>
      <c r="M54" s="113"/>
    </row>
    <row r="55" spans="1:13" ht="24" customHeight="1" x14ac:dyDescent="0.2">
      <c r="A55" s="76"/>
      <c r="B55" s="78"/>
      <c r="C55" s="56"/>
      <c r="D55" s="15" t="s">
        <v>30</v>
      </c>
      <c r="E55" s="19">
        <v>0</v>
      </c>
      <c r="F55" s="9">
        <f t="shared" si="13"/>
        <v>142072.5</v>
      </c>
      <c r="G55" s="9">
        <v>0</v>
      </c>
      <c r="H55" s="9">
        <v>69114.649999999994</v>
      </c>
      <c r="I55" s="9">
        <v>31510.32</v>
      </c>
      <c r="J55" s="9">
        <v>41447.53</v>
      </c>
      <c r="K55" s="9">
        <v>0</v>
      </c>
      <c r="L55" s="53"/>
      <c r="M55" s="114"/>
    </row>
    <row r="56" spans="1:13" x14ac:dyDescent="0.2">
      <c r="A56" s="35" t="s">
        <v>12</v>
      </c>
      <c r="B56" s="47" t="s">
        <v>70</v>
      </c>
      <c r="C56" s="44">
        <v>2023</v>
      </c>
      <c r="D56" s="15" t="s">
        <v>28</v>
      </c>
      <c r="E56" s="19">
        <v>0</v>
      </c>
      <c r="F56" s="9">
        <f t="shared" si="13"/>
        <v>910378.8</v>
      </c>
      <c r="G56" s="9">
        <f t="shared" ref="G56:K56" si="15">SUM(G57:G59)</f>
        <v>0</v>
      </c>
      <c r="H56" s="9">
        <f t="shared" si="15"/>
        <v>180810.44999999998</v>
      </c>
      <c r="I56" s="9">
        <f t="shared" si="15"/>
        <v>315103.12000000005</v>
      </c>
      <c r="J56" s="9">
        <f t="shared" si="15"/>
        <v>414465.23</v>
      </c>
      <c r="K56" s="9">
        <f t="shared" si="15"/>
        <v>0</v>
      </c>
      <c r="L56" s="53"/>
      <c r="M56" s="90"/>
    </row>
    <row r="57" spans="1:13" ht="25.5" x14ac:dyDescent="0.2">
      <c r="A57" s="76"/>
      <c r="B57" s="78"/>
      <c r="C57" s="56"/>
      <c r="D57" s="15" t="s">
        <v>46</v>
      </c>
      <c r="E57" s="19">
        <v>0</v>
      </c>
      <c r="F57" s="9">
        <f t="shared" si="13"/>
        <v>409429.2</v>
      </c>
      <c r="G57" s="9">
        <v>0</v>
      </c>
      <c r="H57" s="9">
        <v>83771.899999999994</v>
      </c>
      <c r="I57" s="9">
        <v>151944.6</v>
      </c>
      <c r="J57" s="9">
        <v>173712.7</v>
      </c>
      <c r="K57" s="9">
        <v>0</v>
      </c>
      <c r="L57" s="53"/>
      <c r="M57" s="91"/>
    </row>
    <row r="58" spans="1:13" ht="25.5" x14ac:dyDescent="0.2">
      <c r="A58" s="76"/>
      <c r="B58" s="78"/>
      <c r="C58" s="56"/>
      <c r="D58" s="15" t="s">
        <v>18</v>
      </c>
      <c r="E58" s="19">
        <v>0</v>
      </c>
      <c r="F58" s="9">
        <f t="shared" si="13"/>
        <v>358877.1</v>
      </c>
      <c r="G58" s="9">
        <v>0</v>
      </c>
      <c r="H58" s="9">
        <v>27923.9</v>
      </c>
      <c r="I58" s="9">
        <v>131648.20000000001</v>
      </c>
      <c r="J58" s="9">
        <v>199305</v>
      </c>
      <c r="K58" s="9">
        <v>0</v>
      </c>
      <c r="L58" s="53"/>
      <c r="M58" s="91"/>
    </row>
    <row r="59" spans="1:13" ht="25.5" customHeight="1" x14ac:dyDescent="0.2">
      <c r="A59" s="76"/>
      <c r="B59" s="78"/>
      <c r="C59" s="56"/>
      <c r="D59" s="15" t="s">
        <v>30</v>
      </c>
      <c r="E59" s="19">
        <v>0</v>
      </c>
      <c r="F59" s="9">
        <f t="shared" si="13"/>
        <v>142072.5</v>
      </c>
      <c r="G59" s="9">
        <v>0</v>
      </c>
      <c r="H59" s="9">
        <v>69114.649999999994</v>
      </c>
      <c r="I59" s="9">
        <v>31510.32</v>
      </c>
      <c r="J59" s="9">
        <v>41447.53</v>
      </c>
      <c r="K59" s="9">
        <v>0</v>
      </c>
      <c r="L59" s="53"/>
      <c r="M59" s="92"/>
    </row>
    <row r="60" spans="1:13" x14ac:dyDescent="0.2">
      <c r="A60" s="58" t="s">
        <v>68</v>
      </c>
      <c r="B60" s="59"/>
      <c r="C60" s="64" t="s">
        <v>7</v>
      </c>
      <c r="D60" s="65"/>
      <c r="E60" s="10">
        <f>SUM(E61:E63)</f>
        <v>0</v>
      </c>
      <c r="F60" s="9">
        <f t="shared" ref="F60:K60" si="16">SUM(F61:F63)</f>
        <v>910378.8</v>
      </c>
      <c r="G60" s="9">
        <f t="shared" si="16"/>
        <v>0</v>
      </c>
      <c r="H60" s="9">
        <f t="shared" si="16"/>
        <v>180810.44999999998</v>
      </c>
      <c r="I60" s="9">
        <f t="shared" si="16"/>
        <v>315103.12000000005</v>
      </c>
      <c r="J60" s="9">
        <f t="shared" si="16"/>
        <v>414465.23</v>
      </c>
      <c r="K60" s="9">
        <f t="shared" si="16"/>
        <v>0</v>
      </c>
      <c r="L60" s="53"/>
      <c r="M60" s="94"/>
    </row>
    <row r="61" spans="1:13" x14ac:dyDescent="0.2">
      <c r="A61" s="60"/>
      <c r="B61" s="61"/>
      <c r="C61" s="81" t="s">
        <v>46</v>
      </c>
      <c r="D61" s="82"/>
      <c r="E61" s="10">
        <f t="shared" ref="E61:E62" si="17">E53</f>
        <v>0</v>
      </c>
      <c r="F61" s="9">
        <f>F53</f>
        <v>409429.2</v>
      </c>
      <c r="G61" s="9">
        <f t="shared" ref="G61:K61" si="18">G53</f>
        <v>0</v>
      </c>
      <c r="H61" s="9">
        <f t="shared" si="18"/>
        <v>83771.899999999994</v>
      </c>
      <c r="I61" s="9">
        <f t="shared" si="18"/>
        <v>151944.6</v>
      </c>
      <c r="J61" s="9">
        <f t="shared" si="18"/>
        <v>173712.7</v>
      </c>
      <c r="K61" s="9">
        <f t="shared" si="18"/>
        <v>0</v>
      </c>
      <c r="L61" s="53"/>
      <c r="M61" s="95"/>
    </row>
    <row r="62" spans="1:13" x14ac:dyDescent="0.2">
      <c r="A62" s="60"/>
      <c r="B62" s="61"/>
      <c r="C62" s="81" t="s">
        <v>18</v>
      </c>
      <c r="D62" s="82"/>
      <c r="E62" s="10">
        <f t="shared" si="17"/>
        <v>0</v>
      </c>
      <c r="F62" s="9">
        <f t="shared" ref="F62:K63" si="19">F54</f>
        <v>358877.1</v>
      </c>
      <c r="G62" s="9">
        <f t="shared" si="19"/>
        <v>0</v>
      </c>
      <c r="H62" s="9">
        <f t="shared" si="19"/>
        <v>27923.9</v>
      </c>
      <c r="I62" s="9">
        <f t="shared" si="19"/>
        <v>131648.20000000001</v>
      </c>
      <c r="J62" s="9">
        <f t="shared" si="19"/>
        <v>199305</v>
      </c>
      <c r="K62" s="9">
        <f t="shared" si="19"/>
        <v>0</v>
      </c>
      <c r="L62" s="53"/>
      <c r="M62" s="95"/>
    </row>
    <row r="63" spans="1:13" ht="27.75" customHeight="1" x14ac:dyDescent="0.2">
      <c r="A63" s="62"/>
      <c r="B63" s="31"/>
      <c r="C63" s="81" t="s">
        <v>30</v>
      </c>
      <c r="D63" s="96"/>
      <c r="E63" s="10">
        <f>E55</f>
        <v>0</v>
      </c>
      <c r="F63" s="9">
        <f t="shared" si="19"/>
        <v>142072.5</v>
      </c>
      <c r="G63" s="9">
        <f t="shared" si="19"/>
        <v>0</v>
      </c>
      <c r="H63" s="9">
        <f t="shared" si="19"/>
        <v>69114.649999999994</v>
      </c>
      <c r="I63" s="9">
        <f>I55</f>
        <v>31510.32</v>
      </c>
      <c r="J63" s="9">
        <f>J55</f>
        <v>41447.53</v>
      </c>
      <c r="K63" s="9">
        <f t="shared" si="19"/>
        <v>0</v>
      </c>
      <c r="L63" s="54"/>
      <c r="M63" s="95"/>
    </row>
    <row r="64" spans="1:13" x14ac:dyDescent="0.2">
      <c r="A64" s="103" t="s">
        <v>44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6"/>
    </row>
    <row r="65" spans="1:13" x14ac:dyDescent="0.2">
      <c r="A65" s="88" t="s">
        <v>19</v>
      </c>
      <c r="B65" s="102" t="s">
        <v>65</v>
      </c>
      <c r="C65" s="51" t="s">
        <v>17</v>
      </c>
      <c r="D65" s="15" t="s">
        <v>7</v>
      </c>
      <c r="E65" s="22">
        <v>37529.699999999997</v>
      </c>
      <c r="F65" s="21">
        <f>SUM(G65:K65)</f>
        <v>149343.18099999998</v>
      </c>
      <c r="G65" s="21">
        <f>G66</f>
        <v>37005.5</v>
      </c>
      <c r="H65" s="21">
        <f>H66</f>
        <v>35702.400000000001</v>
      </c>
      <c r="I65" s="21">
        <f>I66</f>
        <v>38317.641000000003</v>
      </c>
      <c r="J65" s="21">
        <f>J66</f>
        <v>38317.64</v>
      </c>
      <c r="K65" s="22">
        <v>0</v>
      </c>
      <c r="L65" s="110" t="s">
        <v>20</v>
      </c>
      <c r="M65" s="109"/>
    </row>
    <row r="66" spans="1:13" ht="38.25" customHeight="1" x14ac:dyDescent="0.2">
      <c r="A66" s="88"/>
      <c r="B66" s="102"/>
      <c r="C66" s="51"/>
      <c r="D66" s="11" t="s">
        <v>8</v>
      </c>
      <c r="E66" s="22">
        <v>37529.699999999997</v>
      </c>
      <c r="F66" s="21">
        <f>SUM(G66:K66)</f>
        <v>149343.18099999998</v>
      </c>
      <c r="G66" s="21">
        <f>G68</f>
        <v>37005.5</v>
      </c>
      <c r="H66" s="21">
        <v>35702.400000000001</v>
      </c>
      <c r="I66" s="21">
        <f t="shared" ref="I66" si="20">I68</f>
        <v>38317.641000000003</v>
      </c>
      <c r="J66" s="21">
        <f t="shared" ref="J66" si="21">J68</f>
        <v>38317.64</v>
      </c>
      <c r="K66" s="22">
        <v>0</v>
      </c>
      <c r="L66" s="111"/>
      <c r="M66" s="108"/>
    </row>
    <row r="67" spans="1:13" x14ac:dyDescent="0.2">
      <c r="A67" s="88" t="s">
        <v>16</v>
      </c>
      <c r="B67" s="102" t="s">
        <v>66</v>
      </c>
      <c r="C67" s="51" t="s">
        <v>17</v>
      </c>
      <c r="D67" s="11" t="s">
        <v>7</v>
      </c>
      <c r="E67" s="22">
        <v>37529.699999999997</v>
      </c>
      <c r="F67" s="21">
        <f>SUM(G67:K67)</f>
        <v>149343.18099999998</v>
      </c>
      <c r="G67" s="21">
        <f>G68</f>
        <v>37005.5</v>
      </c>
      <c r="H67" s="21">
        <f>H68</f>
        <v>35702.400000000001</v>
      </c>
      <c r="I67" s="21">
        <f>I68</f>
        <v>38317.641000000003</v>
      </c>
      <c r="J67" s="21">
        <f>J68</f>
        <v>38317.64</v>
      </c>
      <c r="K67" s="22">
        <v>0</v>
      </c>
      <c r="L67" s="111"/>
      <c r="M67" s="107"/>
    </row>
    <row r="68" spans="1:13" ht="39" customHeight="1" x14ac:dyDescent="0.2">
      <c r="A68" s="88"/>
      <c r="B68" s="102"/>
      <c r="C68" s="51"/>
      <c r="D68" s="11" t="s">
        <v>8</v>
      </c>
      <c r="E68" s="22">
        <v>37529.699999999997</v>
      </c>
      <c r="F68" s="21">
        <f>SUM(G68:K68)</f>
        <v>149343.18099999998</v>
      </c>
      <c r="G68" s="21">
        <v>37005.5</v>
      </c>
      <c r="H68" s="21">
        <v>35702.400000000001</v>
      </c>
      <c r="I68" s="21">
        <v>38317.641000000003</v>
      </c>
      <c r="J68" s="21">
        <v>38317.64</v>
      </c>
      <c r="K68" s="22">
        <v>0</v>
      </c>
      <c r="L68" s="111"/>
      <c r="M68" s="108"/>
    </row>
    <row r="69" spans="1:13" x14ac:dyDescent="0.2">
      <c r="A69" s="58" t="s">
        <v>45</v>
      </c>
      <c r="B69" s="59"/>
      <c r="C69" s="64" t="s">
        <v>7</v>
      </c>
      <c r="D69" s="96"/>
      <c r="E69" s="23">
        <f>E65</f>
        <v>37529.699999999997</v>
      </c>
      <c r="F69" s="23">
        <f t="shared" ref="F69:K69" si="22">F65</f>
        <v>149343.18099999998</v>
      </c>
      <c r="G69" s="23">
        <f t="shared" si="22"/>
        <v>37005.5</v>
      </c>
      <c r="H69" s="23">
        <f t="shared" si="22"/>
        <v>35702.400000000001</v>
      </c>
      <c r="I69" s="23">
        <f t="shared" si="22"/>
        <v>38317.641000000003</v>
      </c>
      <c r="J69" s="23">
        <f t="shared" ref="J69" si="23">J65</f>
        <v>38317.64</v>
      </c>
      <c r="K69" s="23">
        <f t="shared" si="22"/>
        <v>0</v>
      </c>
      <c r="L69" s="95"/>
      <c r="M69" s="94"/>
    </row>
    <row r="70" spans="1:13" x14ac:dyDescent="0.2">
      <c r="A70" s="63"/>
      <c r="B70" s="32"/>
      <c r="C70" s="100" t="s">
        <v>8</v>
      </c>
      <c r="D70" s="101"/>
      <c r="E70" s="24">
        <f>E66</f>
        <v>37529.699999999997</v>
      </c>
      <c r="F70" s="24">
        <f>F66</f>
        <v>149343.18099999998</v>
      </c>
      <c r="G70" s="24">
        <f t="shared" ref="G70:K70" si="24">G66</f>
        <v>37005.5</v>
      </c>
      <c r="H70" s="24">
        <f t="shared" si="24"/>
        <v>35702.400000000001</v>
      </c>
      <c r="I70" s="24">
        <f t="shared" si="24"/>
        <v>38317.641000000003</v>
      </c>
      <c r="J70" s="24">
        <f t="shared" ref="J70" si="25">J66</f>
        <v>38317.64</v>
      </c>
      <c r="K70" s="24">
        <f t="shared" si="24"/>
        <v>0</v>
      </c>
      <c r="L70" s="99"/>
      <c r="M70" s="99"/>
    </row>
    <row r="71" spans="1:13" x14ac:dyDescent="0.2">
      <c r="A71" s="58" t="s">
        <v>37</v>
      </c>
      <c r="B71" s="59"/>
      <c r="C71" s="64" t="s">
        <v>7</v>
      </c>
      <c r="D71" s="65"/>
      <c r="E71" s="25">
        <v>80269.796000000002</v>
      </c>
      <c r="F71" s="25">
        <f>SUM(F72:F75)</f>
        <v>3643827.1409999998</v>
      </c>
      <c r="G71" s="25">
        <f>SUM(G72:G75)</f>
        <v>174566.68</v>
      </c>
      <c r="H71" s="25">
        <f t="shared" ref="H71:J71" si="26">SUM(H72:H75)</f>
        <v>285312.84999999998</v>
      </c>
      <c r="I71" s="25">
        <f t="shared" si="26"/>
        <v>491595.76100000006</v>
      </c>
      <c r="J71" s="25">
        <f t="shared" si="26"/>
        <v>1172782.8700000001</v>
      </c>
      <c r="K71" s="25">
        <f>SUM(K73:K75)</f>
        <v>1519568.98</v>
      </c>
      <c r="L71" s="71"/>
      <c r="M71" s="57"/>
    </row>
    <row r="72" spans="1:13" x14ac:dyDescent="0.2">
      <c r="A72" s="60"/>
      <c r="B72" s="61"/>
      <c r="C72" s="64" t="s">
        <v>46</v>
      </c>
      <c r="D72" s="66"/>
      <c r="E72" s="26">
        <v>0</v>
      </c>
      <c r="F72" s="26">
        <f>SUM(G72:K72)</f>
        <v>414574.85</v>
      </c>
      <c r="G72" s="26">
        <f>G61+G47</f>
        <v>5145.6499999999996</v>
      </c>
      <c r="H72" s="26">
        <f>H61+H47</f>
        <v>83771.899999999994</v>
      </c>
      <c r="I72" s="26">
        <f>I61+I47</f>
        <v>151944.6</v>
      </c>
      <c r="J72" s="26">
        <f>J61+J47</f>
        <v>173712.7</v>
      </c>
      <c r="K72" s="26">
        <f>K61+K47</f>
        <v>0</v>
      </c>
      <c r="L72" s="71"/>
      <c r="M72" s="57"/>
    </row>
    <row r="73" spans="1:13" x14ac:dyDescent="0.2">
      <c r="A73" s="62"/>
      <c r="B73" s="31"/>
      <c r="C73" s="64" t="s">
        <v>18</v>
      </c>
      <c r="D73" s="66"/>
      <c r="E73" s="26">
        <v>60269.796000000002</v>
      </c>
      <c r="F73" s="26">
        <f t="shared" ref="F73:F75" si="27">SUM(G73:K73)</f>
        <v>880199.94</v>
      </c>
      <c r="G73" s="26">
        <f>G48+G62</f>
        <v>10676.869999999999</v>
      </c>
      <c r="H73" s="26">
        <f>H48+H62</f>
        <v>27923.9</v>
      </c>
      <c r="I73" s="26">
        <f>I48+I62</f>
        <v>131648.20000000001</v>
      </c>
      <c r="J73" s="26">
        <f>J48+J62</f>
        <v>199305</v>
      </c>
      <c r="K73" s="26">
        <f>K48+K62</f>
        <v>510645.97</v>
      </c>
      <c r="L73" s="71"/>
      <c r="M73" s="57"/>
    </row>
    <row r="74" spans="1:13" ht="28.5" customHeight="1" x14ac:dyDescent="0.2">
      <c r="A74" s="62"/>
      <c r="B74" s="31"/>
      <c r="C74" s="64" t="s">
        <v>8</v>
      </c>
      <c r="D74" s="66"/>
      <c r="E74" s="26">
        <v>20000</v>
      </c>
      <c r="F74" s="26">
        <f t="shared" si="27"/>
        <v>909052.35100000002</v>
      </c>
      <c r="G74" s="26">
        <f>G49+G63+G70</f>
        <v>158744.16</v>
      </c>
      <c r="H74" s="26">
        <f>H49+H63+H70</f>
        <v>173617.05</v>
      </c>
      <c r="I74" s="26">
        <f>I49+I63+I70</f>
        <v>208002.96100000001</v>
      </c>
      <c r="J74" s="26">
        <f>J49+J63+J70</f>
        <v>79765.17</v>
      </c>
      <c r="K74" s="26">
        <f>K49+K63+K70</f>
        <v>288923.01</v>
      </c>
      <c r="L74" s="71"/>
      <c r="M74" s="57"/>
    </row>
    <row r="75" spans="1:13" x14ac:dyDescent="0.2">
      <c r="A75" s="63"/>
      <c r="B75" s="32"/>
      <c r="C75" s="67" t="s">
        <v>27</v>
      </c>
      <c r="D75" s="68"/>
      <c r="E75" s="27">
        <v>0</v>
      </c>
      <c r="F75" s="26">
        <f t="shared" si="27"/>
        <v>1440000</v>
      </c>
      <c r="G75" s="27">
        <v>0</v>
      </c>
      <c r="H75" s="27">
        <v>0</v>
      </c>
      <c r="I75" s="27">
        <v>0</v>
      </c>
      <c r="J75" s="26">
        <f t="shared" ref="J75:K75" si="28">SUM(J50)</f>
        <v>720000</v>
      </c>
      <c r="K75" s="26">
        <f t="shared" si="28"/>
        <v>720000</v>
      </c>
      <c r="L75" s="71"/>
      <c r="M75" s="57"/>
    </row>
  </sheetData>
  <mergeCells count="112">
    <mergeCell ref="M69:M70"/>
    <mergeCell ref="A69:B70"/>
    <mergeCell ref="C69:D69"/>
    <mergeCell ref="B65:B66"/>
    <mergeCell ref="C65:C66"/>
    <mergeCell ref="A67:A68"/>
    <mergeCell ref="B67:B68"/>
    <mergeCell ref="C67:C68"/>
    <mergeCell ref="A46:B50"/>
    <mergeCell ref="C46:D46"/>
    <mergeCell ref="C48:D48"/>
    <mergeCell ref="L46:L50"/>
    <mergeCell ref="C70:D70"/>
    <mergeCell ref="A51:M51"/>
    <mergeCell ref="L52:L63"/>
    <mergeCell ref="M67:M68"/>
    <mergeCell ref="M65:M66"/>
    <mergeCell ref="L65:L70"/>
    <mergeCell ref="A52:A55"/>
    <mergeCell ref="B52:B55"/>
    <mergeCell ref="A56:A59"/>
    <mergeCell ref="M52:M55"/>
    <mergeCell ref="A64:M64"/>
    <mergeCell ref="A65:A66"/>
    <mergeCell ref="C18:C20"/>
    <mergeCell ref="M18:M20"/>
    <mergeCell ref="M28:M29"/>
    <mergeCell ref="B21:B23"/>
    <mergeCell ref="A21:A23"/>
    <mergeCell ref="C21:C23"/>
    <mergeCell ref="M21:M23"/>
    <mergeCell ref="A18:A20"/>
    <mergeCell ref="M46:M50"/>
    <mergeCell ref="C50:D50"/>
    <mergeCell ref="C47:D47"/>
    <mergeCell ref="L40:L45"/>
    <mergeCell ref="A26:A27"/>
    <mergeCell ref="B28:B29"/>
    <mergeCell ref="M36:M39"/>
    <mergeCell ref="M30:M31"/>
    <mergeCell ref="B56:B59"/>
    <mergeCell ref="C56:C59"/>
    <mergeCell ref="M56:M59"/>
    <mergeCell ref="B36:B39"/>
    <mergeCell ref="C60:D60"/>
    <mergeCell ref="M60:M63"/>
    <mergeCell ref="C63:D63"/>
    <mergeCell ref="M40:M45"/>
    <mergeCell ref="C49:D49"/>
    <mergeCell ref="C43:C45"/>
    <mergeCell ref="G5:K5"/>
    <mergeCell ref="A8:M8"/>
    <mergeCell ref="A5:A6"/>
    <mergeCell ref="B5:B6"/>
    <mergeCell ref="C5:C6"/>
    <mergeCell ref="D5:D6"/>
    <mergeCell ref="E5:E6"/>
    <mergeCell ref="A15:A17"/>
    <mergeCell ref="B15:B17"/>
    <mergeCell ref="C15:C17"/>
    <mergeCell ref="M15:M17"/>
    <mergeCell ref="B9:B11"/>
    <mergeCell ref="A9:A11"/>
    <mergeCell ref="M12:M14"/>
    <mergeCell ref="M71:M75"/>
    <mergeCell ref="A71:B75"/>
    <mergeCell ref="C71:D71"/>
    <mergeCell ref="C73:D73"/>
    <mergeCell ref="C74:D74"/>
    <mergeCell ref="C75:D75"/>
    <mergeCell ref="C72:D72"/>
    <mergeCell ref="C28:C29"/>
    <mergeCell ref="B30:B31"/>
    <mergeCell ref="C30:C31"/>
    <mergeCell ref="A30:A31"/>
    <mergeCell ref="L71:L75"/>
    <mergeCell ref="B43:B45"/>
    <mergeCell ref="A43:A45"/>
    <mergeCell ref="A32:A35"/>
    <mergeCell ref="B32:B35"/>
    <mergeCell ref="B40:B42"/>
    <mergeCell ref="A40:A42"/>
    <mergeCell ref="A36:A39"/>
    <mergeCell ref="C40:C42"/>
    <mergeCell ref="A60:B63"/>
    <mergeCell ref="C61:D61"/>
    <mergeCell ref="C62:D62"/>
    <mergeCell ref="C52:C55"/>
    <mergeCell ref="J1:M4"/>
    <mergeCell ref="A2:I2"/>
    <mergeCell ref="A3:I3"/>
    <mergeCell ref="A24:A25"/>
    <mergeCell ref="B24:B25"/>
    <mergeCell ref="C24:C25"/>
    <mergeCell ref="M24:M25"/>
    <mergeCell ref="B18:B20"/>
    <mergeCell ref="C9:C11"/>
    <mergeCell ref="M9:M11"/>
    <mergeCell ref="C12:C14"/>
    <mergeCell ref="B12:B14"/>
    <mergeCell ref="A12:A14"/>
    <mergeCell ref="F5:F6"/>
    <mergeCell ref="L5:L6"/>
    <mergeCell ref="M5:M6"/>
    <mergeCell ref="L9:L39"/>
    <mergeCell ref="M32:M35"/>
    <mergeCell ref="C36:C39"/>
    <mergeCell ref="B26:B27"/>
    <mergeCell ref="C26:C27"/>
    <mergeCell ref="M26:M27"/>
    <mergeCell ref="C32:C35"/>
    <mergeCell ref="A28:A29"/>
  </mergeCells>
  <pageMargins left="0.25" right="0.25" top="0.75" bottom="0.75" header="0.3" footer="0.3"/>
  <pageSetup paperSize="9" scale="72" fitToHeight="0" orientation="landscape" r:id="rId1"/>
  <headerFooter alignWithMargins="0"/>
  <rowBreaks count="2" manualBreakCount="2">
    <brk id="27" max="12" man="1"/>
    <brk id="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Борзова А.В.</cp:lastModifiedBy>
  <cp:lastPrinted>2021-07-28T13:22:21Z</cp:lastPrinted>
  <dcterms:created xsi:type="dcterms:W3CDTF">2015-11-19T06:52:46Z</dcterms:created>
  <dcterms:modified xsi:type="dcterms:W3CDTF">2021-08-10T12:59:33Z</dcterms:modified>
</cp:coreProperties>
</file>