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 (3)" sheetId="1" r:id="rId1"/>
  </sheets>
  <definedNames>
    <definedName name="_xlnm.Print_Titles" localSheetId="0">'Перечень мероприятий (3)'!$13:$15</definedName>
    <definedName name="_xlnm.Print_Area" localSheetId="0">'Перечень мероприятий (3)'!$A$1:$M$188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9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323.2 -фасад Голубино
6683.3 - дизайнпроект Мир</t>
        </r>
      </text>
    </comment>
    <comment ref="G10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  <comment ref="H10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6950- Корректировка рабочей документацмм, 1000-технадзор это вне ГП</t>
        </r>
      </text>
    </comment>
  </commentList>
</comments>
</file>

<file path=xl/sharedStrings.xml><?xml version="1.0" encoding="utf-8"?>
<sst xmlns="http://schemas.openxmlformats.org/spreadsheetml/2006/main" count="391" uniqueCount="101">
  <si>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</si>
  <si>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</si>
  <si>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</si>
  <si>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</si>
  <si>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</si>
  <si>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</si>
  <si>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</si>
  <si>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</si>
  <si>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</si>
  <si>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</si>
  <si>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</si>
  <si>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</si>
  <si>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</si>
  <si>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</si>
  <si>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</si>
  <si>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</si>
  <si>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</si>
  <si>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</si>
  <si>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</si>
  <si>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</si>
  <si>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</si>
  <si>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</si>
  <si>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</si>
  <si>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</si>
  <si>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</si>
  <si>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</si>
  <si>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</si>
  <si>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</si>
  <si>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</si>
  <si>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</si>
  <si>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</si>
  <si>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</si>
  <si>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</si>
  <si>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</si>
  <si>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</si>
  <si>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</si>
  <si>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</si>
  <si>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</si>
  <si>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</si>
  <si>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</si>
  <si>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</si>
  <si>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</si>
  <si>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</si>
  <si>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</si>
  <si>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5</t>
  </si>
  <si>
    <t>5.1</t>
  </si>
  <si>
    <t>5.3</t>
  </si>
  <si>
    <t>Основное мероприятие А1. Федеральный проект «Культурная среда»</t>
  </si>
  <si>
    <t>2.1</t>
  </si>
  <si>
    <t>от 31.10.2019 № 2283</t>
  </si>
  <si>
    <t>5.2</t>
  </si>
  <si>
    <t>Основное мероприятие 01. Обеспечение выполнения функций муниципальных музеев</t>
  </si>
  <si>
    <t>Основное мероприятие 05. «Обеспечение функций культурно-досуговых учреждений»</t>
  </si>
  <si>
    <t xml:space="preserve">Основное мероприятие 01. Хранение,
комплектование, учет и использование архивных документов в муниципальных архивах
</t>
  </si>
  <si>
    <t>Основное мероприятие 02.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</si>
  <si>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01. Создание условий для реализации полномочий органов местного самоуправления</t>
  </si>
  <si>
    <t>Подпрограмма IV «Развитие профессионального искусства, гастрольно-концертной и культурно-досуговой деятельности, кинематографии Московской области»</t>
  </si>
  <si>
    <t>Подпрограмма VI «Развитие образования в сфере культуры Московской области»</t>
  </si>
  <si>
    <t xml:space="preserve">Основное мероприятие 01
Обеспечение функций муниципальных учреждений дополнительного образования сферы культуры
</t>
  </si>
  <si>
    <t>Итого по подпрограмме VI</t>
  </si>
  <si>
    <t>Основное мероприятие 01. Организация библиотечного обслуживания населения муниципальными библиотекам Московской области</t>
  </si>
  <si>
    <t>Подпрограмма VII «Развитие архивного дела в Московской области»</t>
  </si>
  <si>
    <t>Подпрограмма V «Укрепление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области»</t>
  </si>
  <si>
    <t>Подпрограмма II «Развитие музейного дела в Московской области»</t>
  </si>
  <si>
    <t>Мероприятие 01.01. Расходы на обеспечение деятельности (оказание услуг) муниципальных учреждений - музеи, галерии.</t>
  </si>
  <si>
    <t>Мероприятие 01.02. Расходы на обеспечение деятельности (оказание услуг) муниципальных учреждении - библиотеки</t>
  </si>
  <si>
    <t>Подпрограмма III «Развитие библиотечного дела в Московской области»</t>
  </si>
  <si>
    <t>Мероприятие 05.01. Расходы на обеспечение деятельности (оказание услуг) муниципальных учреждений - культурно-досуговые учреждения</t>
  </si>
  <si>
    <t>Мероприятие 05.02. Укрепление материально-технической базы и проведение текущего ремонта культурно-досуговых учреждений</t>
  </si>
  <si>
    <t>Мероприятие 05.03. Мероприятия в сфере культуры</t>
  </si>
  <si>
    <t>Мероприятие А101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</si>
  <si>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А103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</si>
  <si>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01.02. Создание условий для массового отдыха жителей городского округа</t>
  </si>
  <si>
    <t>Мероприятие 01.01. Расходы на обеспечение деятельности (оказание услуг) муниципальных учреждений - парк культуры и отдыха</t>
  </si>
  <si>
    <t>Мероприятие 01.01. Обеспечение деятельности муниципальных органов - учреждения в сфере культуры</t>
  </si>
  <si>
    <t>Мероприятие 02.01.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архивах</t>
  </si>
  <si>
    <t>Мероприятие 01.05. Расходы на обеспечение деятельности (оказание услуг) муниципальных архивов</t>
  </si>
  <si>
    <t xml:space="preserve">Мероприятие 01.01. 
Расходы на обеспечение деятельности (оказание услуг) муниципальных учреждений  дополнительного образования сферы культуры 
</t>
  </si>
  <si>
    <t>Увеличение на 15% числа посещений организаций культуры  к 2024 г до 468.017 тыс.посещений;  Количество созданных (реконструированных) и капитально отремонтированных объектов организаций культуры   в 2022 г - 1 ед.;  Количество организаций культуры, получивших современное оборудование  в 2022 г. - 1 ед.</t>
  </si>
  <si>
    <t>Увеличение доли детей в возрасте от 5 до 18 лет, охваченных дополнительным образованием сферы культуры к 2024 г. до 11.2%; Увеличение доли детей в возрасте от 7 до 15 лет, обучающихся по предпрофессиональным программам в области искусств к 2024 г. до 7.1%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</si>
  <si>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3%; Сохранение доли субвенции бюджету муниципального образования Московской области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муниципальном архиве, освоенная бюджетом муниципального образования Московской области, в общей сумме указанной субвенции к 2024 г. -100%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</si>
  <si>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</si>
  <si>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</si>
  <si>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</si>
  <si>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                                                       "</t>
  </si>
  <si>
    <t xml:space="preserve">Основное мероприятие 02.
Проведение капитального ремонта, технического переоснащения современным непроизводственным оборудованием и благоустройства территории  муниципальных учреждений культуры, муниципальных организаций дополнительного образования  сферы культуры 
</t>
  </si>
  <si>
    <t xml:space="preserve">Мероприятие 02.02.
Проведение капитального ремонта, технического переоснащения и благоустройства территорий культурно-досуговых учреждений культуры
</t>
  </si>
  <si>
    <t xml:space="preserve">Мероприятие 02.03.
Проведение капитального ремонта, технического переоснащения и благоустройства территорий муниципальных организаций дополнительного образования  сферы культуры
</t>
  </si>
  <si>
    <t>Увеличение на 15% числа посещений организаций культуры  к 2024 г до 468.017 тыс.посещений</t>
  </si>
  <si>
    <t>Основное мероприятие 01. Создание условий для массового отдыха жителей городского округа в парках культуры и отдыха</t>
  </si>
  <si>
    <t>Увеличение общего количества посещений музеев - к 2020 г. до 104 %; Перевод в электронный вид музейных фондов  - к 2024 г. до 90%</t>
  </si>
  <si>
    <t>Увеличение числа посещений культурных мероприятий к 2024 г. до 776.169 тыс.единиц; 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 Увеличение доли детей, привлекаемых к участию в творческих мероприятиях сферы культуры к 2024 г. до 10.60%; Количество граждан, принимающих участие в добровольческой деятельности, получивших государственную (муниципальную)  поддержку в форме субсидий бюджетным учреждениям  к 2024 г. до 125 единиц.</t>
  </si>
  <si>
    <t>Увеличение числа посетителей парков культуры и отдыха к 2024 г. до 117 %  по отношению к базовому году</t>
  </si>
  <si>
    <t>1.5</t>
  </si>
  <si>
    <t>Мероприятие 02.04. Проведение капитального ремонта, технического переоснащения и благоустройства территорий библиотек</t>
  </si>
  <si>
    <t xml:space="preserve">Мероприятие 01.05. 
Государственная поддержка отрасли культуры (модернизация библиотек в части комплектования книжных фондов муниципальных общедоступных библиотек)
</t>
  </si>
  <si>
    <t>1.11</t>
  </si>
  <si>
    <t>Мероприятие 01.11. 
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</si>
  <si>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Приложение № 3</t>
  </si>
  <si>
    <t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2020 г. до 64%;  Увеличение посещаемости общедоступных (публичных) библиотек, а также культурно-массовых мероприятий, проводимых в библиотеках Московской области к уровню 2017 года к 2020 г. до 112.6%; Поступление в фонды библиотек муципальных образований и государственных библиотек субъекта Российской Федерации не менее 758 единиц в 2021 г.</t>
  </si>
  <si>
    <t>от 08.12.2021 г. № 2797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</si>
</sst>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49" fontId="57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right" vertical="center" wrapText="1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right"/>
    </xf>
    <xf numFmtId="0" fontId="57" fillId="33" borderId="0" xfId="0" applyFont="1" applyFill="1" applyAlignment="1">
      <alignment horizontal="right"/>
    </xf>
    <xf numFmtId="0" fontId="57" fillId="33" borderId="0" xfId="0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4" fontId="57" fillId="33" borderId="11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171" fontId="57" fillId="33" borderId="0" xfId="60" applyFont="1" applyFill="1" applyAlignment="1">
      <alignment horizontal="center" vertical="center"/>
    </xf>
    <xf numFmtId="0" fontId="57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/>
    </xf>
    <xf numFmtId="4" fontId="57" fillId="33" borderId="0" xfId="0" applyNumberFormat="1" applyFont="1" applyFill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/>
    </xf>
    <xf numFmtId="172" fontId="61" fillId="33" borderId="11" xfId="0" applyNumberFormat="1" applyFont="1" applyFill="1" applyBorder="1" applyAlignment="1">
      <alignment horizontal="center" vertical="center"/>
    </xf>
    <xf numFmtId="4" fontId="57" fillId="33" borderId="11" xfId="0" applyNumberFormat="1" applyFont="1" applyFill="1" applyBorder="1" applyAlignment="1">
      <alignment horizontal="center" vertical="center"/>
    </xf>
    <xf numFmtId="172" fontId="57" fillId="33" borderId="11" xfId="0" applyNumberFormat="1" applyFont="1" applyFill="1" applyBorder="1" applyAlignment="1">
      <alignment horizontal="center" vertical="center"/>
    </xf>
    <xf numFmtId="4" fontId="58" fillId="33" borderId="0" xfId="0" applyNumberFormat="1" applyFont="1" applyFill="1" applyAlignment="1">
      <alignment horizontal="center" vertical="center"/>
    </xf>
    <xf numFmtId="0" fontId="58" fillId="33" borderId="12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horizontal="right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3" borderId="14" xfId="0" applyNumberFormat="1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49" fontId="61" fillId="33" borderId="15" xfId="0" applyNumberFormat="1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7" fillId="33" borderId="19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21" xfId="0" applyFont="1" applyFill="1" applyBorder="1" applyAlignment="1">
      <alignment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49" fontId="61" fillId="33" borderId="12" xfId="0" applyNumberFormat="1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>
      <alignment horizontal="center" vertical="center"/>
    </xf>
    <xf numFmtId="49" fontId="61" fillId="33" borderId="13" xfId="0" applyNumberFormat="1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left" vertical="center" wrapText="1"/>
    </xf>
    <xf numFmtId="0" fontId="61" fillId="33" borderId="18" xfId="0" applyFont="1" applyFill="1" applyBorder="1" applyAlignment="1">
      <alignment horizontal="left" vertical="center" wrapText="1"/>
    </xf>
    <xf numFmtId="0" fontId="61" fillId="33" borderId="20" xfId="0" applyFont="1" applyFill="1" applyBorder="1" applyAlignment="1">
      <alignment horizontal="left" vertical="center" wrapText="1"/>
    </xf>
    <xf numFmtId="49" fontId="63" fillId="33" borderId="22" xfId="0" applyNumberFormat="1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vertical="center" wrapText="1"/>
    </xf>
    <xf numFmtId="0" fontId="64" fillId="33" borderId="24" xfId="0" applyFont="1" applyFill="1" applyBorder="1" applyAlignment="1">
      <alignment vertical="center" wrapText="1"/>
    </xf>
    <xf numFmtId="49" fontId="61" fillId="33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2" fontId="60" fillId="33" borderId="12" xfId="0" applyNumberFormat="1" applyFont="1" applyFill="1" applyBorder="1" applyAlignment="1">
      <alignment horizontal="center" vertical="center" wrapText="1"/>
    </xf>
    <xf numFmtId="2" fontId="60" fillId="33" borderId="14" xfId="0" applyNumberFormat="1" applyFont="1" applyFill="1" applyBorder="1" applyAlignment="1">
      <alignment horizontal="center" vertical="center" wrapText="1"/>
    </xf>
    <xf numFmtId="2" fontId="60" fillId="33" borderId="13" xfId="0" applyNumberFormat="1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49" fontId="61" fillId="33" borderId="14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4" fontId="63" fillId="33" borderId="22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vertical="center" wrapText="1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49" fontId="57" fillId="33" borderId="12" xfId="0" applyNumberFormat="1" applyFont="1" applyFill="1" applyBorder="1" applyAlignment="1">
      <alignment horizontal="center" vertical="center"/>
    </xf>
    <xf numFmtId="49" fontId="57" fillId="33" borderId="14" xfId="0" applyNumberFormat="1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63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49" fontId="57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right" vertical="center" wrapText="1"/>
    </xf>
    <xf numFmtId="0" fontId="62" fillId="33" borderId="0" xfId="0" applyFont="1" applyFill="1" applyAlignment="1">
      <alignment horizontal="right" vertical="center" wrapText="1"/>
    </xf>
    <xf numFmtId="0" fontId="73" fillId="33" borderId="0" xfId="0" applyFont="1" applyFill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2"/>
  <sheetViews>
    <sheetView tabSelected="1" view="pageBreakPreview" zoomScale="80" zoomScaleNormal="75" zoomScaleSheetLayoutView="80" workbookViewId="0" topLeftCell="A1">
      <pane ySplit="15" topLeftCell="A180" activePane="bottomLeft" state="frozen"/>
      <selection pane="topLeft" activeCell="A1" sqref="A1"/>
      <selection pane="bottomLeft" activeCell="E185" sqref="E185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3" customWidth="1"/>
    <col min="5" max="5" width="13.57421875" style="4" customWidth="1"/>
    <col min="6" max="6" width="13.140625" style="4" customWidth="1"/>
    <col min="7" max="7" width="13.7109375" style="4" customWidth="1"/>
    <col min="8" max="8" width="11.140625" style="4" customWidth="1"/>
    <col min="9" max="9" width="13.28125" style="4" customWidth="1"/>
    <col min="10" max="10" width="11.57421875" style="4" customWidth="1"/>
    <col min="11" max="11" width="15.140625" style="4" customWidth="1"/>
    <col min="12" max="12" width="15.7109375" style="4" customWidth="1"/>
    <col min="13" max="13" width="34.57421875" style="4" customWidth="1"/>
    <col min="14" max="14" width="11.57421875" style="4" bestFit="1" customWidth="1"/>
    <col min="15" max="15" width="19.28125" style="4" customWidth="1"/>
    <col min="16" max="16" width="25.8515625" style="4" customWidth="1"/>
    <col min="17" max="16384" width="8.8515625" style="4" customWidth="1"/>
  </cols>
  <sheetData>
    <row r="1" ht="15">
      <c r="M1" s="45" t="s">
        <v>98</v>
      </c>
    </row>
    <row r="2" ht="25.5">
      <c r="M2" s="5" t="s">
        <v>81</v>
      </c>
    </row>
    <row r="3" ht="15">
      <c r="M3" s="5" t="s">
        <v>82</v>
      </c>
    </row>
    <row r="4" ht="15">
      <c r="M4" s="5" t="s">
        <v>100</v>
      </c>
    </row>
    <row r="5" spans="1:13" ht="25.5" customHeight="1">
      <c r="A5" s="181"/>
      <c r="B5" s="182"/>
      <c r="H5" s="6"/>
      <c r="I5" s="183" t="s">
        <v>83</v>
      </c>
      <c r="J5" s="183"/>
      <c r="K5" s="183"/>
      <c r="L5" s="183"/>
      <c r="M5" s="183"/>
    </row>
    <row r="6" spans="8:13" ht="15">
      <c r="H6" s="6"/>
      <c r="I6" s="183" t="s">
        <v>19</v>
      </c>
      <c r="J6" s="183"/>
      <c r="K6" s="183"/>
      <c r="L6" s="183"/>
      <c r="M6" s="183"/>
    </row>
    <row r="7" spans="8:13" ht="21.75" customHeight="1">
      <c r="H7" s="7"/>
      <c r="I7" s="7"/>
      <c r="J7" s="184" t="s">
        <v>18</v>
      </c>
      <c r="K7" s="185"/>
      <c r="L7" s="185"/>
      <c r="M7" s="185"/>
    </row>
    <row r="8" spans="8:13" ht="15.75" customHeight="1">
      <c r="H8" s="7"/>
      <c r="I8" s="7"/>
      <c r="J8" s="7"/>
      <c r="K8" s="7"/>
      <c r="L8" s="7"/>
      <c r="M8" s="7" t="s">
        <v>49</v>
      </c>
    </row>
    <row r="9" spans="8:13" ht="15">
      <c r="H9" s="7"/>
      <c r="I9" s="8"/>
      <c r="J9" s="8"/>
      <c r="K9" s="8"/>
      <c r="L9" s="8"/>
      <c r="M9" s="8"/>
    </row>
    <row r="10" spans="1:13" ht="18.75">
      <c r="A10" s="186" t="s">
        <v>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</row>
    <row r="11" spans="1:13" s="9" customFormat="1" ht="18.75">
      <c r="A11" s="187" t="s">
        <v>20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0.5" customHeight="1">
      <c r="A12" s="10"/>
      <c r="B12" s="11"/>
      <c r="C12" s="11"/>
      <c r="D12" s="12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34.5" customHeight="1">
      <c r="A13" s="46" t="s">
        <v>1</v>
      </c>
      <c r="B13" s="130" t="s">
        <v>9</v>
      </c>
      <c r="C13" s="130" t="s">
        <v>10</v>
      </c>
      <c r="D13" s="179" t="s">
        <v>2</v>
      </c>
      <c r="E13" s="179" t="s">
        <v>11</v>
      </c>
      <c r="F13" s="179" t="s">
        <v>3</v>
      </c>
      <c r="G13" s="175" t="s">
        <v>12</v>
      </c>
      <c r="H13" s="176"/>
      <c r="I13" s="176"/>
      <c r="J13" s="177"/>
      <c r="K13" s="178"/>
      <c r="L13" s="179" t="s">
        <v>13</v>
      </c>
      <c r="M13" s="130" t="s">
        <v>14</v>
      </c>
    </row>
    <row r="14" spans="1:13" ht="96" customHeight="1">
      <c r="A14" s="46"/>
      <c r="B14" s="132"/>
      <c r="C14" s="99"/>
      <c r="D14" s="179"/>
      <c r="E14" s="179"/>
      <c r="F14" s="179"/>
      <c r="G14" s="14" t="s">
        <v>28</v>
      </c>
      <c r="H14" s="14" t="s">
        <v>29</v>
      </c>
      <c r="I14" s="14" t="s">
        <v>30</v>
      </c>
      <c r="J14" s="14" t="s">
        <v>31</v>
      </c>
      <c r="K14" s="14" t="s">
        <v>32</v>
      </c>
      <c r="L14" s="179"/>
      <c r="M14" s="67"/>
    </row>
    <row r="15" spans="1:13" ht="1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</row>
    <row r="16" spans="1:13" ht="30" customHeight="1" hidden="1">
      <c r="A16" s="180" t="s">
        <v>25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23.25" customHeight="1" hidden="1">
      <c r="A17" s="115">
        <v>1</v>
      </c>
      <c r="B17" s="80" t="s">
        <v>22</v>
      </c>
      <c r="C17" s="18" t="s">
        <v>21</v>
      </c>
      <c r="D17" s="19" t="s">
        <v>6</v>
      </c>
      <c r="E17" s="20">
        <v>0</v>
      </c>
      <c r="F17" s="20">
        <f aca="true" t="shared" si="0" ref="F17:K17">F18+F19+F20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139" t="s">
        <v>26</v>
      </c>
      <c r="M17" s="86"/>
    </row>
    <row r="18" spans="1:13" ht="39" customHeight="1" hidden="1">
      <c r="A18" s="116"/>
      <c r="B18" s="135"/>
      <c r="C18" s="18" t="s">
        <v>21</v>
      </c>
      <c r="D18" s="18" t="s">
        <v>8</v>
      </c>
      <c r="E18" s="20">
        <v>0</v>
      </c>
      <c r="F18" s="20">
        <f aca="true" t="shared" si="1" ref="F18:F24">G18+H18+I18+J18+K18</f>
        <v>0</v>
      </c>
      <c r="G18" s="20">
        <f aca="true" t="shared" si="2" ref="G18:K20">G22</f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172"/>
      <c r="M18" s="66"/>
    </row>
    <row r="19" spans="1:13" ht="33" customHeight="1" hidden="1">
      <c r="A19" s="116"/>
      <c r="B19" s="135"/>
      <c r="C19" s="18" t="s">
        <v>21</v>
      </c>
      <c r="D19" s="18" t="s">
        <v>5</v>
      </c>
      <c r="E19" s="20">
        <v>0</v>
      </c>
      <c r="F19" s="20">
        <f t="shared" si="1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172"/>
      <c r="M19" s="66"/>
    </row>
    <row r="20" spans="1:13" ht="47.25" customHeight="1" hidden="1">
      <c r="A20" s="117"/>
      <c r="B20" s="135"/>
      <c r="C20" s="18" t="s">
        <v>21</v>
      </c>
      <c r="D20" s="18" t="s">
        <v>4</v>
      </c>
      <c r="E20" s="20">
        <v>0</v>
      </c>
      <c r="F20" s="20">
        <f t="shared" si="1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173"/>
      <c r="M20" s="67"/>
    </row>
    <row r="21" spans="1:13" ht="21.75" customHeight="1" hidden="1">
      <c r="A21" s="142" t="s">
        <v>15</v>
      </c>
      <c r="B21" s="51" t="s">
        <v>23</v>
      </c>
      <c r="C21" s="21" t="s">
        <v>21</v>
      </c>
      <c r="D21" s="22" t="s">
        <v>6</v>
      </c>
      <c r="E21" s="23">
        <v>0</v>
      </c>
      <c r="F21" s="23">
        <f t="shared" si="1"/>
        <v>0</v>
      </c>
      <c r="G21" s="23">
        <f>G22+G23+G24</f>
        <v>0</v>
      </c>
      <c r="H21" s="23">
        <f>H22+H23+H24</f>
        <v>0</v>
      </c>
      <c r="I21" s="23">
        <f>I22+I23+I24</f>
        <v>0</v>
      </c>
      <c r="J21" s="23">
        <f>J22+J23+J24</f>
        <v>0</v>
      </c>
      <c r="K21" s="23">
        <f>K22+K23+K24</f>
        <v>0</v>
      </c>
      <c r="L21" s="24"/>
      <c r="M21" s="25"/>
    </row>
    <row r="22" spans="1:13" ht="34.5" customHeight="1" hidden="1">
      <c r="A22" s="143"/>
      <c r="B22" s="52"/>
      <c r="C22" s="21" t="s">
        <v>21</v>
      </c>
      <c r="D22" s="21" t="s">
        <v>8</v>
      </c>
      <c r="E22" s="23">
        <v>0</v>
      </c>
      <c r="F22" s="23">
        <f t="shared" si="1"/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4"/>
      <c r="M22" s="25"/>
    </row>
    <row r="23" spans="1:13" ht="34.5" customHeight="1" hidden="1">
      <c r="A23" s="143"/>
      <c r="B23" s="52"/>
      <c r="C23" s="21" t="s">
        <v>21</v>
      </c>
      <c r="D23" s="21" t="s">
        <v>5</v>
      </c>
      <c r="E23" s="23">
        <v>0</v>
      </c>
      <c r="F23" s="23">
        <f t="shared" si="1"/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/>
      <c r="M23" s="25"/>
    </row>
    <row r="24" spans="1:13" ht="46.5" customHeight="1" hidden="1">
      <c r="A24" s="171"/>
      <c r="B24" s="188"/>
      <c r="C24" s="21" t="s">
        <v>21</v>
      </c>
      <c r="D24" s="21" t="s">
        <v>4</v>
      </c>
      <c r="E24" s="23">
        <v>0</v>
      </c>
      <c r="F24" s="23">
        <f t="shared" si="1"/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14"/>
      <c r="M24" s="14"/>
    </row>
    <row r="25" spans="1:13" ht="22.5" customHeight="1" hidden="1">
      <c r="A25" s="121" t="s">
        <v>7</v>
      </c>
      <c r="B25" s="122"/>
      <c r="C25" s="123"/>
      <c r="D25" s="19" t="s">
        <v>6</v>
      </c>
      <c r="E25" s="20">
        <v>0</v>
      </c>
      <c r="F25" s="20">
        <f aca="true" t="shared" si="3" ref="F25:K25">F26+F27+F28</f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6"/>
      <c r="M25" s="26"/>
    </row>
    <row r="26" spans="1:13" ht="45" customHeight="1" hidden="1">
      <c r="A26" s="124"/>
      <c r="B26" s="125"/>
      <c r="C26" s="126"/>
      <c r="D26" s="18" t="s">
        <v>8</v>
      </c>
      <c r="E26" s="20">
        <v>0</v>
      </c>
      <c r="F26" s="20">
        <f>G26+H26+I26+J26+K26</f>
        <v>0</v>
      </c>
      <c r="G26" s="20">
        <f aca="true" t="shared" si="4" ref="G26:K28">G18</f>
        <v>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6"/>
      <c r="M26" s="26"/>
    </row>
    <row r="27" spans="1:13" ht="40.5" customHeight="1" hidden="1">
      <c r="A27" s="124"/>
      <c r="B27" s="125"/>
      <c r="C27" s="126"/>
      <c r="D27" s="18" t="s">
        <v>5</v>
      </c>
      <c r="E27" s="20">
        <v>0</v>
      </c>
      <c r="F27" s="20">
        <f>G27+H27+I27+J27+K27</f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0">
        <f t="shared" si="4"/>
        <v>0</v>
      </c>
      <c r="K27" s="20">
        <f t="shared" si="4"/>
        <v>0</v>
      </c>
      <c r="L27" s="26"/>
      <c r="M27" s="26"/>
    </row>
    <row r="28" spans="1:13" ht="41.25" customHeight="1" hidden="1">
      <c r="A28" s="189"/>
      <c r="B28" s="190"/>
      <c r="C28" s="191"/>
      <c r="D28" s="18" t="s">
        <v>4</v>
      </c>
      <c r="E28" s="20">
        <v>0</v>
      </c>
      <c r="F28" s="20">
        <f>G28+H28+I28+J28+K28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6"/>
      <c r="M28" s="26"/>
    </row>
    <row r="29" spans="1:13" ht="31.5" customHeight="1">
      <c r="A29" s="158" t="s">
        <v>63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1:13" ht="30.75" customHeight="1">
      <c r="A30" s="170">
        <v>1</v>
      </c>
      <c r="B30" s="118" t="s">
        <v>51</v>
      </c>
      <c r="C30" s="18" t="s">
        <v>21</v>
      </c>
      <c r="D30" s="19" t="s">
        <v>6</v>
      </c>
      <c r="E30" s="20">
        <f aca="true" t="shared" si="5" ref="E30:K30">E31+E32+E33</f>
        <v>7064.6</v>
      </c>
      <c r="F30" s="20">
        <f t="shared" si="5"/>
        <v>35147.7</v>
      </c>
      <c r="G30" s="20">
        <f t="shared" si="5"/>
        <v>7064.6</v>
      </c>
      <c r="H30" s="20">
        <f t="shared" si="5"/>
        <v>6889.300000000001</v>
      </c>
      <c r="I30" s="20">
        <f t="shared" si="5"/>
        <v>7064.6</v>
      </c>
      <c r="J30" s="20">
        <f t="shared" si="5"/>
        <v>7064.6</v>
      </c>
      <c r="K30" s="20">
        <f t="shared" si="5"/>
        <v>7064.6</v>
      </c>
      <c r="L30" s="139" t="s">
        <v>26</v>
      </c>
      <c r="M30" s="86" t="s">
        <v>90</v>
      </c>
    </row>
    <row r="31" spans="1:13" ht="40.5" customHeight="1">
      <c r="A31" s="171"/>
      <c r="B31" s="119"/>
      <c r="C31" s="18" t="s">
        <v>21</v>
      </c>
      <c r="D31" s="18" t="s">
        <v>8</v>
      </c>
      <c r="E31" s="20">
        <f>E35</f>
        <v>0</v>
      </c>
      <c r="F31" s="20">
        <f>G31+H31+I31+J31+K31</f>
        <v>0</v>
      </c>
      <c r="G31" s="20">
        <f aca="true" t="shared" si="6" ref="G31:K33">G35</f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172"/>
      <c r="M31" s="66"/>
    </row>
    <row r="32" spans="1:13" ht="33" customHeight="1">
      <c r="A32" s="171"/>
      <c r="B32" s="119"/>
      <c r="C32" s="18" t="s">
        <v>21</v>
      </c>
      <c r="D32" s="18" t="s">
        <v>5</v>
      </c>
      <c r="E32" s="20">
        <f>E36</f>
        <v>0</v>
      </c>
      <c r="F32" s="20">
        <f>G32+H32+I32+J32+K32</f>
        <v>0</v>
      </c>
      <c r="G32" s="20">
        <f t="shared" si="6"/>
        <v>0</v>
      </c>
      <c r="H32" s="20">
        <f t="shared" si="6"/>
        <v>0</v>
      </c>
      <c r="I32" s="20">
        <f t="shared" si="6"/>
        <v>0</v>
      </c>
      <c r="J32" s="20">
        <f t="shared" si="6"/>
        <v>0</v>
      </c>
      <c r="K32" s="20">
        <f t="shared" si="6"/>
        <v>0</v>
      </c>
      <c r="L32" s="172"/>
      <c r="M32" s="66"/>
    </row>
    <row r="33" spans="1:13" ht="41.25" customHeight="1">
      <c r="A33" s="171"/>
      <c r="B33" s="101"/>
      <c r="C33" s="18" t="s">
        <v>21</v>
      </c>
      <c r="D33" s="18" t="s">
        <v>4</v>
      </c>
      <c r="E33" s="20">
        <f>E37</f>
        <v>7064.6</v>
      </c>
      <c r="F33" s="20">
        <f>G33+H33+I33+J33+K33</f>
        <v>35147.7</v>
      </c>
      <c r="G33" s="20">
        <f t="shared" si="6"/>
        <v>7064.6</v>
      </c>
      <c r="H33" s="20">
        <f t="shared" si="6"/>
        <v>6889.300000000001</v>
      </c>
      <c r="I33" s="20">
        <f t="shared" si="6"/>
        <v>7064.6</v>
      </c>
      <c r="J33" s="20">
        <f t="shared" si="6"/>
        <v>7064.6</v>
      </c>
      <c r="K33" s="20">
        <f t="shared" si="6"/>
        <v>7064.6</v>
      </c>
      <c r="L33" s="173"/>
      <c r="M33" s="67"/>
    </row>
    <row r="34" spans="1:13" ht="24" customHeight="1">
      <c r="A34" s="46" t="s">
        <v>15</v>
      </c>
      <c r="B34" s="47" t="s">
        <v>64</v>
      </c>
      <c r="C34" s="21" t="s">
        <v>21</v>
      </c>
      <c r="D34" s="22" t="s">
        <v>6</v>
      </c>
      <c r="E34" s="23">
        <f aca="true" t="shared" si="7" ref="E34:K34">E35+E36+E37</f>
        <v>7064.6</v>
      </c>
      <c r="F34" s="23">
        <f t="shared" si="7"/>
        <v>35147.7</v>
      </c>
      <c r="G34" s="23">
        <f t="shared" si="7"/>
        <v>7064.6</v>
      </c>
      <c r="H34" s="23">
        <f t="shared" si="7"/>
        <v>6889.300000000001</v>
      </c>
      <c r="I34" s="23">
        <f t="shared" si="7"/>
        <v>7064.6</v>
      </c>
      <c r="J34" s="23">
        <f t="shared" si="7"/>
        <v>7064.6</v>
      </c>
      <c r="K34" s="23">
        <f t="shared" si="7"/>
        <v>7064.6</v>
      </c>
      <c r="L34" s="14"/>
      <c r="M34" s="27"/>
    </row>
    <row r="35" spans="1:13" ht="46.5" customHeight="1">
      <c r="A35" s="46"/>
      <c r="B35" s="47"/>
      <c r="C35" s="21" t="s">
        <v>21</v>
      </c>
      <c r="D35" s="21" t="s">
        <v>8</v>
      </c>
      <c r="E35" s="23">
        <v>0</v>
      </c>
      <c r="F35" s="23">
        <f>G35+H35+J35+I35+K35</f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14"/>
      <c r="M35" s="28"/>
    </row>
    <row r="36" spans="1:13" ht="35.25" customHeight="1">
      <c r="A36" s="46"/>
      <c r="B36" s="47"/>
      <c r="C36" s="21" t="s">
        <v>21</v>
      </c>
      <c r="D36" s="21" t="s">
        <v>5</v>
      </c>
      <c r="E36" s="23">
        <v>0</v>
      </c>
      <c r="F36" s="23">
        <f>G36+H36+I36+J36+K36</f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4"/>
      <c r="M36" s="28"/>
    </row>
    <row r="37" spans="1:13" ht="50.25" customHeight="1">
      <c r="A37" s="165"/>
      <c r="B37" s="174"/>
      <c r="C37" s="21" t="s">
        <v>21</v>
      </c>
      <c r="D37" s="21" t="s">
        <v>4</v>
      </c>
      <c r="E37" s="23">
        <v>7064.6</v>
      </c>
      <c r="F37" s="23">
        <f>G37+H37+I37+J37+K37</f>
        <v>35147.7</v>
      </c>
      <c r="G37" s="23">
        <v>7064.6</v>
      </c>
      <c r="H37" s="23">
        <f>7064.6-140.9-30.9-3.5</f>
        <v>6889.300000000001</v>
      </c>
      <c r="I37" s="23">
        <v>7064.6</v>
      </c>
      <c r="J37" s="23">
        <v>7064.6</v>
      </c>
      <c r="K37" s="23">
        <v>7064.6</v>
      </c>
      <c r="L37" s="25"/>
      <c r="M37" s="29"/>
    </row>
    <row r="38" spans="1:13" ht="29.25" customHeight="1">
      <c r="A38" s="164" t="s">
        <v>37</v>
      </c>
      <c r="B38" s="164"/>
      <c r="C38" s="164"/>
      <c r="D38" s="19" t="s">
        <v>6</v>
      </c>
      <c r="E38" s="20">
        <f aca="true" t="shared" si="8" ref="E38:K38">E39+E40+E41</f>
        <v>7064.6</v>
      </c>
      <c r="F38" s="20">
        <f t="shared" si="8"/>
        <v>35147.7</v>
      </c>
      <c r="G38" s="20">
        <f t="shared" si="8"/>
        <v>7064.6</v>
      </c>
      <c r="H38" s="20">
        <f t="shared" si="8"/>
        <v>6889.300000000001</v>
      </c>
      <c r="I38" s="20">
        <f t="shared" si="8"/>
        <v>7064.6</v>
      </c>
      <c r="J38" s="20">
        <f t="shared" si="8"/>
        <v>7064.6</v>
      </c>
      <c r="K38" s="20">
        <f t="shared" si="8"/>
        <v>7064.6</v>
      </c>
      <c r="L38" s="26"/>
      <c r="M38" s="26"/>
    </row>
    <row r="39" spans="1:13" ht="39.75" customHeight="1">
      <c r="A39" s="164"/>
      <c r="B39" s="164"/>
      <c r="C39" s="164"/>
      <c r="D39" s="18" t="s">
        <v>8</v>
      </c>
      <c r="E39" s="20">
        <f>E31</f>
        <v>0</v>
      </c>
      <c r="F39" s="20">
        <f>G39+H39+I39+J39+K39</f>
        <v>0</v>
      </c>
      <c r="G39" s="20">
        <f aca="true" t="shared" si="9" ref="G39:K41">G31</f>
        <v>0</v>
      </c>
      <c r="H39" s="20">
        <f t="shared" si="9"/>
        <v>0</v>
      </c>
      <c r="I39" s="20">
        <f t="shared" si="9"/>
        <v>0</v>
      </c>
      <c r="J39" s="20">
        <f t="shared" si="9"/>
        <v>0</v>
      </c>
      <c r="K39" s="20">
        <f t="shared" si="9"/>
        <v>0</v>
      </c>
      <c r="L39" s="26"/>
      <c r="M39" s="26"/>
    </row>
    <row r="40" spans="1:13" ht="35.25" customHeight="1">
      <c r="A40" s="164"/>
      <c r="B40" s="164"/>
      <c r="C40" s="164"/>
      <c r="D40" s="18" t="s">
        <v>5</v>
      </c>
      <c r="E40" s="20">
        <f>E32</f>
        <v>0</v>
      </c>
      <c r="F40" s="20">
        <f>G40+H40+I40+J40+K40</f>
        <v>0</v>
      </c>
      <c r="G40" s="20">
        <f t="shared" si="9"/>
        <v>0</v>
      </c>
      <c r="H40" s="20">
        <f t="shared" si="9"/>
        <v>0</v>
      </c>
      <c r="I40" s="20">
        <f t="shared" si="9"/>
        <v>0</v>
      </c>
      <c r="J40" s="20">
        <f t="shared" si="9"/>
        <v>0</v>
      </c>
      <c r="K40" s="20">
        <f t="shared" si="9"/>
        <v>0</v>
      </c>
      <c r="L40" s="26"/>
      <c r="M40" s="26"/>
    </row>
    <row r="41" spans="1:13" ht="46.5" customHeight="1">
      <c r="A41" s="165"/>
      <c r="B41" s="165"/>
      <c r="C41" s="165"/>
      <c r="D41" s="18" t="s">
        <v>4</v>
      </c>
      <c r="E41" s="20">
        <f>E33</f>
        <v>7064.6</v>
      </c>
      <c r="F41" s="20">
        <f>G41+H41+I41+J41+K41</f>
        <v>35147.7</v>
      </c>
      <c r="G41" s="20">
        <f t="shared" si="9"/>
        <v>7064.6</v>
      </c>
      <c r="H41" s="20">
        <f t="shared" si="9"/>
        <v>6889.300000000001</v>
      </c>
      <c r="I41" s="20">
        <f t="shared" si="9"/>
        <v>7064.6</v>
      </c>
      <c r="J41" s="20">
        <f t="shared" si="9"/>
        <v>7064.6</v>
      </c>
      <c r="K41" s="20">
        <f t="shared" si="9"/>
        <v>7064.6</v>
      </c>
      <c r="L41" s="26"/>
      <c r="M41" s="26"/>
    </row>
    <row r="42" spans="1:13" ht="30" customHeight="1">
      <c r="A42" s="158" t="s">
        <v>66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ht="32.25" customHeight="1">
      <c r="A43" s="63" t="s">
        <v>17</v>
      </c>
      <c r="B43" s="118" t="s">
        <v>60</v>
      </c>
      <c r="C43" s="18" t="s">
        <v>21</v>
      </c>
      <c r="D43" s="19" t="s">
        <v>6</v>
      </c>
      <c r="E43" s="20">
        <f>E44+E45+E46</f>
        <v>71081</v>
      </c>
      <c r="F43" s="20">
        <f>G43+H43+I43+J43+K43</f>
        <v>328583.512</v>
      </c>
      <c r="G43" s="20">
        <f>G44+G45+G46</f>
        <v>64695</v>
      </c>
      <c r="H43" s="20">
        <f>H44+H45+H46</f>
        <v>67280.51199999999</v>
      </c>
      <c r="I43" s="20">
        <f>I44+I45+I46</f>
        <v>65536</v>
      </c>
      <c r="J43" s="20">
        <f>J44+J45+J46</f>
        <v>65536</v>
      </c>
      <c r="K43" s="20">
        <f>K44+K45+K46</f>
        <v>65536</v>
      </c>
      <c r="L43" s="130" t="s">
        <v>26</v>
      </c>
      <c r="M43" s="167" t="s">
        <v>99</v>
      </c>
    </row>
    <row r="44" spans="1:13" ht="39" customHeight="1">
      <c r="A44" s="63"/>
      <c r="B44" s="119"/>
      <c r="C44" s="18" t="s">
        <v>21</v>
      </c>
      <c r="D44" s="18" t="s">
        <v>8</v>
      </c>
      <c r="E44" s="20">
        <f>E48</f>
        <v>0</v>
      </c>
      <c r="F44" s="20">
        <f>G44+H44+I44+J44+K44</f>
        <v>416.675</v>
      </c>
      <c r="G44" s="20">
        <f aca="true" t="shared" si="10" ref="G44:K46">G48+G52</f>
        <v>0</v>
      </c>
      <c r="H44" s="20">
        <f>H48+H52+H56</f>
        <v>416.675</v>
      </c>
      <c r="I44" s="20">
        <f t="shared" si="10"/>
        <v>0</v>
      </c>
      <c r="J44" s="20">
        <f t="shared" si="10"/>
        <v>0</v>
      </c>
      <c r="K44" s="20">
        <f t="shared" si="10"/>
        <v>0</v>
      </c>
      <c r="L44" s="131"/>
      <c r="M44" s="168"/>
    </row>
    <row r="45" spans="1:13" ht="44.25" customHeight="1">
      <c r="A45" s="63"/>
      <c r="B45" s="119"/>
      <c r="C45" s="18" t="s">
        <v>21</v>
      </c>
      <c r="D45" s="18" t="s">
        <v>5</v>
      </c>
      <c r="E45" s="20">
        <f>E49</f>
        <v>0</v>
      </c>
      <c r="F45" s="20">
        <f>G45+H45+I45+J45+K45</f>
        <v>354.945</v>
      </c>
      <c r="G45" s="20">
        <f t="shared" si="10"/>
        <v>0</v>
      </c>
      <c r="H45" s="20">
        <f>H49+H53+H57</f>
        <v>354.945</v>
      </c>
      <c r="I45" s="20">
        <f t="shared" si="10"/>
        <v>0</v>
      </c>
      <c r="J45" s="20">
        <f t="shared" si="10"/>
        <v>0</v>
      </c>
      <c r="K45" s="20">
        <f t="shared" si="10"/>
        <v>0</v>
      </c>
      <c r="L45" s="131"/>
      <c r="M45" s="168"/>
    </row>
    <row r="46" spans="1:13" ht="56.25" customHeight="1">
      <c r="A46" s="63"/>
      <c r="B46" s="119"/>
      <c r="C46" s="18" t="s">
        <v>21</v>
      </c>
      <c r="D46" s="18" t="s">
        <v>4</v>
      </c>
      <c r="E46" s="20">
        <f>E50</f>
        <v>71081</v>
      </c>
      <c r="F46" s="20">
        <f>G46+H46+I46+J46+K46</f>
        <v>327811.892</v>
      </c>
      <c r="G46" s="20">
        <f t="shared" si="10"/>
        <v>64695</v>
      </c>
      <c r="H46" s="20">
        <f>H50+H54+H58</f>
        <v>66508.89199999999</v>
      </c>
      <c r="I46" s="20">
        <f t="shared" si="10"/>
        <v>65536</v>
      </c>
      <c r="J46" s="20">
        <f t="shared" si="10"/>
        <v>65536</v>
      </c>
      <c r="K46" s="20">
        <f t="shared" si="10"/>
        <v>65536</v>
      </c>
      <c r="L46" s="132"/>
      <c r="M46" s="169"/>
    </row>
    <row r="47" spans="1:13" ht="25.5" customHeight="1">
      <c r="A47" s="48" t="s">
        <v>16</v>
      </c>
      <c r="B47" s="163" t="s">
        <v>65</v>
      </c>
      <c r="C47" s="21" t="s">
        <v>21</v>
      </c>
      <c r="D47" s="22" t="s">
        <v>6</v>
      </c>
      <c r="E47" s="23">
        <f aca="true" t="shared" si="11" ref="E47:K47">E48+E49+E50</f>
        <v>71081</v>
      </c>
      <c r="F47" s="23">
        <f t="shared" si="11"/>
        <v>327390.9</v>
      </c>
      <c r="G47" s="23">
        <f t="shared" si="11"/>
        <v>64695</v>
      </c>
      <c r="H47" s="23">
        <f t="shared" si="11"/>
        <v>66087.9</v>
      </c>
      <c r="I47" s="23">
        <f t="shared" si="11"/>
        <v>65536</v>
      </c>
      <c r="J47" s="23">
        <f t="shared" si="11"/>
        <v>65536</v>
      </c>
      <c r="K47" s="23">
        <f t="shared" si="11"/>
        <v>65536</v>
      </c>
      <c r="L47" s="30"/>
      <c r="M47" s="28"/>
    </row>
    <row r="48" spans="1:13" ht="30" customHeight="1">
      <c r="A48" s="49"/>
      <c r="B48" s="163"/>
      <c r="C48" s="21" t="s">
        <v>21</v>
      </c>
      <c r="D48" s="21" t="s">
        <v>8</v>
      </c>
      <c r="E48" s="23">
        <v>0</v>
      </c>
      <c r="F48" s="23">
        <f>G48+H48+I48+J48+K48</f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/>
      <c r="M48" s="28"/>
    </row>
    <row r="49" spans="1:13" ht="30" customHeight="1">
      <c r="A49" s="49"/>
      <c r="B49" s="163"/>
      <c r="C49" s="21" t="s">
        <v>21</v>
      </c>
      <c r="D49" s="21" t="s">
        <v>5</v>
      </c>
      <c r="E49" s="23">
        <v>0</v>
      </c>
      <c r="F49" s="23">
        <f>G49+H49+I49++J49+K49</f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/>
      <c r="M49" s="28"/>
    </row>
    <row r="50" spans="1:13" ht="47.25" customHeight="1">
      <c r="A50" s="50"/>
      <c r="B50" s="163"/>
      <c r="C50" s="21" t="s">
        <v>21</v>
      </c>
      <c r="D50" s="21" t="s">
        <v>4</v>
      </c>
      <c r="E50" s="23">
        <v>71081</v>
      </c>
      <c r="F50" s="23">
        <f>G50+H50+I50+J50+K50</f>
        <v>327390.9</v>
      </c>
      <c r="G50" s="23">
        <f>65536-841</f>
        <v>64695</v>
      </c>
      <c r="H50" s="23">
        <f>65536-876.9-463.4+200+600+300+750+42.2</f>
        <v>66087.9</v>
      </c>
      <c r="I50" s="23">
        <v>65536</v>
      </c>
      <c r="J50" s="23">
        <v>65536</v>
      </c>
      <c r="K50" s="23">
        <v>65536</v>
      </c>
      <c r="L50" s="30"/>
      <c r="M50" s="28"/>
    </row>
    <row r="51" spans="1:13" ht="31.5" customHeight="1" hidden="1">
      <c r="A51" s="48" t="s">
        <v>93</v>
      </c>
      <c r="B51" s="100" t="s">
        <v>95</v>
      </c>
      <c r="C51" s="21" t="s">
        <v>21</v>
      </c>
      <c r="D51" s="22" t="s">
        <v>6</v>
      </c>
      <c r="E51" s="23">
        <f aca="true" t="shared" si="12" ref="E51:K51">E52+E53+E54</f>
        <v>0</v>
      </c>
      <c r="F51" s="23">
        <f t="shared" si="12"/>
        <v>0</v>
      </c>
      <c r="G51" s="23">
        <f t="shared" si="12"/>
        <v>0</v>
      </c>
      <c r="H51" s="23">
        <f t="shared" si="12"/>
        <v>0</v>
      </c>
      <c r="I51" s="23">
        <f t="shared" si="12"/>
        <v>0</v>
      </c>
      <c r="J51" s="23">
        <f t="shared" si="12"/>
        <v>0</v>
      </c>
      <c r="K51" s="23">
        <f t="shared" si="12"/>
        <v>0</v>
      </c>
      <c r="L51" s="30"/>
      <c r="M51" s="28"/>
    </row>
    <row r="52" spans="1:13" ht="47.25" customHeight="1" hidden="1">
      <c r="A52" s="49"/>
      <c r="B52" s="101"/>
      <c r="C52" s="21" t="s">
        <v>21</v>
      </c>
      <c r="D52" s="21" t="s">
        <v>8</v>
      </c>
      <c r="E52" s="23">
        <v>0</v>
      </c>
      <c r="F52" s="23">
        <f aca="true" t="shared" si="13" ref="F52:F62">G52+H52+I52+J52+K52</f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30"/>
      <c r="M52" s="28"/>
    </row>
    <row r="53" spans="1:13" ht="47.25" customHeight="1" hidden="1">
      <c r="A53" s="49"/>
      <c r="B53" s="101"/>
      <c r="C53" s="21" t="s">
        <v>21</v>
      </c>
      <c r="D53" s="21" t="s">
        <v>5</v>
      </c>
      <c r="E53" s="23">
        <v>0</v>
      </c>
      <c r="F53" s="23">
        <f t="shared" si="13"/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30"/>
      <c r="M53" s="28"/>
    </row>
    <row r="54" spans="1:13" ht="47.25" customHeight="1" hidden="1">
      <c r="A54" s="50"/>
      <c r="B54" s="102"/>
      <c r="C54" s="21" t="s">
        <v>21</v>
      </c>
      <c r="D54" s="21" t="s">
        <v>4</v>
      </c>
      <c r="E54" s="23">
        <v>0</v>
      </c>
      <c r="F54" s="23">
        <f t="shared" si="13"/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/>
      <c r="M54" s="28"/>
    </row>
    <row r="55" spans="1:13" ht="21.75" customHeight="1">
      <c r="A55" s="48" t="s">
        <v>96</v>
      </c>
      <c r="B55" s="100" t="s">
        <v>97</v>
      </c>
      <c r="C55" s="21" t="s">
        <v>21</v>
      </c>
      <c r="D55" s="22" t="s">
        <v>6</v>
      </c>
      <c r="E55" s="23">
        <f aca="true" t="shared" si="14" ref="E55:K55">E56+E57+E58</f>
        <v>0</v>
      </c>
      <c r="F55" s="23">
        <f t="shared" si="14"/>
        <v>1192.612</v>
      </c>
      <c r="G55" s="23">
        <f t="shared" si="14"/>
        <v>0</v>
      </c>
      <c r="H55" s="23">
        <f t="shared" si="14"/>
        <v>1192.612</v>
      </c>
      <c r="I55" s="23">
        <f t="shared" si="14"/>
        <v>0</v>
      </c>
      <c r="J55" s="23">
        <f t="shared" si="14"/>
        <v>0</v>
      </c>
      <c r="K55" s="23">
        <f t="shared" si="14"/>
        <v>0</v>
      </c>
      <c r="L55" s="30"/>
      <c r="M55" s="28"/>
    </row>
    <row r="56" spans="1:13" ht="28.5" customHeight="1">
      <c r="A56" s="49"/>
      <c r="B56" s="101"/>
      <c r="C56" s="21" t="s">
        <v>21</v>
      </c>
      <c r="D56" s="44" t="s">
        <v>8</v>
      </c>
      <c r="E56" s="23">
        <v>0</v>
      </c>
      <c r="F56" s="23">
        <f>G56+H56+I56+J56+K56</f>
        <v>416.675</v>
      </c>
      <c r="G56" s="23">
        <v>0</v>
      </c>
      <c r="H56" s="23">
        <v>416.675</v>
      </c>
      <c r="I56" s="23">
        <v>0</v>
      </c>
      <c r="J56" s="23">
        <v>0</v>
      </c>
      <c r="K56" s="23">
        <v>0</v>
      </c>
      <c r="L56" s="30"/>
      <c r="M56" s="28"/>
    </row>
    <row r="57" spans="1:13" ht="28.5" customHeight="1">
      <c r="A57" s="49"/>
      <c r="B57" s="101"/>
      <c r="C57" s="21" t="s">
        <v>21</v>
      </c>
      <c r="D57" s="21" t="s">
        <v>5</v>
      </c>
      <c r="E57" s="23">
        <v>0</v>
      </c>
      <c r="F57" s="23">
        <f>G57+H57+I57+J57+K57</f>
        <v>354.945</v>
      </c>
      <c r="G57" s="23">
        <v>0</v>
      </c>
      <c r="H57" s="23">
        <v>354.945</v>
      </c>
      <c r="I57" s="23">
        <v>0</v>
      </c>
      <c r="J57" s="23">
        <v>0</v>
      </c>
      <c r="K57" s="23">
        <v>0</v>
      </c>
      <c r="L57" s="30"/>
      <c r="M57" s="28"/>
    </row>
    <row r="58" spans="1:13" ht="43.5" customHeight="1">
      <c r="A58" s="50"/>
      <c r="B58" s="102"/>
      <c r="C58" s="21" t="s">
        <v>21</v>
      </c>
      <c r="D58" s="21" t="s">
        <v>4</v>
      </c>
      <c r="E58" s="23">
        <v>0</v>
      </c>
      <c r="F58" s="23">
        <f>G58+H58+I58+J58+K58</f>
        <v>420.992</v>
      </c>
      <c r="G58" s="23">
        <v>0</v>
      </c>
      <c r="H58" s="23">
        <v>420.992</v>
      </c>
      <c r="I58" s="23">
        <v>0</v>
      </c>
      <c r="J58" s="23">
        <v>0</v>
      </c>
      <c r="K58" s="23">
        <v>0</v>
      </c>
      <c r="L58" s="30"/>
      <c r="M58" s="28"/>
    </row>
    <row r="59" spans="1:13" s="31" customFormat="1" ht="25.5" customHeight="1">
      <c r="A59" s="164" t="s">
        <v>38</v>
      </c>
      <c r="B59" s="164"/>
      <c r="C59" s="164"/>
      <c r="D59" s="19" t="s">
        <v>6</v>
      </c>
      <c r="E59" s="20">
        <f>E60+E61+E62</f>
        <v>71081</v>
      </c>
      <c r="F59" s="20">
        <f t="shared" si="13"/>
        <v>328583.512</v>
      </c>
      <c r="G59" s="20">
        <f>G60+G61+G62</f>
        <v>64695</v>
      </c>
      <c r="H59" s="20">
        <f>H60+H61+H62</f>
        <v>67280.51199999999</v>
      </c>
      <c r="I59" s="20">
        <f>I60+I61+I62</f>
        <v>65536</v>
      </c>
      <c r="J59" s="20">
        <f>J60+J61+J62</f>
        <v>65536</v>
      </c>
      <c r="K59" s="20">
        <f>K60+K61+K62</f>
        <v>65536</v>
      </c>
      <c r="L59" s="26"/>
      <c r="M59" s="26"/>
    </row>
    <row r="60" spans="1:13" s="31" customFormat="1" ht="41.25" customHeight="1">
      <c r="A60" s="164"/>
      <c r="B60" s="164"/>
      <c r="C60" s="164"/>
      <c r="D60" s="18" t="s">
        <v>8</v>
      </c>
      <c r="E60" s="20">
        <f>E44</f>
        <v>0</v>
      </c>
      <c r="F60" s="20">
        <f t="shared" si="13"/>
        <v>416.675</v>
      </c>
      <c r="G60" s="20">
        <f aca="true" t="shared" si="15" ref="G60:K62">G44</f>
        <v>0</v>
      </c>
      <c r="H60" s="20">
        <f t="shared" si="15"/>
        <v>416.675</v>
      </c>
      <c r="I60" s="20">
        <f t="shared" si="15"/>
        <v>0</v>
      </c>
      <c r="J60" s="20">
        <f t="shared" si="15"/>
        <v>0</v>
      </c>
      <c r="K60" s="20">
        <f t="shared" si="15"/>
        <v>0</v>
      </c>
      <c r="L60" s="26"/>
      <c r="M60" s="26"/>
    </row>
    <row r="61" spans="1:13" ht="33.75" customHeight="1">
      <c r="A61" s="164"/>
      <c r="B61" s="164"/>
      <c r="C61" s="164"/>
      <c r="D61" s="18" t="s">
        <v>5</v>
      </c>
      <c r="E61" s="20">
        <f>E45</f>
        <v>0</v>
      </c>
      <c r="F61" s="20">
        <f t="shared" si="13"/>
        <v>354.945</v>
      </c>
      <c r="G61" s="20">
        <f t="shared" si="15"/>
        <v>0</v>
      </c>
      <c r="H61" s="20">
        <f t="shared" si="15"/>
        <v>354.945</v>
      </c>
      <c r="I61" s="20">
        <f t="shared" si="15"/>
        <v>0</v>
      </c>
      <c r="J61" s="20">
        <f t="shared" si="15"/>
        <v>0</v>
      </c>
      <c r="K61" s="20">
        <f t="shared" si="15"/>
        <v>0</v>
      </c>
      <c r="L61" s="26"/>
      <c r="M61" s="26"/>
    </row>
    <row r="62" spans="1:13" ht="44.25" customHeight="1">
      <c r="A62" s="165"/>
      <c r="B62" s="165"/>
      <c r="C62" s="165"/>
      <c r="D62" s="18" t="s">
        <v>4</v>
      </c>
      <c r="E62" s="20">
        <f>E46</f>
        <v>71081</v>
      </c>
      <c r="F62" s="20">
        <f t="shared" si="13"/>
        <v>327811.892</v>
      </c>
      <c r="G62" s="20">
        <f t="shared" si="15"/>
        <v>64695</v>
      </c>
      <c r="H62" s="20">
        <f t="shared" si="15"/>
        <v>66508.89199999999</v>
      </c>
      <c r="I62" s="20">
        <f t="shared" si="15"/>
        <v>65536</v>
      </c>
      <c r="J62" s="20">
        <f t="shared" si="15"/>
        <v>65536</v>
      </c>
      <c r="K62" s="20">
        <f t="shared" si="15"/>
        <v>65536</v>
      </c>
      <c r="L62" s="26"/>
      <c r="M62" s="26"/>
    </row>
    <row r="63" spans="1:13" ht="31.5" customHeight="1">
      <c r="A63" s="76" t="s">
        <v>56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13" ht="24.75" customHeight="1">
      <c r="A64" s="79" t="s">
        <v>44</v>
      </c>
      <c r="B64" s="118" t="s">
        <v>52</v>
      </c>
      <c r="C64" s="18" t="s">
        <v>21</v>
      </c>
      <c r="D64" s="19" t="s">
        <v>6</v>
      </c>
      <c r="E64" s="20">
        <f aca="true" t="shared" si="16" ref="E64:K64">E65+E66+E67</f>
        <v>360816.6</v>
      </c>
      <c r="F64" s="20">
        <f t="shared" si="16"/>
        <v>1529890.35</v>
      </c>
      <c r="G64" s="20">
        <f t="shared" si="16"/>
        <v>317115.44999999995</v>
      </c>
      <c r="H64" s="20">
        <f t="shared" si="16"/>
        <v>327774.9</v>
      </c>
      <c r="I64" s="20">
        <f t="shared" si="16"/>
        <v>295000</v>
      </c>
      <c r="J64" s="20">
        <f t="shared" si="16"/>
        <v>295000</v>
      </c>
      <c r="K64" s="20">
        <f t="shared" si="16"/>
        <v>295000</v>
      </c>
      <c r="L64" s="139" t="s">
        <v>26</v>
      </c>
      <c r="M64" s="86" t="s">
        <v>91</v>
      </c>
    </row>
    <row r="65" spans="1:13" ht="27.75" customHeight="1">
      <c r="A65" s="89"/>
      <c r="B65" s="119"/>
      <c r="C65" s="18" t="s">
        <v>21</v>
      </c>
      <c r="D65" s="18" t="s">
        <v>8</v>
      </c>
      <c r="E65" s="20">
        <f>E69</f>
        <v>0</v>
      </c>
      <c r="F65" s="20">
        <f>G65+H65+I65+J65+K65</f>
        <v>0</v>
      </c>
      <c r="G65" s="20">
        <f aca="true" t="shared" si="17" ref="G65:K66">G69</f>
        <v>0</v>
      </c>
      <c r="H65" s="20">
        <f t="shared" si="17"/>
        <v>0</v>
      </c>
      <c r="I65" s="20">
        <f t="shared" si="17"/>
        <v>0</v>
      </c>
      <c r="J65" s="20">
        <f t="shared" si="17"/>
        <v>0</v>
      </c>
      <c r="K65" s="20">
        <f t="shared" si="17"/>
        <v>0</v>
      </c>
      <c r="L65" s="140"/>
      <c r="M65" s="66"/>
    </row>
    <row r="66" spans="1:13" ht="38.25" customHeight="1">
      <c r="A66" s="89"/>
      <c r="B66" s="119"/>
      <c r="C66" s="18" t="s">
        <v>21</v>
      </c>
      <c r="D66" s="18" t="s">
        <v>5</v>
      </c>
      <c r="E66" s="20">
        <f>E70</f>
        <v>0</v>
      </c>
      <c r="F66" s="20">
        <f>G66+H66+I66+J66+K66</f>
        <v>0</v>
      </c>
      <c r="G66" s="20">
        <f t="shared" si="17"/>
        <v>0</v>
      </c>
      <c r="H66" s="20">
        <f t="shared" si="17"/>
        <v>0</v>
      </c>
      <c r="I66" s="20">
        <f t="shared" si="17"/>
        <v>0</v>
      </c>
      <c r="J66" s="20">
        <f t="shared" si="17"/>
        <v>0</v>
      </c>
      <c r="K66" s="20">
        <f t="shared" si="17"/>
        <v>0</v>
      </c>
      <c r="L66" s="140"/>
      <c r="M66" s="66"/>
    </row>
    <row r="67" spans="1:13" ht="71.25" customHeight="1">
      <c r="A67" s="90"/>
      <c r="B67" s="120"/>
      <c r="C67" s="18" t="s">
        <v>21</v>
      </c>
      <c r="D67" s="18" t="s">
        <v>4</v>
      </c>
      <c r="E67" s="20">
        <f>E71+E79</f>
        <v>360816.6</v>
      </c>
      <c r="F67" s="20">
        <f>G67+H67+I67+J67+K67</f>
        <v>1529890.35</v>
      </c>
      <c r="G67" s="20">
        <f>G71+G79+G72</f>
        <v>317115.44999999995</v>
      </c>
      <c r="H67" s="20">
        <f>H71+H79</f>
        <v>327774.9</v>
      </c>
      <c r="I67" s="20">
        <f>I71+I79</f>
        <v>295000</v>
      </c>
      <c r="J67" s="20">
        <f>J71+J79</f>
        <v>295000</v>
      </c>
      <c r="K67" s="20">
        <f>K71+K79</f>
        <v>295000</v>
      </c>
      <c r="L67" s="141"/>
      <c r="M67" s="67"/>
    </row>
    <row r="68" spans="1:13" ht="25.5" customHeight="1">
      <c r="A68" s="46" t="s">
        <v>45</v>
      </c>
      <c r="B68" s="100" t="s">
        <v>67</v>
      </c>
      <c r="C68" s="21" t="s">
        <v>21</v>
      </c>
      <c r="D68" s="22" t="s">
        <v>6</v>
      </c>
      <c r="E68" s="23">
        <f aca="true" t="shared" si="18" ref="E68:K68">E69+E70+E71</f>
        <v>316066.6</v>
      </c>
      <c r="F68" s="23">
        <f t="shared" si="18"/>
        <v>1418480.45</v>
      </c>
      <c r="G68" s="23">
        <f t="shared" si="18"/>
        <v>296536.44999999995</v>
      </c>
      <c r="H68" s="23">
        <f t="shared" si="18"/>
        <v>266944</v>
      </c>
      <c r="I68" s="23">
        <f t="shared" si="18"/>
        <v>285000</v>
      </c>
      <c r="J68" s="23">
        <f t="shared" si="18"/>
        <v>285000</v>
      </c>
      <c r="K68" s="23">
        <f t="shared" si="18"/>
        <v>285000</v>
      </c>
      <c r="L68" s="32"/>
      <c r="M68" s="33"/>
    </row>
    <row r="69" spans="1:13" ht="31.5" customHeight="1">
      <c r="A69" s="46"/>
      <c r="B69" s="101"/>
      <c r="C69" s="21" t="s">
        <v>21</v>
      </c>
      <c r="D69" s="21" t="s">
        <v>8</v>
      </c>
      <c r="E69" s="23">
        <v>0</v>
      </c>
      <c r="F69" s="23">
        <f>G69+H69+I69+J69+K69</f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32"/>
      <c r="M69" s="34"/>
    </row>
    <row r="70" spans="1:13" ht="30.75" customHeight="1">
      <c r="A70" s="46"/>
      <c r="B70" s="101"/>
      <c r="C70" s="21" t="s">
        <v>21</v>
      </c>
      <c r="D70" s="21" t="s">
        <v>5</v>
      </c>
      <c r="E70" s="23">
        <v>0</v>
      </c>
      <c r="F70" s="23">
        <f>G70+H70+I70+J70+K70</f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32"/>
      <c r="M70" s="34"/>
    </row>
    <row r="71" spans="1:13" ht="42" customHeight="1">
      <c r="A71" s="46"/>
      <c r="B71" s="145"/>
      <c r="C71" s="21" t="s">
        <v>21</v>
      </c>
      <c r="D71" s="21" t="s">
        <v>4</v>
      </c>
      <c r="E71" s="23">
        <v>316066.6</v>
      </c>
      <c r="F71" s="23">
        <f>G71+H71+I71+J71+K71</f>
        <v>1418480.45</v>
      </c>
      <c r="G71" s="23">
        <f>306566.6-450-2800-1036.7-6448.75+705.3</f>
        <v>296536.44999999995</v>
      </c>
      <c r="H71" s="23">
        <f>285000-9985-8214.4-56.6+200</f>
        <v>266944</v>
      </c>
      <c r="I71" s="23">
        <v>285000</v>
      </c>
      <c r="J71" s="23">
        <v>285000</v>
      </c>
      <c r="K71" s="23">
        <v>285000</v>
      </c>
      <c r="L71" s="14"/>
      <c r="M71" s="30"/>
    </row>
    <row r="72" spans="1:13" ht="20.25" customHeight="1">
      <c r="A72" s="48" t="s">
        <v>50</v>
      </c>
      <c r="B72" s="100" t="s">
        <v>68</v>
      </c>
      <c r="C72" s="21" t="s">
        <v>21</v>
      </c>
      <c r="D72" s="22" t="s">
        <v>6</v>
      </c>
      <c r="E72" s="23">
        <f aca="true" t="shared" si="19" ref="E72:K72">E73+E74+E75</f>
        <v>0</v>
      </c>
      <c r="F72" s="23">
        <f t="shared" si="19"/>
        <v>484.3</v>
      </c>
      <c r="G72" s="23">
        <f t="shared" si="19"/>
        <v>484.3</v>
      </c>
      <c r="H72" s="23">
        <f t="shared" si="19"/>
        <v>0</v>
      </c>
      <c r="I72" s="23">
        <f t="shared" si="19"/>
        <v>0</v>
      </c>
      <c r="J72" s="23">
        <f t="shared" si="19"/>
        <v>0</v>
      </c>
      <c r="K72" s="23">
        <f t="shared" si="19"/>
        <v>0</v>
      </c>
      <c r="L72" s="14"/>
      <c r="M72" s="30"/>
    </row>
    <row r="73" spans="1:13" ht="27" customHeight="1">
      <c r="A73" s="49"/>
      <c r="B73" s="101"/>
      <c r="C73" s="21" t="s">
        <v>21</v>
      </c>
      <c r="D73" s="21" t="s">
        <v>8</v>
      </c>
      <c r="E73" s="23">
        <v>0</v>
      </c>
      <c r="F73" s="23">
        <f>G73+H73+I73+J73+K73</f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14"/>
      <c r="M73" s="30"/>
    </row>
    <row r="74" spans="1:13" ht="28.5" customHeight="1">
      <c r="A74" s="49"/>
      <c r="B74" s="101"/>
      <c r="C74" s="21" t="s">
        <v>21</v>
      </c>
      <c r="D74" s="21" t="s">
        <v>5</v>
      </c>
      <c r="E74" s="23">
        <v>0</v>
      </c>
      <c r="F74" s="23">
        <f>G74+H74+I74+J74+K74</f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14"/>
      <c r="M74" s="30"/>
    </row>
    <row r="75" spans="1:13" ht="42" customHeight="1">
      <c r="A75" s="50"/>
      <c r="B75" s="102"/>
      <c r="C75" s="21" t="s">
        <v>21</v>
      </c>
      <c r="D75" s="21" t="s">
        <v>4</v>
      </c>
      <c r="E75" s="23">
        <v>0</v>
      </c>
      <c r="F75" s="23">
        <f>G75+H75+I75+J75+K75</f>
        <v>484.3</v>
      </c>
      <c r="G75" s="23">
        <f>450+100-65.7</f>
        <v>484.3</v>
      </c>
      <c r="H75" s="23">
        <v>0</v>
      </c>
      <c r="I75" s="23">
        <v>0</v>
      </c>
      <c r="J75" s="23">
        <v>0</v>
      </c>
      <c r="K75" s="23">
        <v>0</v>
      </c>
      <c r="L75" s="14"/>
      <c r="M75" s="30"/>
    </row>
    <row r="76" spans="1:13" ht="21" customHeight="1">
      <c r="A76" s="48" t="s">
        <v>46</v>
      </c>
      <c r="B76" s="100" t="s">
        <v>69</v>
      </c>
      <c r="C76" s="21" t="s">
        <v>21</v>
      </c>
      <c r="D76" s="22" t="s">
        <v>6</v>
      </c>
      <c r="E76" s="23">
        <f aca="true" t="shared" si="20" ref="E76:K76">E77+E78+E79</f>
        <v>44750</v>
      </c>
      <c r="F76" s="23">
        <f t="shared" si="20"/>
        <v>110925.6</v>
      </c>
      <c r="G76" s="23">
        <f t="shared" si="20"/>
        <v>20094.7</v>
      </c>
      <c r="H76" s="23">
        <f t="shared" si="20"/>
        <v>60830.9</v>
      </c>
      <c r="I76" s="23">
        <f t="shared" si="20"/>
        <v>10000</v>
      </c>
      <c r="J76" s="23">
        <f t="shared" si="20"/>
        <v>10000</v>
      </c>
      <c r="K76" s="23">
        <f t="shared" si="20"/>
        <v>10000</v>
      </c>
      <c r="L76" s="14"/>
      <c r="M76" s="30"/>
    </row>
    <row r="77" spans="1:13" ht="33.75" customHeight="1">
      <c r="A77" s="49"/>
      <c r="B77" s="101"/>
      <c r="C77" s="21" t="s">
        <v>21</v>
      </c>
      <c r="D77" s="21" t="s">
        <v>8</v>
      </c>
      <c r="E77" s="23">
        <v>0</v>
      </c>
      <c r="F77" s="23">
        <f>G77+H77+I77+J77+K77</f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14"/>
      <c r="M77" s="30"/>
    </row>
    <row r="78" spans="1:13" ht="31.5" customHeight="1">
      <c r="A78" s="49"/>
      <c r="B78" s="101"/>
      <c r="C78" s="21" t="s">
        <v>21</v>
      </c>
      <c r="D78" s="21" t="s">
        <v>5</v>
      </c>
      <c r="E78" s="23">
        <v>0</v>
      </c>
      <c r="F78" s="23">
        <f>G78+H78+I78+J78+K78</f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14"/>
      <c r="M78" s="30"/>
    </row>
    <row r="79" spans="1:13" ht="43.5" customHeight="1">
      <c r="A79" s="50"/>
      <c r="B79" s="102"/>
      <c r="C79" s="21" t="s">
        <v>21</v>
      </c>
      <c r="D79" s="21" t="s">
        <v>4</v>
      </c>
      <c r="E79" s="23">
        <v>44750</v>
      </c>
      <c r="F79" s="23">
        <f>G79+H79+I79+J79+K79</f>
        <v>110925.6</v>
      </c>
      <c r="G79" s="23">
        <f>21200+1800+11500-5000-1600-100-7705.3</f>
        <v>20094.7</v>
      </c>
      <c r="H79" s="23">
        <v>60830.9</v>
      </c>
      <c r="I79" s="23">
        <v>10000</v>
      </c>
      <c r="J79" s="23">
        <v>10000</v>
      </c>
      <c r="K79" s="23">
        <v>10000</v>
      </c>
      <c r="L79" s="14"/>
      <c r="M79" s="30"/>
    </row>
    <row r="80" spans="1:15" ht="33.75" customHeight="1">
      <c r="A80" s="121" t="s">
        <v>39</v>
      </c>
      <c r="B80" s="154"/>
      <c r="C80" s="154"/>
      <c r="D80" s="19" t="s">
        <v>6</v>
      </c>
      <c r="E80" s="20">
        <f>E81+E82+E83</f>
        <v>360816.6</v>
      </c>
      <c r="F80" s="20">
        <f aca="true" t="shared" si="21" ref="F80:K80">F81+F82+F83</f>
        <v>1529890.35</v>
      </c>
      <c r="G80" s="20">
        <f t="shared" si="21"/>
        <v>317115.44999999995</v>
      </c>
      <c r="H80" s="20">
        <f t="shared" si="21"/>
        <v>327774.9</v>
      </c>
      <c r="I80" s="20">
        <f t="shared" si="21"/>
        <v>295000</v>
      </c>
      <c r="J80" s="20">
        <f t="shared" si="21"/>
        <v>295000</v>
      </c>
      <c r="K80" s="20">
        <f t="shared" si="21"/>
        <v>295000</v>
      </c>
      <c r="L80" s="14"/>
      <c r="M80" s="14"/>
      <c r="N80" s="35"/>
      <c r="O80" s="35"/>
    </row>
    <row r="81" spans="1:13" ht="42" customHeight="1">
      <c r="A81" s="124"/>
      <c r="B81" s="155"/>
      <c r="C81" s="155"/>
      <c r="D81" s="18" t="s">
        <v>8</v>
      </c>
      <c r="E81" s="20">
        <v>0</v>
      </c>
      <c r="F81" s="20">
        <f>G81+H81+I81+J81+K81</f>
        <v>0</v>
      </c>
      <c r="G81" s="20">
        <f aca="true" t="shared" si="22" ref="G81:K83">G65</f>
        <v>0</v>
      </c>
      <c r="H81" s="20">
        <f t="shared" si="22"/>
        <v>0</v>
      </c>
      <c r="I81" s="20">
        <f t="shared" si="22"/>
        <v>0</v>
      </c>
      <c r="J81" s="20">
        <f t="shared" si="22"/>
        <v>0</v>
      </c>
      <c r="K81" s="20">
        <f t="shared" si="22"/>
        <v>0</v>
      </c>
      <c r="L81" s="14"/>
      <c r="M81" s="14"/>
    </row>
    <row r="82" spans="1:13" ht="34.5" customHeight="1">
      <c r="A82" s="124"/>
      <c r="B82" s="155"/>
      <c r="C82" s="155"/>
      <c r="D82" s="18" t="s">
        <v>5</v>
      </c>
      <c r="E82" s="20">
        <v>0</v>
      </c>
      <c r="F82" s="20">
        <f>G82+H82+I82+J82+K82</f>
        <v>0</v>
      </c>
      <c r="G82" s="20">
        <f t="shared" si="22"/>
        <v>0</v>
      </c>
      <c r="H82" s="20">
        <f t="shared" si="22"/>
        <v>0</v>
      </c>
      <c r="I82" s="20">
        <f t="shared" si="22"/>
        <v>0</v>
      </c>
      <c r="J82" s="20">
        <f t="shared" si="22"/>
        <v>0</v>
      </c>
      <c r="K82" s="20">
        <f t="shared" si="22"/>
        <v>0</v>
      </c>
      <c r="L82" s="14"/>
      <c r="M82" s="14"/>
    </row>
    <row r="83" spans="1:13" ht="45.75" customHeight="1">
      <c r="A83" s="156"/>
      <c r="B83" s="157"/>
      <c r="C83" s="157"/>
      <c r="D83" s="18" t="s">
        <v>4</v>
      </c>
      <c r="E83" s="20">
        <f>E67</f>
        <v>360816.6</v>
      </c>
      <c r="F83" s="20">
        <f>G83+H83+I83+J83+K83</f>
        <v>1529890.35</v>
      </c>
      <c r="G83" s="20">
        <f t="shared" si="22"/>
        <v>317115.44999999995</v>
      </c>
      <c r="H83" s="20">
        <f t="shared" si="22"/>
        <v>327774.9</v>
      </c>
      <c r="I83" s="20">
        <f t="shared" si="22"/>
        <v>295000</v>
      </c>
      <c r="J83" s="20">
        <f t="shared" si="22"/>
        <v>295000</v>
      </c>
      <c r="K83" s="20">
        <f t="shared" si="22"/>
        <v>295000</v>
      </c>
      <c r="L83" s="25"/>
      <c r="M83" s="36"/>
    </row>
    <row r="84" spans="1:13" ht="37.5" customHeight="1">
      <c r="A84" s="158" t="s">
        <v>62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</row>
    <row r="85" spans="1:13" ht="37.5" customHeight="1">
      <c r="A85" s="160">
        <v>2</v>
      </c>
      <c r="B85" s="80" t="s">
        <v>85</v>
      </c>
      <c r="C85" s="18" t="s">
        <v>21</v>
      </c>
      <c r="D85" s="19" t="s">
        <v>6</v>
      </c>
      <c r="E85" s="20">
        <f>E86+E87+E88</f>
        <v>0</v>
      </c>
      <c r="F85" s="20">
        <f aca="true" t="shared" si="23" ref="F85:F96">G85+H85+I85+J85+K85</f>
        <v>45092.13</v>
      </c>
      <c r="G85" s="20">
        <f>G86+G87+G88</f>
        <v>0</v>
      </c>
      <c r="H85" s="20">
        <f>H86+H87+H88</f>
        <v>45092.13</v>
      </c>
      <c r="I85" s="20">
        <f>I86+I87+I88</f>
        <v>0</v>
      </c>
      <c r="J85" s="20">
        <f>J86+J87+J88</f>
        <v>0</v>
      </c>
      <c r="K85" s="20">
        <f>K86+K87+K88</f>
        <v>0</v>
      </c>
      <c r="L85" s="95" t="s">
        <v>26</v>
      </c>
      <c r="M85" s="108" t="s">
        <v>88</v>
      </c>
    </row>
    <row r="86" spans="1:13" ht="60" customHeight="1">
      <c r="A86" s="161"/>
      <c r="B86" s="135"/>
      <c r="C86" s="18" t="s">
        <v>21</v>
      </c>
      <c r="D86" s="18" t="s">
        <v>8</v>
      </c>
      <c r="E86" s="20">
        <f>E90+E94</f>
        <v>0</v>
      </c>
      <c r="F86" s="20">
        <f t="shared" si="23"/>
        <v>0</v>
      </c>
      <c r="G86" s="20">
        <f aca="true" t="shared" si="24" ref="G86:K88">G90+G94</f>
        <v>0</v>
      </c>
      <c r="H86" s="20">
        <f t="shared" si="24"/>
        <v>0</v>
      </c>
      <c r="I86" s="20">
        <f t="shared" si="24"/>
        <v>0</v>
      </c>
      <c r="J86" s="20">
        <f t="shared" si="24"/>
        <v>0</v>
      </c>
      <c r="K86" s="20">
        <f t="shared" si="24"/>
        <v>0</v>
      </c>
      <c r="L86" s="66"/>
      <c r="M86" s="109"/>
    </row>
    <row r="87" spans="1:13" ht="55.5" customHeight="1">
      <c r="A87" s="161"/>
      <c r="B87" s="135"/>
      <c r="C87" s="18" t="s">
        <v>21</v>
      </c>
      <c r="D87" s="18" t="s">
        <v>5</v>
      </c>
      <c r="E87" s="20">
        <f>E91+E95</f>
        <v>0</v>
      </c>
      <c r="F87" s="20">
        <f t="shared" si="23"/>
        <v>0</v>
      </c>
      <c r="G87" s="20">
        <f t="shared" si="24"/>
        <v>0</v>
      </c>
      <c r="H87" s="20">
        <f t="shared" si="24"/>
        <v>0</v>
      </c>
      <c r="I87" s="20">
        <f t="shared" si="24"/>
        <v>0</v>
      </c>
      <c r="J87" s="20">
        <f t="shared" si="24"/>
        <v>0</v>
      </c>
      <c r="K87" s="20">
        <f t="shared" si="24"/>
        <v>0</v>
      </c>
      <c r="L87" s="66"/>
      <c r="M87" s="109"/>
    </row>
    <row r="88" spans="1:13" ht="84" customHeight="1">
      <c r="A88" s="162"/>
      <c r="B88" s="136"/>
      <c r="C88" s="18" t="s">
        <v>21</v>
      </c>
      <c r="D88" s="18" t="s">
        <v>4</v>
      </c>
      <c r="E88" s="20">
        <f>E92+E96</f>
        <v>0</v>
      </c>
      <c r="F88" s="20">
        <f t="shared" si="23"/>
        <v>45092.13</v>
      </c>
      <c r="G88" s="20">
        <f t="shared" si="24"/>
        <v>0</v>
      </c>
      <c r="H88" s="20">
        <f>H92+H96+H100</f>
        <v>45092.13</v>
      </c>
      <c r="I88" s="20">
        <f>I92+I96+I100</f>
        <v>0</v>
      </c>
      <c r="J88" s="20">
        <f>J92+J96+J100</f>
        <v>0</v>
      </c>
      <c r="K88" s="20">
        <f>K92+K96+K100</f>
        <v>0</v>
      </c>
      <c r="L88" s="67"/>
      <c r="M88" s="110"/>
    </row>
    <row r="89" spans="1:13" ht="37.5" customHeight="1">
      <c r="A89" s="148">
        <v>2.2</v>
      </c>
      <c r="B89" s="100" t="s">
        <v>86</v>
      </c>
      <c r="C89" s="21" t="s">
        <v>21</v>
      </c>
      <c r="D89" s="22" t="s">
        <v>6</v>
      </c>
      <c r="E89" s="23">
        <f>E90+E91+E92</f>
        <v>0</v>
      </c>
      <c r="F89" s="23">
        <f t="shared" si="23"/>
        <v>37619.42</v>
      </c>
      <c r="G89" s="23">
        <f>G90+G91+G92</f>
        <v>0</v>
      </c>
      <c r="H89" s="23">
        <f>H90+H91+H92</f>
        <v>37619.42</v>
      </c>
      <c r="I89" s="23">
        <f>I90+I91+I92</f>
        <v>0</v>
      </c>
      <c r="J89" s="23">
        <f>J90+J91+J92</f>
        <v>0</v>
      </c>
      <c r="K89" s="23">
        <f>K90+K91+K92</f>
        <v>0</v>
      </c>
      <c r="L89" s="37"/>
      <c r="M89" s="37"/>
    </row>
    <row r="90" spans="1:13" ht="37.5" customHeight="1">
      <c r="A90" s="149"/>
      <c r="B90" s="119"/>
      <c r="C90" s="21" t="s">
        <v>21</v>
      </c>
      <c r="D90" s="21" t="s">
        <v>8</v>
      </c>
      <c r="E90" s="23">
        <v>0</v>
      </c>
      <c r="F90" s="23">
        <f t="shared" si="23"/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37"/>
      <c r="M90" s="37"/>
    </row>
    <row r="91" spans="1:13" ht="37.5" customHeight="1">
      <c r="A91" s="149"/>
      <c r="B91" s="119"/>
      <c r="C91" s="21" t="s">
        <v>21</v>
      </c>
      <c r="D91" s="21" t="s">
        <v>5</v>
      </c>
      <c r="E91" s="23">
        <v>0</v>
      </c>
      <c r="F91" s="23">
        <f t="shared" si="23"/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37"/>
      <c r="M91" s="37"/>
    </row>
    <row r="92" spans="1:13" ht="42" customHeight="1">
      <c r="A92" s="150"/>
      <c r="B92" s="120"/>
      <c r="C92" s="21" t="s">
        <v>21</v>
      </c>
      <c r="D92" s="21" t="s">
        <v>4</v>
      </c>
      <c r="E92" s="23">
        <v>0</v>
      </c>
      <c r="F92" s="23">
        <f t="shared" si="23"/>
        <v>37619.42</v>
      </c>
      <c r="G92" s="23">
        <v>0</v>
      </c>
      <c r="H92" s="23">
        <f>28555.52+9063.9</f>
        <v>37619.42</v>
      </c>
      <c r="I92" s="23">
        <v>0</v>
      </c>
      <c r="J92" s="23">
        <v>0</v>
      </c>
      <c r="K92" s="23">
        <v>0</v>
      </c>
      <c r="L92" s="37"/>
      <c r="M92" s="37"/>
    </row>
    <row r="93" spans="1:13" ht="37.5" customHeight="1">
      <c r="A93" s="148">
        <v>2.3</v>
      </c>
      <c r="B93" s="100" t="s">
        <v>87</v>
      </c>
      <c r="C93" s="21" t="s">
        <v>21</v>
      </c>
      <c r="D93" s="22" t="s">
        <v>6</v>
      </c>
      <c r="E93" s="23">
        <f>E94+E95+E96</f>
        <v>0</v>
      </c>
      <c r="F93" s="23">
        <f t="shared" si="23"/>
        <v>7472.71</v>
      </c>
      <c r="G93" s="23">
        <f>G94+G95+G96</f>
        <v>0</v>
      </c>
      <c r="H93" s="23">
        <f>H94+H95+H96</f>
        <v>7472.71</v>
      </c>
      <c r="I93" s="23">
        <f>I94+I95+I96</f>
        <v>0</v>
      </c>
      <c r="J93" s="23">
        <f>J94+J95+J96</f>
        <v>0</v>
      </c>
      <c r="K93" s="23">
        <f>K94+K95+K96</f>
        <v>0</v>
      </c>
      <c r="L93" s="37"/>
      <c r="M93" s="37"/>
    </row>
    <row r="94" spans="1:13" ht="37.5" customHeight="1">
      <c r="A94" s="149"/>
      <c r="B94" s="101"/>
      <c r="C94" s="21" t="s">
        <v>21</v>
      </c>
      <c r="D94" s="21" t="s">
        <v>8</v>
      </c>
      <c r="E94" s="23">
        <v>0</v>
      </c>
      <c r="F94" s="23">
        <f t="shared" si="23"/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37"/>
      <c r="M94" s="37"/>
    </row>
    <row r="95" spans="1:13" ht="37.5" customHeight="1">
      <c r="A95" s="149"/>
      <c r="B95" s="101"/>
      <c r="C95" s="21" t="s">
        <v>21</v>
      </c>
      <c r="D95" s="21" t="s">
        <v>5</v>
      </c>
      <c r="E95" s="23">
        <v>0</v>
      </c>
      <c r="F95" s="23">
        <f t="shared" si="23"/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37"/>
      <c r="M95" s="37"/>
    </row>
    <row r="96" spans="1:13" ht="60" customHeight="1">
      <c r="A96" s="150"/>
      <c r="B96" s="102"/>
      <c r="C96" s="21" t="s">
        <v>21</v>
      </c>
      <c r="D96" s="21" t="s">
        <v>4</v>
      </c>
      <c r="E96" s="23">
        <v>0</v>
      </c>
      <c r="F96" s="23">
        <f t="shared" si="23"/>
        <v>7472.71</v>
      </c>
      <c r="G96" s="23">
        <v>0</v>
      </c>
      <c r="H96" s="23">
        <f>7593.39-100-20.68</f>
        <v>7472.71</v>
      </c>
      <c r="I96" s="23">
        <v>0</v>
      </c>
      <c r="J96" s="23">
        <v>0</v>
      </c>
      <c r="K96" s="23">
        <v>0</v>
      </c>
      <c r="L96" s="37"/>
      <c r="M96" s="37"/>
    </row>
    <row r="97" spans="1:13" ht="42" customHeight="1" hidden="1">
      <c r="A97" s="148">
        <v>2.4</v>
      </c>
      <c r="B97" s="100" t="s">
        <v>94</v>
      </c>
      <c r="C97" s="21" t="s">
        <v>21</v>
      </c>
      <c r="D97" s="22" t="s">
        <v>6</v>
      </c>
      <c r="E97" s="23">
        <f>E98+E99+E100</f>
        <v>0</v>
      </c>
      <c r="F97" s="23">
        <f>G97+H97+I97+J97+K97</f>
        <v>0</v>
      </c>
      <c r="G97" s="23">
        <f>G98+G99+G100</f>
        <v>0</v>
      </c>
      <c r="H97" s="23">
        <f>H98+H99+H100</f>
        <v>0</v>
      </c>
      <c r="I97" s="23">
        <f>I98+I99+I100</f>
        <v>0</v>
      </c>
      <c r="J97" s="23">
        <f>J98+J99+J100</f>
        <v>0</v>
      </c>
      <c r="K97" s="23">
        <f>K98+K99+K100</f>
        <v>0</v>
      </c>
      <c r="L97" s="37"/>
      <c r="M97" s="37"/>
    </row>
    <row r="98" spans="1:13" ht="36.75" customHeight="1" hidden="1">
      <c r="A98" s="149"/>
      <c r="B98" s="101"/>
      <c r="C98" s="21" t="s">
        <v>21</v>
      </c>
      <c r="D98" s="21" t="s">
        <v>8</v>
      </c>
      <c r="E98" s="23">
        <v>0</v>
      </c>
      <c r="F98" s="23">
        <f>G98+H98+I98+J98+K98</f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37"/>
      <c r="M98" s="37"/>
    </row>
    <row r="99" spans="1:13" ht="30" customHeight="1" hidden="1">
      <c r="A99" s="149"/>
      <c r="B99" s="101"/>
      <c r="C99" s="21" t="s">
        <v>21</v>
      </c>
      <c r="D99" s="21" t="s">
        <v>5</v>
      </c>
      <c r="E99" s="23">
        <v>0</v>
      </c>
      <c r="F99" s="23">
        <f>G99+H99+I99+J99+K99</f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37"/>
      <c r="M99" s="37"/>
    </row>
    <row r="100" spans="1:13" ht="44.25" customHeight="1" hidden="1">
      <c r="A100" s="150"/>
      <c r="B100" s="102"/>
      <c r="C100" s="21" t="s">
        <v>21</v>
      </c>
      <c r="D100" s="21" t="s">
        <v>4</v>
      </c>
      <c r="E100" s="23">
        <v>0</v>
      </c>
      <c r="F100" s="23">
        <f>G100+H100+I100+J100+K100</f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37"/>
      <c r="M100" s="37"/>
    </row>
    <row r="101" spans="1:13" ht="42.75" customHeight="1">
      <c r="A101" s="151">
        <v>5</v>
      </c>
      <c r="B101" s="118" t="s">
        <v>47</v>
      </c>
      <c r="C101" s="18" t="s">
        <v>21</v>
      </c>
      <c r="D101" s="19" t="s">
        <v>6</v>
      </c>
      <c r="E101" s="20">
        <f aca="true" t="shared" si="25" ref="E101:K101">E102+E103+E104</f>
        <v>77393.58</v>
      </c>
      <c r="F101" s="20">
        <f t="shared" si="25"/>
        <v>603987.9299999999</v>
      </c>
      <c r="G101" s="20">
        <f t="shared" si="25"/>
        <v>197725.22999999998</v>
      </c>
      <c r="H101" s="20">
        <f t="shared" si="25"/>
        <v>84366.1</v>
      </c>
      <c r="I101" s="20">
        <f t="shared" si="25"/>
        <v>321896.6</v>
      </c>
      <c r="J101" s="20">
        <f t="shared" si="25"/>
        <v>0</v>
      </c>
      <c r="K101" s="20">
        <f t="shared" si="25"/>
        <v>0</v>
      </c>
      <c r="L101" s="139" t="s">
        <v>26</v>
      </c>
      <c r="M101" s="86" t="s">
        <v>78</v>
      </c>
    </row>
    <row r="102" spans="1:13" ht="42.75" customHeight="1">
      <c r="A102" s="152"/>
      <c r="B102" s="119"/>
      <c r="C102" s="18" t="s">
        <v>21</v>
      </c>
      <c r="D102" s="18" t="s">
        <v>8</v>
      </c>
      <c r="E102" s="20">
        <f>E106+E114</f>
        <v>0</v>
      </c>
      <c r="F102" s="20">
        <f>G102+H102+I102+J102+K102</f>
        <v>3396.75</v>
      </c>
      <c r="G102" s="20">
        <f>G106+G114</f>
        <v>0</v>
      </c>
      <c r="H102" s="20">
        <f>H106+H114</f>
        <v>0</v>
      </c>
      <c r="I102" s="20">
        <f>I110</f>
        <v>3396.75</v>
      </c>
      <c r="J102" s="20">
        <f>J106+J114</f>
        <v>0</v>
      </c>
      <c r="K102" s="20">
        <f>K106+K114</f>
        <v>0</v>
      </c>
      <c r="L102" s="140"/>
      <c r="M102" s="66"/>
    </row>
    <row r="103" spans="1:13" ht="36" customHeight="1">
      <c r="A103" s="152"/>
      <c r="B103" s="119"/>
      <c r="C103" s="18" t="s">
        <v>21</v>
      </c>
      <c r="D103" s="18" t="s">
        <v>5</v>
      </c>
      <c r="E103" s="20">
        <f>E107</f>
        <v>50770.19</v>
      </c>
      <c r="F103" s="20">
        <f>G103+H103+I103+J103+K103</f>
        <v>391452.19</v>
      </c>
      <c r="G103" s="20">
        <f>G111+G107</f>
        <v>128403.62</v>
      </c>
      <c r="H103" s="20">
        <f>H111+H107</f>
        <v>55344.16</v>
      </c>
      <c r="I103" s="20">
        <f>I111+I107</f>
        <v>207704.41</v>
      </c>
      <c r="J103" s="20">
        <f>J111+J107</f>
        <v>0</v>
      </c>
      <c r="K103" s="20">
        <f>K111+K107</f>
        <v>0</v>
      </c>
      <c r="L103" s="140"/>
      <c r="M103" s="66"/>
    </row>
    <row r="104" spans="1:13" ht="41.25" customHeight="1">
      <c r="A104" s="153"/>
      <c r="B104" s="120"/>
      <c r="C104" s="18" t="s">
        <v>21</v>
      </c>
      <c r="D104" s="18" t="s">
        <v>4</v>
      </c>
      <c r="E104" s="20">
        <f>E108</f>
        <v>26623.39</v>
      </c>
      <c r="F104" s="20">
        <f>G104+H104+I104+J104+K104</f>
        <v>209138.99</v>
      </c>
      <c r="G104" s="20">
        <f>G108+G116+G112</f>
        <v>69321.61</v>
      </c>
      <c r="H104" s="20">
        <f>H108+H116+H112</f>
        <v>29021.94</v>
      </c>
      <c r="I104" s="20">
        <f>I108+I116+I112</f>
        <v>110795.44</v>
      </c>
      <c r="J104" s="20">
        <f>J108+J116+J112</f>
        <v>0</v>
      </c>
      <c r="K104" s="20">
        <f>K108+K116+K112</f>
        <v>0</v>
      </c>
      <c r="L104" s="141"/>
      <c r="M104" s="67"/>
    </row>
    <row r="105" spans="1:13" ht="31.5" customHeight="1">
      <c r="A105" s="142" t="s">
        <v>45</v>
      </c>
      <c r="B105" s="100" t="s">
        <v>70</v>
      </c>
      <c r="C105" s="21" t="s">
        <v>21</v>
      </c>
      <c r="D105" s="22" t="s">
        <v>6</v>
      </c>
      <c r="E105" s="23">
        <f>E106+E107+E108</f>
        <v>77393.58</v>
      </c>
      <c r="F105" s="23">
        <f aca="true" t="shared" si="26" ref="F105:K105">F106+F107+F108</f>
        <v>596987.9299999999</v>
      </c>
      <c r="G105" s="23">
        <f t="shared" si="26"/>
        <v>197725.22999999998</v>
      </c>
      <c r="H105" s="23">
        <f t="shared" si="26"/>
        <v>84366.1</v>
      </c>
      <c r="I105" s="23">
        <f t="shared" si="26"/>
        <v>314896.6</v>
      </c>
      <c r="J105" s="23">
        <f t="shared" si="26"/>
        <v>0</v>
      </c>
      <c r="K105" s="23">
        <f t="shared" si="26"/>
        <v>0</v>
      </c>
      <c r="L105" s="27"/>
      <c r="M105" s="27"/>
    </row>
    <row r="106" spans="1:13" ht="29.25" customHeight="1">
      <c r="A106" s="143"/>
      <c r="B106" s="101"/>
      <c r="C106" s="21" t="s">
        <v>21</v>
      </c>
      <c r="D106" s="21" t="s">
        <v>8</v>
      </c>
      <c r="E106" s="23">
        <v>0</v>
      </c>
      <c r="F106" s="23">
        <f>G106+H106+I106+J106+K106</f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7"/>
      <c r="M106" s="28"/>
    </row>
    <row r="107" spans="1:15" ht="32.25" customHeight="1">
      <c r="A107" s="143"/>
      <c r="B107" s="101"/>
      <c r="C107" s="21" t="s">
        <v>21</v>
      </c>
      <c r="D107" s="21" t="s">
        <v>5</v>
      </c>
      <c r="E107" s="23">
        <v>50770.19</v>
      </c>
      <c r="F107" s="23">
        <f>G107+H107+I107+J107+K107</f>
        <v>390319.94</v>
      </c>
      <c r="G107" s="23">
        <f>121530.49+36448.17-29575.04</f>
        <v>128403.62</v>
      </c>
      <c r="H107" s="23">
        <v>55344.16</v>
      </c>
      <c r="I107" s="23">
        <v>206572.16</v>
      </c>
      <c r="J107" s="23">
        <v>0</v>
      </c>
      <c r="K107" s="23">
        <v>0</v>
      </c>
      <c r="L107" s="27"/>
      <c r="M107" s="28"/>
      <c r="N107" s="146"/>
      <c r="O107" s="147"/>
    </row>
    <row r="108" spans="1:13" ht="57" customHeight="1">
      <c r="A108" s="144"/>
      <c r="B108" s="145"/>
      <c r="C108" s="21" t="s">
        <v>21</v>
      </c>
      <c r="D108" s="21" t="s">
        <v>4</v>
      </c>
      <c r="E108" s="23">
        <v>26623.39</v>
      </c>
      <c r="F108" s="23">
        <f>G108+H108+I108+J108+K108</f>
        <v>206667.99</v>
      </c>
      <c r="G108" s="23">
        <f>63729.41+1988+19113.06-15508.86</f>
        <v>69321.61</v>
      </c>
      <c r="H108" s="23">
        <v>29021.94</v>
      </c>
      <c r="I108" s="23">
        <v>108324.44</v>
      </c>
      <c r="J108" s="23">
        <v>0</v>
      </c>
      <c r="K108" s="23">
        <v>0</v>
      </c>
      <c r="L108" s="27"/>
      <c r="M108" s="30"/>
    </row>
    <row r="109" spans="1:13" ht="24.75" customHeight="1">
      <c r="A109" s="65">
        <v>5.3</v>
      </c>
      <c r="B109" s="100" t="s">
        <v>71</v>
      </c>
      <c r="C109" s="21" t="s">
        <v>21</v>
      </c>
      <c r="D109" s="22" t="s">
        <v>6</v>
      </c>
      <c r="E109" s="23">
        <f aca="true" t="shared" si="27" ref="E109:K109">E110+E111+E112</f>
        <v>0</v>
      </c>
      <c r="F109" s="23">
        <f t="shared" si="27"/>
        <v>7000</v>
      </c>
      <c r="G109" s="23">
        <f t="shared" si="27"/>
        <v>0</v>
      </c>
      <c r="H109" s="23">
        <f t="shared" si="27"/>
        <v>0</v>
      </c>
      <c r="I109" s="23">
        <f t="shared" si="27"/>
        <v>7000</v>
      </c>
      <c r="J109" s="23">
        <f t="shared" si="27"/>
        <v>0</v>
      </c>
      <c r="K109" s="23">
        <f t="shared" si="27"/>
        <v>0</v>
      </c>
      <c r="L109" s="14"/>
      <c r="M109" s="28"/>
    </row>
    <row r="110" spans="1:13" ht="29.25" customHeight="1">
      <c r="A110" s="98"/>
      <c r="B110" s="101"/>
      <c r="C110" s="21" t="s">
        <v>21</v>
      </c>
      <c r="D110" s="21" t="s">
        <v>8</v>
      </c>
      <c r="E110" s="23">
        <v>0</v>
      </c>
      <c r="F110" s="23">
        <f aca="true" t="shared" si="28" ref="F110:F116">G110+H110+I110+J110+K110</f>
        <v>3396.75</v>
      </c>
      <c r="G110" s="23">
        <v>0</v>
      </c>
      <c r="H110" s="23">
        <v>0</v>
      </c>
      <c r="I110" s="23">
        <v>3396.75</v>
      </c>
      <c r="J110" s="23">
        <v>0</v>
      </c>
      <c r="K110" s="23">
        <v>0</v>
      </c>
      <c r="L110" s="14"/>
      <c r="M110" s="28"/>
    </row>
    <row r="111" spans="1:13" ht="33" customHeight="1">
      <c r="A111" s="98"/>
      <c r="B111" s="101"/>
      <c r="C111" s="21" t="s">
        <v>21</v>
      </c>
      <c r="D111" s="21" t="s">
        <v>5</v>
      </c>
      <c r="E111" s="23">
        <v>0</v>
      </c>
      <c r="F111" s="23">
        <f t="shared" si="28"/>
        <v>1132.25</v>
      </c>
      <c r="G111" s="23">
        <v>0</v>
      </c>
      <c r="H111" s="23">
        <v>0</v>
      </c>
      <c r="I111" s="23">
        <v>1132.25</v>
      </c>
      <c r="J111" s="23">
        <v>0</v>
      </c>
      <c r="K111" s="23">
        <v>0</v>
      </c>
      <c r="L111" s="14"/>
      <c r="M111" s="28"/>
    </row>
    <row r="112" spans="1:13" ht="51" customHeight="1">
      <c r="A112" s="99"/>
      <c r="B112" s="102"/>
      <c r="C112" s="21" t="s">
        <v>21</v>
      </c>
      <c r="D112" s="21" t="s">
        <v>4</v>
      </c>
      <c r="E112" s="23">
        <v>0</v>
      </c>
      <c r="F112" s="23">
        <f t="shared" si="28"/>
        <v>2471</v>
      </c>
      <c r="G112" s="23">
        <v>0</v>
      </c>
      <c r="H112" s="23">
        <v>0</v>
      </c>
      <c r="I112" s="23">
        <v>2471</v>
      </c>
      <c r="J112" s="23">
        <v>0</v>
      </c>
      <c r="K112" s="23">
        <v>0</v>
      </c>
      <c r="L112" s="14"/>
      <c r="M112" s="28"/>
    </row>
    <row r="113" spans="1:13" ht="24" customHeight="1" hidden="1">
      <c r="A113" s="65"/>
      <c r="B113" s="100"/>
      <c r="C113" s="21"/>
      <c r="D113" s="22"/>
      <c r="E113" s="23">
        <v>0</v>
      </c>
      <c r="F113" s="23">
        <f t="shared" si="28"/>
        <v>0</v>
      </c>
      <c r="G113" s="23">
        <f>G114+G115+G116</f>
        <v>0</v>
      </c>
      <c r="H113" s="23">
        <f>H114+H115+H116</f>
        <v>0</v>
      </c>
      <c r="I113" s="23">
        <f>I114+I115+I116</f>
        <v>0</v>
      </c>
      <c r="J113" s="23">
        <f>J114+J115+J116</f>
        <v>0</v>
      </c>
      <c r="K113" s="23">
        <f>K114+K115+K116</f>
        <v>0</v>
      </c>
      <c r="L113" s="27"/>
      <c r="M113" s="28"/>
    </row>
    <row r="114" spans="1:13" ht="42.75" customHeight="1" hidden="1">
      <c r="A114" s="98"/>
      <c r="B114" s="101"/>
      <c r="C114" s="21"/>
      <c r="D114" s="21"/>
      <c r="E114" s="23">
        <v>0</v>
      </c>
      <c r="F114" s="23">
        <f t="shared" si="28"/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7"/>
      <c r="M114" s="28"/>
    </row>
    <row r="115" spans="1:13" ht="42.75" customHeight="1" hidden="1">
      <c r="A115" s="98"/>
      <c r="B115" s="101"/>
      <c r="C115" s="21"/>
      <c r="D115" s="21"/>
      <c r="E115" s="23">
        <v>0</v>
      </c>
      <c r="F115" s="23">
        <f t="shared" si="28"/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7"/>
      <c r="M115" s="28"/>
    </row>
    <row r="116" spans="1:13" ht="42.75" customHeight="1" hidden="1">
      <c r="A116" s="99"/>
      <c r="B116" s="102"/>
      <c r="C116" s="21"/>
      <c r="D116" s="21"/>
      <c r="E116" s="23">
        <v>0</v>
      </c>
      <c r="F116" s="23">
        <f t="shared" si="28"/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7"/>
      <c r="M116" s="28"/>
    </row>
    <row r="117" spans="1:13" ht="43.5" customHeight="1">
      <c r="A117" s="121" t="s">
        <v>40</v>
      </c>
      <c r="B117" s="122"/>
      <c r="C117" s="123"/>
      <c r="D117" s="19" t="s">
        <v>6</v>
      </c>
      <c r="E117" s="20">
        <f aca="true" t="shared" si="29" ref="E117:K117">E118+E119+E120</f>
        <v>77393.58</v>
      </c>
      <c r="F117" s="20">
        <f t="shared" si="29"/>
        <v>649080.06</v>
      </c>
      <c r="G117" s="20">
        <f t="shared" si="29"/>
        <v>197725.22999999998</v>
      </c>
      <c r="H117" s="20">
        <f t="shared" si="29"/>
        <v>129458.23</v>
      </c>
      <c r="I117" s="20">
        <f t="shared" si="29"/>
        <v>321896.6</v>
      </c>
      <c r="J117" s="20">
        <f t="shared" si="29"/>
        <v>0</v>
      </c>
      <c r="K117" s="20">
        <f t="shared" si="29"/>
        <v>0</v>
      </c>
      <c r="L117" s="130"/>
      <c r="M117" s="27"/>
    </row>
    <row r="118" spans="1:13" ht="43.5" customHeight="1">
      <c r="A118" s="124"/>
      <c r="B118" s="125"/>
      <c r="C118" s="126"/>
      <c r="D118" s="18" t="s">
        <v>8</v>
      </c>
      <c r="E118" s="20">
        <f>E102</f>
        <v>0</v>
      </c>
      <c r="F118" s="20">
        <f>G118+H118+I118+J118+K118</f>
        <v>3396.75</v>
      </c>
      <c r="G118" s="20">
        <f>G102</f>
        <v>0</v>
      </c>
      <c r="H118" s="20">
        <f aca="true" t="shared" si="30" ref="H118:K120">H102+H86</f>
        <v>0</v>
      </c>
      <c r="I118" s="20">
        <f t="shared" si="30"/>
        <v>3396.75</v>
      </c>
      <c r="J118" s="20">
        <f t="shared" si="30"/>
        <v>0</v>
      </c>
      <c r="K118" s="20">
        <f t="shared" si="30"/>
        <v>0</v>
      </c>
      <c r="L118" s="131"/>
      <c r="M118" s="28"/>
    </row>
    <row r="119" spans="1:13" ht="41.25" customHeight="1">
      <c r="A119" s="124"/>
      <c r="B119" s="125"/>
      <c r="C119" s="126"/>
      <c r="D119" s="18" t="s">
        <v>5</v>
      </c>
      <c r="E119" s="20">
        <f>E103</f>
        <v>50770.19</v>
      </c>
      <c r="F119" s="20">
        <f>G119+H119+I119+J119+K119</f>
        <v>391452.19</v>
      </c>
      <c r="G119" s="20">
        <f>G103</f>
        <v>128403.62</v>
      </c>
      <c r="H119" s="20">
        <f t="shared" si="30"/>
        <v>55344.16</v>
      </c>
      <c r="I119" s="20">
        <f t="shared" si="30"/>
        <v>207704.41</v>
      </c>
      <c r="J119" s="20">
        <f t="shared" si="30"/>
        <v>0</v>
      </c>
      <c r="K119" s="20">
        <f t="shared" si="30"/>
        <v>0</v>
      </c>
      <c r="L119" s="131"/>
      <c r="M119" s="28"/>
    </row>
    <row r="120" spans="1:13" ht="39" customHeight="1">
      <c r="A120" s="127"/>
      <c r="B120" s="128"/>
      <c r="C120" s="129"/>
      <c r="D120" s="19" t="s">
        <v>4</v>
      </c>
      <c r="E120" s="20">
        <f>E104</f>
        <v>26623.39</v>
      </c>
      <c r="F120" s="20">
        <f>G120+H120+I120+J120+K120</f>
        <v>254231.12</v>
      </c>
      <c r="G120" s="20">
        <f>G104</f>
        <v>69321.61</v>
      </c>
      <c r="H120" s="20">
        <f t="shared" si="30"/>
        <v>74114.06999999999</v>
      </c>
      <c r="I120" s="20">
        <f t="shared" si="30"/>
        <v>110795.44</v>
      </c>
      <c r="J120" s="20">
        <f t="shared" si="30"/>
        <v>0</v>
      </c>
      <c r="K120" s="20">
        <f t="shared" si="30"/>
        <v>0</v>
      </c>
      <c r="L120" s="132"/>
      <c r="M120" s="30"/>
    </row>
    <row r="121" spans="1:13" ht="27.75" customHeight="1">
      <c r="A121" s="111" t="s">
        <v>57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4"/>
    </row>
    <row r="122" spans="1:13" ht="39" customHeight="1">
      <c r="A122" s="95">
        <v>1</v>
      </c>
      <c r="B122" s="80" t="s">
        <v>58</v>
      </c>
      <c r="C122" s="18" t="s">
        <v>21</v>
      </c>
      <c r="D122" s="19" t="s">
        <v>6</v>
      </c>
      <c r="E122" s="20">
        <f aca="true" t="shared" si="31" ref="E122:K122">E123+E124+E125</f>
        <v>0</v>
      </c>
      <c r="F122" s="20">
        <f t="shared" si="31"/>
        <v>816738.8</v>
      </c>
      <c r="G122" s="20">
        <f t="shared" si="31"/>
        <v>0</v>
      </c>
      <c r="H122" s="20">
        <f t="shared" si="31"/>
        <v>205561.1</v>
      </c>
      <c r="I122" s="20">
        <f t="shared" si="31"/>
        <v>203725.9</v>
      </c>
      <c r="J122" s="20">
        <f t="shared" si="31"/>
        <v>203725.9</v>
      </c>
      <c r="K122" s="20">
        <f t="shared" si="31"/>
        <v>203725.9</v>
      </c>
      <c r="L122" s="107" t="s">
        <v>26</v>
      </c>
      <c r="M122" s="130" t="s">
        <v>79</v>
      </c>
    </row>
    <row r="123" spans="1:13" ht="39" customHeight="1">
      <c r="A123" s="96"/>
      <c r="B123" s="135"/>
      <c r="C123" s="18" t="s">
        <v>21</v>
      </c>
      <c r="D123" s="18" t="s">
        <v>8</v>
      </c>
      <c r="E123" s="20">
        <f>E127</f>
        <v>0</v>
      </c>
      <c r="F123" s="20">
        <f aca="true" t="shared" si="32" ref="F123:F133">G123+H123+I123+J123+K123</f>
        <v>0</v>
      </c>
      <c r="G123" s="20">
        <f aca="true" t="shared" si="33" ref="G123:K125">G127</f>
        <v>0</v>
      </c>
      <c r="H123" s="20">
        <f t="shared" si="33"/>
        <v>0</v>
      </c>
      <c r="I123" s="20">
        <f t="shared" si="33"/>
        <v>0</v>
      </c>
      <c r="J123" s="20">
        <f t="shared" si="33"/>
        <v>0</v>
      </c>
      <c r="K123" s="20">
        <f t="shared" si="33"/>
        <v>0</v>
      </c>
      <c r="L123" s="137"/>
      <c r="M123" s="131"/>
    </row>
    <row r="124" spans="1:13" ht="39" customHeight="1">
      <c r="A124" s="96"/>
      <c r="B124" s="135"/>
      <c r="C124" s="18" t="s">
        <v>21</v>
      </c>
      <c r="D124" s="18" t="s">
        <v>5</v>
      </c>
      <c r="E124" s="20">
        <f>E128</f>
        <v>0</v>
      </c>
      <c r="F124" s="20">
        <f t="shared" si="32"/>
        <v>0</v>
      </c>
      <c r="G124" s="20">
        <f t="shared" si="33"/>
        <v>0</v>
      </c>
      <c r="H124" s="20">
        <f t="shared" si="33"/>
        <v>0</v>
      </c>
      <c r="I124" s="20">
        <f t="shared" si="33"/>
        <v>0</v>
      </c>
      <c r="J124" s="20">
        <f t="shared" si="33"/>
        <v>0</v>
      </c>
      <c r="K124" s="20">
        <f t="shared" si="33"/>
        <v>0</v>
      </c>
      <c r="L124" s="137"/>
      <c r="M124" s="131"/>
    </row>
    <row r="125" spans="1:13" ht="39" customHeight="1">
      <c r="A125" s="97"/>
      <c r="B125" s="136"/>
      <c r="C125" s="18" t="s">
        <v>21</v>
      </c>
      <c r="D125" s="18" t="s">
        <v>4</v>
      </c>
      <c r="E125" s="20">
        <f>E129</f>
        <v>0</v>
      </c>
      <c r="F125" s="20">
        <f t="shared" si="32"/>
        <v>816738.8</v>
      </c>
      <c r="G125" s="20">
        <f t="shared" si="33"/>
        <v>0</v>
      </c>
      <c r="H125" s="20">
        <f t="shared" si="33"/>
        <v>205561.1</v>
      </c>
      <c r="I125" s="20">
        <f t="shared" si="33"/>
        <v>203725.9</v>
      </c>
      <c r="J125" s="20">
        <f t="shared" si="33"/>
        <v>203725.9</v>
      </c>
      <c r="K125" s="20">
        <f t="shared" si="33"/>
        <v>203725.9</v>
      </c>
      <c r="L125" s="138"/>
      <c r="M125" s="132"/>
    </row>
    <row r="126" spans="1:13" ht="39" customHeight="1">
      <c r="A126" s="108">
        <v>1.1</v>
      </c>
      <c r="B126" s="51" t="s">
        <v>77</v>
      </c>
      <c r="C126" s="21" t="s">
        <v>21</v>
      </c>
      <c r="D126" s="22" t="s">
        <v>6</v>
      </c>
      <c r="E126" s="23">
        <f>E127+E128+E129</f>
        <v>0</v>
      </c>
      <c r="F126" s="23">
        <f t="shared" si="32"/>
        <v>816738.8</v>
      </c>
      <c r="G126" s="23">
        <f>G127+G128+G129</f>
        <v>0</v>
      </c>
      <c r="H126" s="23">
        <f>H127+H128+H129</f>
        <v>205561.1</v>
      </c>
      <c r="I126" s="23">
        <f>I127+I128+I129</f>
        <v>203725.9</v>
      </c>
      <c r="J126" s="23">
        <f>J127+J128+J129</f>
        <v>203725.9</v>
      </c>
      <c r="K126" s="23">
        <f>K127+K128+K129</f>
        <v>203725.9</v>
      </c>
      <c r="L126" s="14"/>
      <c r="M126" s="14"/>
    </row>
    <row r="127" spans="1:13" ht="39" customHeight="1">
      <c r="A127" s="109"/>
      <c r="B127" s="52"/>
      <c r="C127" s="21" t="s">
        <v>21</v>
      </c>
      <c r="D127" s="21" t="s">
        <v>8</v>
      </c>
      <c r="E127" s="23">
        <v>0</v>
      </c>
      <c r="F127" s="23">
        <f t="shared" si="32"/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14"/>
      <c r="M127" s="14"/>
    </row>
    <row r="128" spans="1:13" ht="39" customHeight="1">
      <c r="A128" s="109"/>
      <c r="B128" s="52"/>
      <c r="C128" s="21" t="s">
        <v>21</v>
      </c>
      <c r="D128" s="21" t="s">
        <v>5</v>
      </c>
      <c r="E128" s="23">
        <v>0</v>
      </c>
      <c r="F128" s="23">
        <f t="shared" si="32"/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14"/>
      <c r="M128" s="14"/>
    </row>
    <row r="129" spans="1:13" ht="39" customHeight="1">
      <c r="A129" s="110"/>
      <c r="B129" s="53"/>
      <c r="C129" s="21" t="s">
        <v>21</v>
      </c>
      <c r="D129" s="21" t="s">
        <v>4</v>
      </c>
      <c r="E129" s="23">
        <v>0</v>
      </c>
      <c r="F129" s="23">
        <f t="shared" si="32"/>
        <v>816738.8</v>
      </c>
      <c r="G129" s="23">
        <v>0</v>
      </c>
      <c r="H129" s="23">
        <f>203725.9-79.8+1470.8+444.2</f>
        <v>205561.1</v>
      </c>
      <c r="I129" s="23">
        <v>203725.9</v>
      </c>
      <c r="J129" s="23">
        <v>203725.9</v>
      </c>
      <c r="K129" s="23">
        <v>203725.9</v>
      </c>
      <c r="L129" s="14"/>
      <c r="M129" s="14"/>
    </row>
    <row r="130" spans="1:13" ht="39" customHeight="1">
      <c r="A130" s="111" t="s">
        <v>59</v>
      </c>
      <c r="B130" s="55"/>
      <c r="C130" s="56"/>
      <c r="D130" s="19" t="s">
        <v>6</v>
      </c>
      <c r="E130" s="20">
        <f>E131+E132+E133</f>
        <v>0</v>
      </c>
      <c r="F130" s="20">
        <f t="shared" si="32"/>
        <v>816738.8</v>
      </c>
      <c r="G130" s="20">
        <f>G131+G132+G133</f>
        <v>0</v>
      </c>
      <c r="H130" s="20">
        <f>H131+H132+H133</f>
        <v>205561.1</v>
      </c>
      <c r="I130" s="20">
        <f>I131+I132+I133</f>
        <v>203725.9</v>
      </c>
      <c r="J130" s="20">
        <f>J131+J132+J133</f>
        <v>203725.9</v>
      </c>
      <c r="K130" s="20">
        <f>K131+K132+K133</f>
        <v>203725.9</v>
      </c>
      <c r="L130" s="14"/>
      <c r="M130" s="14"/>
    </row>
    <row r="131" spans="1:13" ht="39" customHeight="1">
      <c r="A131" s="57"/>
      <c r="B131" s="58"/>
      <c r="C131" s="59"/>
      <c r="D131" s="18" t="s">
        <v>8</v>
      </c>
      <c r="E131" s="20">
        <f>E127</f>
        <v>0</v>
      </c>
      <c r="F131" s="20">
        <f t="shared" si="32"/>
        <v>0</v>
      </c>
      <c r="G131" s="20">
        <f aca="true" t="shared" si="34" ref="G131:K133">G123</f>
        <v>0</v>
      </c>
      <c r="H131" s="20">
        <f t="shared" si="34"/>
        <v>0</v>
      </c>
      <c r="I131" s="20">
        <f t="shared" si="34"/>
        <v>0</v>
      </c>
      <c r="J131" s="20">
        <f t="shared" si="34"/>
        <v>0</v>
      </c>
      <c r="K131" s="20">
        <f t="shared" si="34"/>
        <v>0</v>
      </c>
      <c r="L131" s="14"/>
      <c r="M131" s="14"/>
    </row>
    <row r="132" spans="1:13" ht="39" customHeight="1">
      <c r="A132" s="57"/>
      <c r="B132" s="58"/>
      <c r="C132" s="59"/>
      <c r="D132" s="18" t="s">
        <v>5</v>
      </c>
      <c r="E132" s="20">
        <f>E128</f>
        <v>0</v>
      </c>
      <c r="F132" s="20">
        <f t="shared" si="32"/>
        <v>0</v>
      </c>
      <c r="G132" s="20">
        <f t="shared" si="34"/>
        <v>0</v>
      </c>
      <c r="H132" s="20">
        <f t="shared" si="34"/>
        <v>0</v>
      </c>
      <c r="I132" s="20">
        <f t="shared" si="34"/>
        <v>0</v>
      </c>
      <c r="J132" s="20">
        <f t="shared" si="34"/>
        <v>0</v>
      </c>
      <c r="K132" s="20">
        <f t="shared" si="34"/>
        <v>0</v>
      </c>
      <c r="L132" s="14"/>
      <c r="M132" s="14"/>
    </row>
    <row r="133" spans="1:13" ht="39" customHeight="1">
      <c r="A133" s="60"/>
      <c r="B133" s="61"/>
      <c r="C133" s="62"/>
      <c r="D133" s="19" t="s">
        <v>4</v>
      </c>
      <c r="E133" s="20">
        <f>E129</f>
        <v>0</v>
      </c>
      <c r="F133" s="20">
        <f t="shared" si="32"/>
        <v>816738.8</v>
      </c>
      <c r="G133" s="20">
        <f t="shared" si="34"/>
        <v>0</v>
      </c>
      <c r="H133" s="20">
        <f t="shared" si="34"/>
        <v>205561.1</v>
      </c>
      <c r="I133" s="20">
        <f t="shared" si="34"/>
        <v>203725.9</v>
      </c>
      <c r="J133" s="20">
        <f t="shared" si="34"/>
        <v>203725.9</v>
      </c>
      <c r="K133" s="20">
        <f t="shared" si="34"/>
        <v>203725.9</v>
      </c>
      <c r="L133" s="14"/>
      <c r="M133" s="14"/>
    </row>
    <row r="134" spans="1:13" ht="27" customHeight="1">
      <c r="A134" s="112" t="s">
        <v>61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4"/>
    </row>
    <row r="135" spans="1:13" ht="44.25" customHeight="1">
      <c r="A135" s="115">
        <v>1</v>
      </c>
      <c r="B135" s="118" t="s">
        <v>53</v>
      </c>
      <c r="C135" s="18" t="s">
        <v>21</v>
      </c>
      <c r="D135" s="19" t="s">
        <v>6</v>
      </c>
      <c r="E135" s="20">
        <f>E136+E137+E138</f>
        <v>0</v>
      </c>
      <c r="F135" s="20">
        <f aca="true" t="shared" si="35" ref="F135:K135">F136+F137+F138</f>
        <v>11198.5</v>
      </c>
      <c r="G135" s="20">
        <f t="shared" si="35"/>
        <v>2109.3</v>
      </c>
      <c r="H135" s="20">
        <f t="shared" si="35"/>
        <v>2272.3</v>
      </c>
      <c r="I135" s="20">
        <f t="shared" si="35"/>
        <v>2272.3</v>
      </c>
      <c r="J135" s="20">
        <f t="shared" si="35"/>
        <v>2272.3</v>
      </c>
      <c r="K135" s="20">
        <f t="shared" si="35"/>
        <v>2272.3</v>
      </c>
      <c r="L135" s="95" t="s">
        <v>27</v>
      </c>
      <c r="M135" s="86" t="s">
        <v>33</v>
      </c>
    </row>
    <row r="136" spans="1:13" ht="39" customHeight="1">
      <c r="A136" s="116"/>
      <c r="B136" s="119"/>
      <c r="C136" s="18" t="s">
        <v>21</v>
      </c>
      <c r="D136" s="18" t="s">
        <v>8</v>
      </c>
      <c r="E136" s="20">
        <f>E140</f>
        <v>0</v>
      </c>
      <c r="F136" s="20">
        <f>G136+H136+I136+J136+K136</f>
        <v>0</v>
      </c>
      <c r="G136" s="20">
        <f aca="true" t="shared" si="36" ref="G136:K138">G140</f>
        <v>0</v>
      </c>
      <c r="H136" s="20">
        <f t="shared" si="36"/>
        <v>0</v>
      </c>
      <c r="I136" s="20">
        <f t="shared" si="36"/>
        <v>0</v>
      </c>
      <c r="J136" s="20">
        <f t="shared" si="36"/>
        <v>0</v>
      </c>
      <c r="K136" s="20">
        <f t="shared" si="36"/>
        <v>0</v>
      </c>
      <c r="L136" s="96"/>
      <c r="M136" s="87"/>
    </row>
    <row r="137" spans="1:13" ht="42" customHeight="1">
      <c r="A137" s="116"/>
      <c r="B137" s="119"/>
      <c r="C137" s="18" t="s">
        <v>21</v>
      </c>
      <c r="D137" s="18" t="s">
        <v>5</v>
      </c>
      <c r="E137" s="20">
        <f>E141</f>
        <v>0</v>
      </c>
      <c r="F137" s="20">
        <f>G137+H137+I137+J137+K137</f>
        <v>0</v>
      </c>
      <c r="G137" s="20">
        <f t="shared" si="36"/>
        <v>0</v>
      </c>
      <c r="H137" s="20">
        <f t="shared" si="36"/>
        <v>0</v>
      </c>
      <c r="I137" s="20">
        <f t="shared" si="36"/>
        <v>0</v>
      </c>
      <c r="J137" s="20">
        <f t="shared" si="36"/>
        <v>0</v>
      </c>
      <c r="K137" s="20">
        <f t="shared" si="36"/>
        <v>0</v>
      </c>
      <c r="L137" s="96"/>
      <c r="M137" s="87"/>
    </row>
    <row r="138" spans="1:13" ht="59.25" customHeight="1">
      <c r="A138" s="117"/>
      <c r="B138" s="120"/>
      <c r="C138" s="18" t="s">
        <v>21</v>
      </c>
      <c r="D138" s="18" t="s">
        <v>4</v>
      </c>
      <c r="E138" s="20">
        <f>E142</f>
        <v>0</v>
      </c>
      <c r="F138" s="20">
        <f>G138+H138+I138+J138+K138</f>
        <v>11198.5</v>
      </c>
      <c r="G138" s="20">
        <f t="shared" si="36"/>
        <v>2109.3</v>
      </c>
      <c r="H138" s="20">
        <f t="shared" si="36"/>
        <v>2272.3</v>
      </c>
      <c r="I138" s="20">
        <f t="shared" si="36"/>
        <v>2272.3</v>
      </c>
      <c r="J138" s="20">
        <f t="shared" si="36"/>
        <v>2272.3</v>
      </c>
      <c r="K138" s="20">
        <f t="shared" si="36"/>
        <v>2272.3</v>
      </c>
      <c r="L138" s="97"/>
      <c r="M138" s="88"/>
    </row>
    <row r="139" spans="1:13" ht="27" customHeight="1">
      <c r="A139" s="65">
        <v>1.5</v>
      </c>
      <c r="B139" s="100" t="s">
        <v>76</v>
      </c>
      <c r="C139" s="21" t="s">
        <v>21</v>
      </c>
      <c r="D139" s="22" t="s">
        <v>6</v>
      </c>
      <c r="E139" s="23">
        <f aca="true" t="shared" si="37" ref="E139:K139">E140+E141+E142</f>
        <v>0</v>
      </c>
      <c r="F139" s="23">
        <f t="shared" si="37"/>
        <v>11198.5</v>
      </c>
      <c r="G139" s="23">
        <f t="shared" si="37"/>
        <v>2109.3</v>
      </c>
      <c r="H139" s="23">
        <f t="shared" si="37"/>
        <v>2272.3</v>
      </c>
      <c r="I139" s="23">
        <f t="shared" si="37"/>
        <v>2272.3</v>
      </c>
      <c r="J139" s="23">
        <f t="shared" si="37"/>
        <v>2272.3</v>
      </c>
      <c r="K139" s="23">
        <f t="shared" si="37"/>
        <v>2272.3</v>
      </c>
      <c r="L139" s="38"/>
      <c r="M139" s="38"/>
    </row>
    <row r="140" spans="1:13" ht="27" customHeight="1">
      <c r="A140" s="98"/>
      <c r="B140" s="101"/>
      <c r="C140" s="21" t="s">
        <v>21</v>
      </c>
      <c r="D140" s="21" t="s">
        <v>8</v>
      </c>
      <c r="E140" s="23">
        <v>0</v>
      </c>
      <c r="F140" s="23">
        <f aca="true" t="shared" si="38" ref="F140:F146">G140+H140+I140+J140+K140</f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38"/>
      <c r="M140" s="38"/>
    </row>
    <row r="141" spans="1:13" ht="27" customHeight="1">
      <c r="A141" s="98"/>
      <c r="B141" s="101"/>
      <c r="C141" s="21" t="s">
        <v>21</v>
      </c>
      <c r="D141" s="21" t="s">
        <v>5</v>
      </c>
      <c r="E141" s="23">
        <v>0</v>
      </c>
      <c r="F141" s="23">
        <f t="shared" si="38"/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38"/>
      <c r="M141" s="38"/>
    </row>
    <row r="142" spans="1:13" ht="44.25" customHeight="1">
      <c r="A142" s="99"/>
      <c r="B142" s="102"/>
      <c r="C142" s="21" t="s">
        <v>21</v>
      </c>
      <c r="D142" s="21" t="s">
        <v>4</v>
      </c>
      <c r="E142" s="23">
        <v>0</v>
      </c>
      <c r="F142" s="23">
        <f t="shared" si="38"/>
        <v>11198.5</v>
      </c>
      <c r="G142" s="23">
        <v>2109.3</v>
      </c>
      <c r="H142" s="23">
        <v>2272.3</v>
      </c>
      <c r="I142" s="23">
        <v>2272.3</v>
      </c>
      <c r="J142" s="23">
        <v>2272.3</v>
      </c>
      <c r="K142" s="23">
        <v>2272.3</v>
      </c>
      <c r="L142" s="38"/>
      <c r="M142" s="38"/>
    </row>
    <row r="143" spans="1:13" ht="31.5" customHeight="1">
      <c r="A143" s="95">
        <v>2</v>
      </c>
      <c r="B143" s="80" t="s">
        <v>54</v>
      </c>
      <c r="C143" s="18" t="s">
        <v>21</v>
      </c>
      <c r="D143" s="19" t="s">
        <v>6</v>
      </c>
      <c r="E143" s="20">
        <f>E144+E145+E146</f>
        <v>4261</v>
      </c>
      <c r="F143" s="20">
        <f t="shared" si="38"/>
        <v>20820</v>
      </c>
      <c r="G143" s="20">
        <f>G144+G145+G146</f>
        <v>4246</v>
      </c>
      <c r="H143" s="20">
        <f>H144+H145+H146</f>
        <v>4168</v>
      </c>
      <c r="I143" s="20">
        <f>I144+I145+I146</f>
        <v>4134</v>
      </c>
      <c r="J143" s="20">
        <f>J144+J145+J146</f>
        <v>4136</v>
      </c>
      <c r="K143" s="20">
        <f>K144+K145+K146</f>
        <v>4136</v>
      </c>
      <c r="L143" s="107" t="s">
        <v>27</v>
      </c>
      <c r="M143" s="86" t="s">
        <v>80</v>
      </c>
    </row>
    <row r="144" spans="1:13" ht="45.75" customHeight="1">
      <c r="A144" s="103"/>
      <c r="B144" s="105"/>
      <c r="C144" s="18" t="s">
        <v>21</v>
      </c>
      <c r="D144" s="18" t="s">
        <v>8</v>
      </c>
      <c r="E144" s="20">
        <f>E148</f>
        <v>0</v>
      </c>
      <c r="F144" s="20">
        <f t="shared" si="38"/>
        <v>0</v>
      </c>
      <c r="G144" s="20">
        <f aca="true" t="shared" si="39" ref="G144:K146">G148</f>
        <v>0</v>
      </c>
      <c r="H144" s="20">
        <f t="shared" si="39"/>
        <v>0</v>
      </c>
      <c r="I144" s="20">
        <f t="shared" si="39"/>
        <v>0</v>
      </c>
      <c r="J144" s="20">
        <f t="shared" si="39"/>
        <v>0</v>
      </c>
      <c r="K144" s="20">
        <f t="shared" si="39"/>
        <v>0</v>
      </c>
      <c r="L144" s="66"/>
      <c r="M144" s="87"/>
    </row>
    <row r="145" spans="1:13" ht="37.5" customHeight="1">
      <c r="A145" s="103"/>
      <c r="B145" s="105"/>
      <c r="C145" s="18" t="s">
        <v>21</v>
      </c>
      <c r="D145" s="18" t="s">
        <v>5</v>
      </c>
      <c r="E145" s="39">
        <f>E149</f>
        <v>4261</v>
      </c>
      <c r="F145" s="20">
        <f t="shared" si="38"/>
        <v>20820</v>
      </c>
      <c r="G145" s="40">
        <f t="shared" si="39"/>
        <v>4246</v>
      </c>
      <c r="H145" s="40">
        <f t="shared" si="39"/>
        <v>4168</v>
      </c>
      <c r="I145" s="40">
        <f t="shared" si="39"/>
        <v>4134</v>
      </c>
      <c r="J145" s="40">
        <f t="shared" si="39"/>
        <v>4136</v>
      </c>
      <c r="K145" s="40">
        <f t="shared" si="39"/>
        <v>4136</v>
      </c>
      <c r="L145" s="66"/>
      <c r="M145" s="87"/>
    </row>
    <row r="146" spans="1:13" ht="213.75" customHeight="1">
      <c r="A146" s="104"/>
      <c r="B146" s="106"/>
      <c r="C146" s="18" t="s">
        <v>21</v>
      </c>
      <c r="D146" s="18" t="s">
        <v>4</v>
      </c>
      <c r="E146" s="39">
        <f>E150</f>
        <v>0</v>
      </c>
      <c r="F146" s="20">
        <f t="shared" si="38"/>
        <v>0</v>
      </c>
      <c r="G146" s="39">
        <f t="shared" si="39"/>
        <v>0</v>
      </c>
      <c r="H146" s="39">
        <f t="shared" si="39"/>
        <v>0</v>
      </c>
      <c r="I146" s="39">
        <f t="shared" si="39"/>
        <v>0</v>
      </c>
      <c r="J146" s="39">
        <f t="shared" si="39"/>
        <v>0</v>
      </c>
      <c r="K146" s="39">
        <f t="shared" si="39"/>
        <v>0</v>
      </c>
      <c r="L146" s="67"/>
      <c r="M146" s="88"/>
    </row>
    <row r="147" spans="1:13" ht="25.5" customHeight="1">
      <c r="A147" s="48" t="s">
        <v>48</v>
      </c>
      <c r="B147" s="51" t="s">
        <v>75</v>
      </c>
      <c r="C147" s="21" t="s">
        <v>21</v>
      </c>
      <c r="D147" s="22" t="s">
        <v>6</v>
      </c>
      <c r="E147" s="41">
        <f aca="true" t="shared" si="40" ref="E147:K147">E148+E149+E150</f>
        <v>4261</v>
      </c>
      <c r="F147" s="41">
        <f t="shared" si="40"/>
        <v>20820</v>
      </c>
      <c r="G147" s="41">
        <f t="shared" si="40"/>
        <v>4246</v>
      </c>
      <c r="H147" s="41">
        <f t="shared" si="40"/>
        <v>4168</v>
      </c>
      <c r="I147" s="41">
        <f t="shared" si="40"/>
        <v>4134</v>
      </c>
      <c r="J147" s="41">
        <f t="shared" si="40"/>
        <v>4136</v>
      </c>
      <c r="K147" s="41">
        <f t="shared" si="40"/>
        <v>4136</v>
      </c>
      <c r="L147" s="17"/>
      <c r="M147" s="17"/>
    </row>
    <row r="148" spans="1:13" ht="39.75" customHeight="1">
      <c r="A148" s="49"/>
      <c r="B148" s="81"/>
      <c r="C148" s="21" t="s">
        <v>21</v>
      </c>
      <c r="D148" s="21" t="s">
        <v>8</v>
      </c>
      <c r="E148" s="41">
        <v>0</v>
      </c>
      <c r="F148" s="41">
        <f>G148+H148+I148+J148+K148</f>
        <v>0</v>
      </c>
      <c r="G148" s="41">
        <v>0</v>
      </c>
      <c r="H148" s="41">
        <v>0</v>
      </c>
      <c r="I148" s="41">
        <v>0</v>
      </c>
      <c r="J148" s="41">
        <v>0</v>
      </c>
      <c r="K148" s="42">
        <v>0</v>
      </c>
      <c r="L148" s="17"/>
      <c r="M148" s="17"/>
    </row>
    <row r="149" spans="1:13" ht="41.25" customHeight="1">
      <c r="A149" s="49"/>
      <c r="B149" s="81"/>
      <c r="C149" s="21" t="s">
        <v>21</v>
      </c>
      <c r="D149" s="21" t="s">
        <v>5</v>
      </c>
      <c r="E149" s="41">
        <v>4261</v>
      </c>
      <c r="F149" s="41">
        <f>G149+H149+I149+J149+K149</f>
        <v>20820</v>
      </c>
      <c r="G149" s="41">
        <v>4246</v>
      </c>
      <c r="H149" s="41">
        <v>4168</v>
      </c>
      <c r="I149" s="41">
        <v>4134</v>
      </c>
      <c r="J149" s="41">
        <v>4136</v>
      </c>
      <c r="K149" s="41">
        <v>4136</v>
      </c>
      <c r="L149" s="17"/>
      <c r="M149" s="17"/>
    </row>
    <row r="150" spans="1:13" ht="61.5" customHeight="1">
      <c r="A150" s="50"/>
      <c r="B150" s="82"/>
      <c r="C150" s="21" t="s">
        <v>21</v>
      </c>
      <c r="D150" s="21" t="s">
        <v>4</v>
      </c>
      <c r="E150" s="41">
        <v>0</v>
      </c>
      <c r="F150" s="42">
        <f>G150+H150+I150+J150+K150</f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17"/>
      <c r="M150" s="17"/>
    </row>
    <row r="151" spans="1:13" ht="24.75" customHeight="1">
      <c r="A151" s="79"/>
      <c r="B151" s="73" t="s">
        <v>41</v>
      </c>
      <c r="C151" s="56"/>
      <c r="D151" s="19" t="s">
        <v>6</v>
      </c>
      <c r="E151" s="39">
        <f>E152+E153+E154</f>
        <v>4261</v>
      </c>
      <c r="F151" s="39">
        <f aca="true" t="shared" si="41" ref="F151:K151">F152+F153+F154</f>
        <v>32018.5</v>
      </c>
      <c r="G151" s="39">
        <f t="shared" si="41"/>
        <v>6355.3</v>
      </c>
      <c r="H151" s="39">
        <f t="shared" si="41"/>
        <v>6440.3</v>
      </c>
      <c r="I151" s="39">
        <f t="shared" si="41"/>
        <v>6406.3</v>
      </c>
      <c r="J151" s="39">
        <f t="shared" si="41"/>
        <v>6408.3</v>
      </c>
      <c r="K151" s="39">
        <f t="shared" si="41"/>
        <v>6408.3</v>
      </c>
      <c r="L151" s="26"/>
      <c r="M151" s="26"/>
    </row>
    <row r="152" spans="1:13" ht="46.5" customHeight="1">
      <c r="A152" s="89"/>
      <c r="B152" s="74"/>
      <c r="C152" s="59"/>
      <c r="D152" s="18" t="s">
        <v>8</v>
      </c>
      <c r="E152" s="39">
        <v>0</v>
      </c>
      <c r="F152" s="39">
        <f>G152+H152+I152+J152+K152</f>
        <v>0</v>
      </c>
      <c r="G152" s="39">
        <f aca="true" t="shared" si="42" ref="G152:K153">G144+G136</f>
        <v>0</v>
      </c>
      <c r="H152" s="39">
        <f t="shared" si="42"/>
        <v>0</v>
      </c>
      <c r="I152" s="39">
        <f t="shared" si="42"/>
        <v>0</v>
      </c>
      <c r="J152" s="39">
        <f t="shared" si="42"/>
        <v>0</v>
      </c>
      <c r="K152" s="39">
        <f t="shared" si="42"/>
        <v>0</v>
      </c>
      <c r="L152" s="26"/>
      <c r="M152" s="26"/>
    </row>
    <row r="153" spans="1:13" ht="36" customHeight="1">
      <c r="A153" s="89"/>
      <c r="B153" s="74"/>
      <c r="C153" s="59"/>
      <c r="D153" s="18" t="s">
        <v>5</v>
      </c>
      <c r="E153" s="39">
        <f>E145+E137</f>
        <v>4261</v>
      </c>
      <c r="F153" s="39">
        <f>G153+H153+I153+J153+K153</f>
        <v>20820</v>
      </c>
      <c r="G153" s="39">
        <f t="shared" si="42"/>
        <v>4246</v>
      </c>
      <c r="H153" s="39">
        <f t="shared" si="42"/>
        <v>4168</v>
      </c>
      <c r="I153" s="39">
        <f t="shared" si="42"/>
        <v>4134</v>
      </c>
      <c r="J153" s="39">
        <f t="shared" si="42"/>
        <v>4136</v>
      </c>
      <c r="K153" s="39">
        <f t="shared" si="42"/>
        <v>4136</v>
      </c>
      <c r="L153" s="26"/>
      <c r="M153" s="26"/>
    </row>
    <row r="154" spans="1:13" ht="41.25" customHeight="1">
      <c r="A154" s="90"/>
      <c r="B154" s="75"/>
      <c r="C154" s="62"/>
      <c r="D154" s="18" t="s">
        <v>4</v>
      </c>
      <c r="E154" s="39">
        <f>E146</f>
        <v>0</v>
      </c>
      <c r="F154" s="39">
        <f>G154+H154+I154+J154+K154</f>
        <v>11198.5</v>
      </c>
      <c r="G154" s="39">
        <f>G146+G138</f>
        <v>2109.3</v>
      </c>
      <c r="H154" s="39">
        <f>H146+H138</f>
        <v>2272.3</v>
      </c>
      <c r="I154" s="39">
        <f>I146+I138</f>
        <v>2272.3</v>
      </c>
      <c r="J154" s="39">
        <f>J146+J138</f>
        <v>2272.3</v>
      </c>
      <c r="K154" s="39">
        <f>K146+K138</f>
        <v>2272.3</v>
      </c>
      <c r="L154" s="26"/>
      <c r="M154" s="26"/>
    </row>
    <row r="155" spans="1:13" ht="27" customHeight="1">
      <c r="A155" s="76" t="s">
        <v>35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8"/>
    </row>
    <row r="156" spans="1:13" ht="30" customHeight="1">
      <c r="A156" s="79" t="s">
        <v>17</v>
      </c>
      <c r="B156" s="80" t="s">
        <v>55</v>
      </c>
      <c r="C156" s="18" t="s">
        <v>21</v>
      </c>
      <c r="D156" s="19" t="s">
        <v>6</v>
      </c>
      <c r="E156" s="39">
        <f>E157+E158+E159</f>
        <v>26827</v>
      </c>
      <c r="F156" s="39">
        <f>G156+H156+I156+J156+K156</f>
        <v>137926.53</v>
      </c>
      <c r="G156" s="39">
        <f>G157+G158+G159</f>
        <v>27106.93</v>
      </c>
      <c r="H156" s="39">
        <f>H157+H158+H159</f>
        <v>27704.9</v>
      </c>
      <c r="I156" s="39">
        <f>I157+I158+I159</f>
        <v>27704.9</v>
      </c>
      <c r="J156" s="39">
        <f>J157+J158+J159</f>
        <v>27704.9</v>
      </c>
      <c r="K156" s="39">
        <f>K157+K158+K159</f>
        <v>27704.9</v>
      </c>
      <c r="L156" s="95" t="s">
        <v>26</v>
      </c>
      <c r="M156" s="86" t="s">
        <v>34</v>
      </c>
    </row>
    <row r="157" spans="1:13" ht="40.5" customHeight="1">
      <c r="A157" s="91"/>
      <c r="B157" s="93"/>
      <c r="C157" s="18" t="s">
        <v>21</v>
      </c>
      <c r="D157" s="18" t="s">
        <v>8</v>
      </c>
      <c r="E157" s="39">
        <f>E161</f>
        <v>0</v>
      </c>
      <c r="F157" s="39">
        <f>G157+H157+I157+J157+K157</f>
        <v>0</v>
      </c>
      <c r="G157" s="39">
        <f aca="true" t="shared" si="43" ref="G157:K159">G161</f>
        <v>0</v>
      </c>
      <c r="H157" s="39">
        <f t="shared" si="43"/>
        <v>0</v>
      </c>
      <c r="I157" s="39">
        <f t="shared" si="43"/>
        <v>0</v>
      </c>
      <c r="J157" s="39">
        <f t="shared" si="43"/>
        <v>0</v>
      </c>
      <c r="K157" s="39">
        <f t="shared" si="43"/>
        <v>0</v>
      </c>
      <c r="L157" s="96"/>
      <c r="M157" s="87"/>
    </row>
    <row r="158" spans="1:13" ht="36" customHeight="1">
      <c r="A158" s="91"/>
      <c r="B158" s="93"/>
      <c r="C158" s="18" t="s">
        <v>21</v>
      </c>
      <c r="D158" s="18" t="s">
        <v>5</v>
      </c>
      <c r="E158" s="39">
        <f>E162</f>
        <v>0</v>
      </c>
      <c r="F158" s="39">
        <f>G158+H158+I158+J158+K158</f>
        <v>0</v>
      </c>
      <c r="G158" s="39">
        <f t="shared" si="43"/>
        <v>0</v>
      </c>
      <c r="H158" s="39">
        <f t="shared" si="43"/>
        <v>0</v>
      </c>
      <c r="I158" s="39">
        <f t="shared" si="43"/>
        <v>0</v>
      </c>
      <c r="J158" s="39">
        <f t="shared" si="43"/>
        <v>0</v>
      </c>
      <c r="K158" s="39">
        <f t="shared" si="43"/>
        <v>0</v>
      </c>
      <c r="L158" s="96"/>
      <c r="M158" s="87"/>
    </row>
    <row r="159" spans="1:13" ht="45" customHeight="1">
      <c r="A159" s="92"/>
      <c r="B159" s="94"/>
      <c r="C159" s="18" t="s">
        <v>21</v>
      </c>
      <c r="D159" s="18" t="s">
        <v>4</v>
      </c>
      <c r="E159" s="39">
        <f>E163</f>
        <v>26827</v>
      </c>
      <c r="F159" s="39">
        <f>G159+H159+I159+J159+K159</f>
        <v>137926.53</v>
      </c>
      <c r="G159" s="39">
        <f t="shared" si="43"/>
        <v>27106.93</v>
      </c>
      <c r="H159" s="39">
        <f t="shared" si="43"/>
        <v>27704.9</v>
      </c>
      <c r="I159" s="39">
        <f t="shared" si="43"/>
        <v>27704.9</v>
      </c>
      <c r="J159" s="39">
        <f t="shared" si="43"/>
        <v>27704.9</v>
      </c>
      <c r="K159" s="39">
        <f t="shared" si="43"/>
        <v>27704.9</v>
      </c>
      <c r="L159" s="97"/>
      <c r="M159" s="88"/>
    </row>
    <row r="160" spans="1:13" ht="33" customHeight="1">
      <c r="A160" s="65">
        <v>1.1</v>
      </c>
      <c r="B160" s="51" t="s">
        <v>74</v>
      </c>
      <c r="C160" s="21" t="s">
        <v>21</v>
      </c>
      <c r="D160" s="22" t="s">
        <v>6</v>
      </c>
      <c r="E160" s="41">
        <f aca="true" t="shared" si="44" ref="E160:K160">E161+E162+E163</f>
        <v>26827</v>
      </c>
      <c r="F160" s="41">
        <f t="shared" si="44"/>
        <v>137926.53</v>
      </c>
      <c r="G160" s="41">
        <f t="shared" si="44"/>
        <v>27106.93</v>
      </c>
      <c r="H160" s="41">
        <f t="shared" si="44"/>
        <v>27704.9</v>
      </c>
      <c r="I160" s="41">
        <f t="shared" si="44"/>
        <v>27704.9</v>
      </c>
      <c r="J160" s="41">
        <f t="shared" si="44"/>
        <v>27704.9</v>
      </c>
      <c r="K160" s="41">
        <f t="shared" si="44"/>
        <v>27704.9</v>
      </c>
      <c r="L160" s="17"/>
      <c r="M160" s="17"/>
    </row>
    <row r="161" spans="1:13" ht="35.25" customHeight="1">
      <c r="A161" s="66"/>
      <c r="B161" s="68"/>
      <c r="C161" s="21" t="s">
        <v>21</v>
      </c>
      <c r="D161" s="21" t="s">
        <v>8</v>
      </c>
      <c r="E161" s="41">
        <v>0</v>
      </c>
      <c r="F161" s="41">
        <f>G161+H161+I161+J161+K161</f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17"/>
      <c r="M161" s="17"/>
    </row>
    <row r="162" spans="1:13" ht="33.75" customHeight="1">
      <c r="A162" s="66"/>
      <c r="B162" s="68"/>
      <c r="C162" s="21" t="s">
        <v>21</v>
      </c>
      <c r="D162" s="21" t="s">
        <v>5</v>
      </c>
      <c r="E162" s="41">
        <v>0</v>
      </c>
      <c r="F162" s="41">
        <f>G162+H162+I162+J162+K162</f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17"/>
      <c r="M162" s="17"/>
    </row>
    <row r="163" spans="1:13" ht="48.75" customHeight="1">
      <c r="A163" s="67"/>
      <c r="B163" s="69"/>
      <c r="C163" s="21" t="s">
        <v>21</v>
      </c>
      <c r="D163" s="21" t="s">
        <v>4</v>
      </c>
      <c r="E163" s="41">
        <v>26827</v>
      </c>
      <c r="F163" s="41">
        <f>G163+H163+I163+J163+K163</f>
        <v>137926.53</v>
      </c>
      <c r="G163" s="41">
        <v>27106.93</v>
      </c>
      <c r="H163" s="41">
        <f>27704.9-421+98+323</f>
        <v>27704.9</v>
      </c>
      <c r="I163" s="41">
        <v>27704.9</v>
      </c>
      <c r="J163" s="41">
        <v>27704.9</v>
      </c>
      <c r="K163" s="41">
        <v>27704.9</v>
      </c>
      <c r="L163" s="17"/>
      <c r="M163" s="17"/>
    </row>
    <row r="164" spans="1:13" ht="21" customHeight="1">
      <c r="A164" s="70"/>
      <c r="B164" s="73" t="s">
        <v>42</v>
      </c>
      <c r="C164" s="56"/>
      <c r="D164" s="19" t="s">
        <v>6</v>
      </c>
      <c r="E164" s="39">
        <f aca="true" t="shared" si="45" ref="E164:K164">E165+E166+E167</f>
        <v>26827</v>
      </c>
      <c r="F164" s="39">
        <f t="shared" si="45"/>
        <v>137926.53</v>
      </c>
      <c r="G164" s="39">
        <f t="shared" si="45"/>
        <v>27106.93</v>
      </c>
      <c r="H164" s="39">
        <f t="shared" si="45"/>
        <v>27704.9</v>
      </c>
      <c r="I164" s="39">
        <f t="shared" si="45"/>
        <v>27704.9</v>
      </c>
      <c r="J164" s="39">
        <f t="shared" si="45"/>
        <v>27704.9</v>
      </c>
      <c r="K164" s="39">
        <f t="shared" si="45"/>
        <v>27704.9</v>
      </c>
      <c r="L164" s="26"/>
      <c r="M164" s="26"/>
    </row>
    <row r="165" spans="1:13" ht="48" customHeight="1">
      <c r="A165" s="71"/>
      <c r="B165" s="74"/>
      <c r="C165" s="59"/>
      <c r="D165" s="18" t="s">
        <v>8</v>
      </c>
      <c r="E165" s="39">
        <f>E157</f>
        <v>0</v>
      </c>
      <c r="F165" s="39">
        <f>G165+H165+I165+J165+K165</f>
        <v>0</v>
      </c>
      <c r="G165" s="39">
        <f aca="true" t="shared" si="46" ref="G165:K166">G157</f>
        <v>0</v>
      </c>
      <c r="H165" s="39">
        <f t="shared" si="46"/>
        <v>0</v>
      </c>
      <c r="I165" s="39">
        <f t="shared" si="46"/>
        <v>0</v>
      </c>
      <c r="J165" s="39">
        <f t="shared" si="46"/>
        <v>0</v>
      </c>
      <c r="K165" s="39">
        <f t="shared" si="46"/>
        <v>0</v>
      </c>
      <c r="L165" s="26"/>
      <c r="M165" s="26"/>
    </row>
    <row r="166" spans="1:13" ht="33" customHeight="1">
      <c r="A166" s="71"/>
      <c r="B166" s="74"/>
      <c r="C166" s="59"/>
      <c r="D166" s="18" t="s">
        <v>5</v>
      </c>
      <c r="E166" s="39">
        <f>E158</f>
        <v>0</v>
      </c>
      <c r="F166" s="39">
        <f>G166+H166+I166+J166+K166</f>
        <v>0</v>
      </c>
      <c r="G166" s="39">
        <f t="shared" si="46"/>
        <v>0</v>
      </c>
      <c r="H166" s="39">
        <f t="shared" si="46"/>
        <v>0</v>
      </c>
      <c r="I166" s="39">
        <f t="shared" si="46"/>
        <v>0</v>
      </c>
      <c r="J166" s="39">
        <f t="shared" si="46"/>
        <v>0</v>
      </c>
      <c r="K166" s="39">
        <f t="shared" si="46"/>
        <v>0</v>
      </c>
      <c r="L166" s="26"/>
      <c r="M166" s="26"/>
    </row>
    <row r="167" spans="1:13" ht="43.5" customHeight="1">
      <c r="A167" s="72"/>
      <c r="B167" s="75"/>
      <c r="C167" s="62"/>
      <c r="D167" s="18" t="s">
        <v>4</v>
      </c>
      <c r="E167" s="39">
        <f>E159</f>
        <v>26827</v>
      </c>
      <c r="F167" s="39">
        <f>G167+H167+I167+J167+K167</f>
        <v>137926.53</v>
      </c>
      <c r="G167" s="39">
        <f>G159</f>
        <v>27106.93</v>
      </c>
      <c r="H167" s="39">
        <f>H159</f>
        <v>27704.9</v>
      </c>
      <c r="I167" s="39">
        <f>I159</f>
        <v>27704.9</v>
      </c>
      <c r="J167" s="39">
        <f>J159</f>
        <v>27704.9</v>
      </c>
      <c r="K167" s="39">
        <f>K159</f>
        <v>27704.9</v>
      </c>
      <c r="L167" s="26"/>
      <c r="M167" s="26"/>
    </row>
    <row r="168" spans="1:13" ht="29.25" customHeight="1">
      <c r="A168" s="76" t="s">
        <v>36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8"/>
    </row>
    <row r="169" spans="1:13" ht="26.25" customHeight="1">
      <c r="A169" s="79" t="s">
        <v>17</v>
      </c>
      <c r="B169" s="80" t="s">
        <v>89</v>
      </c>
      <c r="C169" s="18" t="s">
        <v>21</v>
      </c>
      <c r="D169" s="19" t="s">
        <v>6</v>
      </c>
      <c r="E169" s="39">
        <f aca="true" t="shared" si="47" ref="E169:K169">E170+E171+E172</f>
        <v>57135.8</v>
      </c>
      <c r="F169" s="39">
        <f t="shared" si="47"/>
        <v>293142.8</v>
      </c>
      <c r="G169" s="39">
        <f t="shared" si="47"/>
        <v>53473.200000000004</v>
      </c>
      <c r="H169" s="39">
        <f t="shared" si="47"/>
        <v>68068.70000000001</v>
      </c>
      <c r="I169" s="39">
        <f t="shared" si="47"/>
        <v>57200.3</v>
      </c>
      <c r="J169" s="39">
        <f t="shared" si="47"/>
        <v>57200.3</v>
      </c>
      <c r="K169" s="39">
        <f t="shared" si="47"/>
        <v>57200.3</v>
      </c>
      <c r="L169" s="83" t="s">
        <v>26</v>
      </c>
      <c r="M169" s="86" t="s">
        <v>92</v>
      </c>
    </row>
    <row r="170" spans="1:13" ht="43.5" customHeight="1">
      <c r="A170" s="66"/>
      <c r="B170" s="81"/>
      <c r="C170" s="18" t="s">
        <v>21</v>
      </c>
      <c r="D170" s="18" t="s">
        <v>8</v>
      </c>
      <c r="E170" s="39">
        <f>E174</f>
        <v>0</v>
      </c>
      <c r="F170" s="39">
        <f>G170+H170+I170+J170+K170</f>
        <v>0</v>
      </c>
      <c r="G170" s="39">
        <f aca="true" t="shared" si="48" ref="G170:K171">G174</f>
        <v>0</v>
      </c>
      <c r="H170" s="39">
        <f t="shared" si="48"/>
        <v>0</v>
      </c>
      <c r="I170" s="39">
        <f t="shared" si="48"/>
        <v>0</v>
      </c>
      <c r="J170" s="39">
        <f t="shared" si="48"/>
        <v>0</v>
      </c>
      <c r="K170" s="39">
        <f t="shared" si="48"/>
        <v>0</v>
      </c>
      <c r="L170" s="84"/>
      <c r="M170" s="87"/>
    </row>
    <row r="171" spans="1:13" ht="36" customHeight="1">
      <c r="A171" s="66"/>
      <c r="B171" s="81"/>
      <c r="C171" s="18" t="s">
        <v>21</v>
      </c>
      <c r="D171" s="18" t="s">
        <v>5</v>
      </c>
      <c r="E171" s="39">
        <f>E175</f>
        <v>0</v>
      </c>
      <c r="F171" s="39">
        <f>G171+H171+I171+J171+K171</f>
        <v>0</v>
      </c>
      <c r="G171" s="39">
        <f t="shared" si="48"/>
        <v>0</v>
      </c>
      <c r="H171" s="39">
        <f t="shared" si="48"/>
        <v>0</v>
      </c>
      <c r="I171" s="39">
        <f t="shared" si="48"/>
        <v>0</v>
      </c>
      <c r="J171" s="39">
        <f t="shared" si="48"/>
        <v>0</v>
      </c>
      <c r="K171" s="39">
        <f t="shared" si="48"/>
        <v>0</v>
      </c>
      <c r="L171" s="84"/>
      <c r="M171" s="87"/>
    </row>
    <row r="172" spans="1:13" ht="52.5" customHeight="1">
      <c r="A172" s="67"/>
      <c r="B172" s="82"/>
      <c r="C172" s="18" t="s">
        <v>21</v>
      </c>
      <c r="D172" s="18" t="s">
        <v>4</v>
      </c>
      <c r="E172" s="39">
        <f>E176</f>
        <v>57135.8</v>
      </c>
      <c r="F172" s="39">
        <f>G172+H172+I172+J172+K172</f>
        <v>293142.8</v>
      </c>
      <c r="G172" s="39">
        <f>G176+G180</f>
        <v>53473.200000000004</v>
      </c>
      <c r="H172" s="39">
        <f>H176+H180</f>
        <v>68068.70000000001</v>
      </c>
      <c r="I172" s="39">
        <f>I176+I180</f>
        <v>57200.3</v>
      </c>
      <c r="J172" s="39">
        <f>J176+J180</f>
        <v>57200.3</v>
      </c>
      <c r="K172" s="39">
        <f>K176+K180</f>
        <v>57200.3</v>
      </c>
      <c r="L172" s="85"/>
      <c r="M172" s="88"/>
    </row>
    <row r="173" spans="1:13" ht="33.75" customHeight="1">
      <c r="A173" s="46" t="s">
        <v>15</v>
      </c>
      <c r="B173" s="47" t="s">
        <v>73</v>
      </c>
      <c r="C173" s="22" t="s">
        <v>21</v>
      </c>
      <c r="D173" s="22" t="s">
        <v>6</v>
      </c>
      <c r="E173" s="41">
        <f aca="true" t="shared" si="49" ref="E173:K173">E174+E175+E176</f>
        <v>57135.8</v>
      </c>
      <c r="F173" s="41">
        <f t="shared" si="49"/>
        <v>283777.57</v>
      </c>
      <c r="G173" s="41">
        <f t="shared" si="49"/>
        <v>50437.47</v>
      </c>
      <c r="H173" s="41">
        <f t="shared" si="49"/>
        <v>61739.200000000004</v>
      </c>
      <c r="I173" s="41">
        <f t="shared" si="49"/>
        <v>57200.3</v>
      </c>
      <c r="J173" s="41">
        <f t="shared" si="49"/>
        <v>57200.3</v>
      </c>
      <c r="K173" s="41">
        <f t="shared" si="49"/>
        <v>57200.3</v>
      </c>
      <c r="L173" s="17"/>
      <c r="M173" s="17"/>
    </row>
    <row r="174" spans="1:13" ht="39" customHeight="1">
      <c r="A174" s="46"/>
      <c r="B174" s="47"/>
      <c r="C174" s="22" t="s">
        <v>21</v>
      </c>
      <c r="D174" s="22" t="s">
        <v>8</v>
      </c>
      <c r="E174" s="41">
        <v>0</v>
      </c>
      <c r="F174" s="41">
        <f>G174+H174+I174+J174+K174</f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17"/>
      <c r="M174" s="17"/>
    </row>
    <row r="175" spans="1:13" ht="35.25" customHeight="1">
      <c r="A175" s="46"/>
      <c r="B175" s="47"/>
      <c r="C175" s="22" t="s">
        <v>21</v>
      </c>
      <c r="D175" s="22" t="s">
        <v>5</v>
      </c>
      <c r="E175" s="41">
        <v>0</v>
      </c>
      <c r="F175" s="41">
        <f>G175+H175+I175+J175+K175</f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17"/>
      <c r="M175" s="17"/>
    </row>
    <row r="176" spans="1:13" ht="38.25">
      <c r="A176" s="46"/>
      <c r="B176" s="47"/>
      <c r="C176" s="22" t="s">
        <v>21</v>
      </c>
      <c r="D176" s="22" t="s">
        <v>4</v>
      </c>
      <c r="E176" s="41">
        <v>57135.8</v>
      </c>
      <c r="F176" s="41">
        <f>G176+H176+I176+J176+K176</f>
        <v>283777.57</v>
      </c>
      <c r="G176" s="41">
        <v>50437.47</v>
      </c>
      <c r="H176" s="41">
        <f>57200.3-1000+1236+1844.9+203+1130+1125</f>
        <v>61739.200000000004</v>
      </c>
      <c r="I176" s="41">
        <v>57200.3</v>
      </c>
      <c r="J176" s="41">
        <v>57200.3</v>
      </c>
      <c r="K176" s="41">
        <v>57200.3</v>
      </c>
      <c r="L176" s="17"/>
      <c r="M176" s="17"/>
    </row>
    <row r="177" spans="1:13" ht="30" customHeight="1">
      <c r="A177" s="48" t="s">
        <v>16</v>
      </c>
      <c r="B177" s="51" t="s">
        <v>72</v>
      </c>
      <c r="C177" s="22" t="s">
        <v>21</v>
      </c>
      <c r="D177" s="22" t="s">
        <v>6</v>
      </c>
      <c r="E177" s="41">
        <f aca="true" t="shared" si="50" ref="E177:K177">E178+E179+E180</f>
        <v>0</v>
      </c>
      <c r="F177" s="41">
        <f t="shared" si="50"/>
        <v>9365.23</v>
      </c>
      <c r="G177" s="41">
        <f t="shared" si="50"/>
        <v>3035.73</v>
      </c>
      <c r="H177" s="41">
        <f t="shared" si="50"/>
        <v>6329.5</v>
      </c>
      <c r="I177" s="41">
        <f t="shared" si="50"/>
        <v>0</v>
      </c>
      <c r="J177" s="41">
        <f t="shared" si="50"/>
        <v>0</v>
      </c>
      <c r="K177" s="41">
        <f t="shared" si="50"/>
        <v>0</v>
      </c>
      <c r="L177" s="17"/>
      <c r="M177" s="17"/>
    </row>
    <row r="178" spans="1:13" ht="33.75" customHeight="1">
      <c r="A178" s="49"/>
      <c r="B178" s="52"/>
      <c r="C178" s="22" t="s">
        <v>21</v>
      </c>
      <c r="D178" s="22" t="s">
        <v>8</v>
      </c>
      <c r="E178" s="41">
        <v>0</v>
      </c>
      <c r="F178" s="41">
        <f>G178+H178+I178+J178+K178</f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17"/>
      <c r="M178" s="17"/>
    </row>
    <row r="179" spans="1:13" ht="32.25" customHeight="1">
      <c r="A179" s="49"/>
      <c r="B179" s="52"/>
      <c r="C179" s="22" t="s">
        <v>21</v>
      </c>
      <c r="D179" s="22" t="s">
        <v>5</v>
      </c>
      <c r="E179" s="41">
        <v>0</v>
      </c>
      <c r="F179" s="41">
        <f>G179+H179+I179+J179+K179</f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17"/>
      <c r="M179" s="17"/>
    </row>
    <row r="180" spans="1:13" ht="43.5" customHeight="1">
      <c r="A180" s="50"/>
      <c r="B180" s="53"/>
      <c r="C180" s="22" t="s">
        <v>21</v>
      </c>
      <c r="D180" s="22" t="s">
        <v>4</v>
      </c>
      <c r="E180" s="41">
        <v>0</v>
      </c>
      <c r="F180" s="41">
        <f>G180+H180+I180+J180+K180</f>
        <v>9365.23</v>
      </c>
      <c r="G180" s="41">
        <v>3035.73</v>
      </c>
      <c r="H180" s="41">
        <f>2184.5+2480.2+437+340+284.5+600+602.5-599.2</f>
        <v>6329.5</v>
      </c>
      <c r="I180" s="41">
        <v>0</v>
      </c>
      <c r="J180" s="41">
        <v>0</v>
      </c>
      <c r="K180" s="41">
        <v>0</v>
      </c>
      <c r="L180" s="17"/>
      <c r="M180" s="17"/>
    </row>
    <row r="181" spans="1:13" ht="23.25" customHeight="1">
      <c r="A181" s="54" t="s">
        <v>43</v>
      </c>
      <c r="B181" s="55"/>
      <c r="C181" s="56"/>
      <c r="D181" s="19" t="s">
        <v>6</v>
      </c>
      <c r="E181" s="39">
        <f aca="true" t="shared" si="51" ref="E181:K181">E182+E183+E184</f>
        <v>57135.8</v>
      </c>
      <c r="F181" s="39">
        <f t="shared" si="51"/>
        <v>293142.8</v>
      </c>
      <c r="G181" s="39">
        <f t="shared" si="51"/>
        <v>53473.200000000004</v>
      </c>
      <c r="H181" s="39">
        <f t="shared" si="51"/>
        <v>68068.70000000001</v>
      </c>
      <c r="I181" s="39">
        <f t="shared" si="51"/>
        <v>57200.3</v>
      </c>
      <c r="J181" s="39">
        <f t="shared" si="51"/>
        <v>57200.3</v>
      </c>
      <c r="K181" s="39">
        <f t="shared" si="51"/>
        <v>57200.3</v>
      </c>
      <c r="L181" s="26"/>
      <c r="M181" s="26"/>
    </row>
    <row r="182" spans="1:13" ht="39" customHeight="1">
      <c r="A182" s="57"/>
      <c r="B182" s="58"/>
      <c r="C182" s="59"/>
      <c r="D182" s="19" t="s">
        <v>8</v>
      </c>
      <c r="E182" s="39">
        <f>E170</f>
        <v>0</v>
      </c>
      <c r="F182" s="39">
        <f>G182+H182+I182+J182+K182</f>
        <v>0</v>
      </c>
      <c r="G182" s="39">
        <f aca="true" t="shared" si="52" ref="G182:K184">G170</f>
        <v>0</v>
      </c>
      <c r="H182" s="39">
        <f t="shared" si="52"/>
        <v>0</v>
      </c>
      <c r="I182" s="39">
        <f t="shared" si="52"/>
        <v>0</v>
      </c>
      <c r="J182" s="39">
        <f t="shared" si="52"/>
        <v>0</v>
      </c>
      <c r="K182" s="39">
        <f t="shared" si="52"/>
        <v>0</v>
      </c>
      <c r="L182" s="26"/>
      <c r="M182" s="26"/>
    </row>
    <row r="183" spans="1:13" ht="39" customHeight="1">
      <c r="A183" s="57"/>
      <c r="B183" s="58"/>
      <c r="C183" s="59"/>
      <c r="D183" s="19" t="s">
        <v>5</v>
      </c>
      <c r="E183" s="39">
        <f>E171</f>
        <v>0</v>
      </c>
      <c r="F183" s="39">
        <f>G183+H183+I183+J183+K183</f>
        <v>0</v>
      </c>
      <c r="G183" s="39">
        <f t="shared" si="52"/>
        <v>0</v>
      </c>
      <c r="H183" s="39">
        <f t="shared" si="52"/>
        <v>0</v>
      </c>
      <c r="I183" s="39">
        <f t="shared" si="52"/>
        <v>0</v>
      </c>
      <c r="J183" s="39">
        <f t="shared" si="52"/>
        <v>0</v>
      </c>
      <c r="K183" s="39">
        <f t="shared" si="52"/>
        <v>0</v>
      </c>
      <c r="L183" s="26"/>
      <c r="M183" s="26"/>
    </row>
    <row r="184" spans="1:13" ht="45.75" customHeight="1">
      <c r="A184" s="60"/>
      <c r="B184" s="61"/>
      <c r="C184" s="62"/>
      <c r="D184" s="19" t="s">
        <v>4</v>
      </c>
      <c r="E184" s="39">
        <f>E172</f>
        <v>57135.8</v>
      </c>
      <c r="F184" s="39">
        <f>G184+H184+I184+J184+K184</f>
        <v>293142.8</v>
      </c>
      <c r="G184" s="39">
        <f t="shared" si="52"/>
        <v>53473.200000000004</v>
      </c>
      <c r="H184" s="39">
        <f t="shared" si="52"/>
        <v>68068.70000000001</v>
      </c>
      <c r="I184" s="39">
        <f t="shared" si="52"/>
        <v>57200.3</v>
      </c>
      <c r="J184" s="39">
        <f t="shared" si="52"/>
        <v>57200.3</v>
      </c>
      <c r="K184" s="39">
        <f t="shared" si="52"/>
        <v>57200.3</v>
      </c>
      <c r="L184" s="26"/>
      <c r="M184" s="26"/>
    </row>
    <row r="185" spans="1:13" ht="27" customHeight="1">
      <c r="A185" s="63" t="s">
        <v>24</v>
      </c>
      <c r="B185" s="64"/>
      <c r="C185" s="64"/>
      <c r="D185" s="19" t="s">
        <v>6</v>
      </c>
      <c r="E185" s="39">
        <f aca="true" t="shared" si="53" ref="E185:K185">E186+E187+E188</f>
        <v>604579.5800000001</v>
      </c>
      <c r="F185" s="39">
        <f t="shared" si="53"/>
        <v>3822528.252</v>
      </c>
      <c r="G185" s="39">
        <f t="shared" si="53"/>
        <v>673535.71</v>
      </c>
      <c r="H185" s="39">
        <f t="shared" si="53"/>
        <v>839177.942</v>
      </c>
      <c r="I185" s="39">
        <f t="shared" si="53"/>
        <v>984534.6</v>
      </c>
      <c r="J185" s="39">
        <f t="shared" si="53"/>
        <v>662640</v>
      </c>
      <c r="K185" s="39">
        <f t="shared" si="53"/>
        <v>662640</v>
      </c>
      <c r="L185" s="17"/>
      <c r="M185" s="17"/>
    </row>
    <row r="186" spans="1:13" ht="40.5" customHeight="1">
      <c r="A186" s="64"/>
      <c r="B186" s="64"/>
      <c r="C186" s="64"/>
      <c r="D186" s="19" t="s">
        <v>8</v>
      </c>
      <c r="E186" s="39">
        <f>E182+E165+E152+E118+E81+E60+E39+E26</f>
        <v>0</v>
      </c>
      <c r="F186" s="39">
        <f>G186+H186+I186+J186+K186</f>
        <v>3813.425</v>
      </c>
      <c r="G186" s="39">
        <f>G182+G165+G152+G118+G81+G60+G39+G26+G131</f>
        <v>0</v>
      </c>
      <c r="H186" s="39">
        <f>H182+H165+H152+H118+H81+H60+H39+H26+H131</f>
        <v>416.675</v>
      </c>
      <c r="I186" s="39">
        <f>I182+I165+I152+I118+I81+I60+I39+I26+I131</f>
        <v>3396.75</v>
      </c>
      <c r="J186" s="39">
        <f>J182+J165+J152+J118+J81+J60+J39+J26+J131</f>
        <v>0</v>
      </c>
      <c r="K186" s="39">
        <f>K182+K165+K152+K118+K81+K60+K39+K26+K131</f>
        <v>0</v>
      </c>
      <c r="L186" s="17"/>
      <c r="M186" s="17"/>
    </row>
    <row r="187" spans="1:13" ht="36.75" customHeight="1">
      <c r="A187" s="64"/>
      <c r="B187" s="64"/>
      <c r="C187" s="64"/>
      <c r="D187" s="19" t="s">
        <v>5</v>
      </c>
      <c r="E187" s="39">
        <f>E183+E166+E153+E119+E82+E61+E40+E27</f>
        <v>55031.19</v>
      </c>
      <c r="F187" s="39">
        <f>G187+H187+I187+J187+K187</f>
        <v>412627.135</v>
      </c>
      <c r="G187" s="39">
        <f>G183+G175+G166+G153+G119+G82+G61+G40+G27+G132</f>
        <v>132649.62</v>
      </c>
      <c r="H187" s="39">
        <f>H183+H175+H166+H153+H119+H82+H61+H40+H27</f>
        <v>59867.105</v>
      </c>
      <c r="I187" s="39">
        <f>I183+I175+I166+I153+I119+I82+I61+I40+I27</f>
        <v>211838.41</v>
      </c>
      <c r="J187" s="39">
        <f>J183+J175+J166+J153+J119+J82+J61+J40+J27</f>
        <v>4136</v>
      </c>
      <c r="K187" s="39">
        <f>K183+K175+K166+K153+K119+K82+K61+K40+K27</f>
        <v>4136</v>
      </c>
      <c r="L187" s="17"/>
      <c r="M187" s="17"/>
    </row>
    <row r="188" spans="1:13" ht="46.5" customHeight="1">
      <c r="A188" s="64"/>
      <c r="B188" s="64"/>
      <c r="C188" s="64"/>
      <c r="D188" s="19" t="s">
        <v>4</v>
      </c>
      <c r="E188" s="39">
        <f>E184+E167+E154+E120+E83+E62+E41+E28</f>
        <v>549548.39</v>
      </c>
      <c r="F188" s="39">
        <f>G188+H188+I188+J188+K188</f>
        <v>3406087.692</v>
      </c>
      <c r="G188" s="39">
        <f>G184+G167+G154+G120+G83+G62+G41+G28+G133</f>
        <v>540886.09</v>
      </c>
      <c r="H188" s="39">
        <f>H184+H167+H154+H120+H83+H62+H41+H28+H133</f>
        <v>778894.162</v>
      </c>
      <c r="I188" s="39">
        <f>I184+I167+I154+I120+I83+I62+I41+I28+I133</f>
        <v>769299.44</v>
      </c>
      <c r="J188" s="39">
        <f>J184+J167+J154+J120+J83+J62+J41+J28+J133</f>
        <v>658504</v>
      </c>
      <c r="K188" s="39">
        <f>K184+K167+K154+K120+K83+K62+K41+K28+K133</f>
        <v>658504</v>
      </c>
      <c r="L188" s="17"/>
      <c r="M188" s="17"/>
    </row>
    <row r="189" spans="7:13" ht="15">
      <c r="G189" s="35"/>
      <c r="H189" s="35"/>
      <c r="I189" s="35"/>
      <c r="J189" s="35"/>
      <c r="K189" s="35"/>
      <c r="M189" s="4" t="s">
        <v>84</v>
      </c>
    </row>
    <row r="190" spans="7:11" ht="15">
      <c r="G190" s="35"/>
      <c r="H190" s="35"/>
      <c r="I190" s="35"/>
      <c r="J190" s="35"/>
      <c r="K190" s="35"/>
    </row>
    <row r="191" spans="7:11" ht="15">
      <c r="G191" s="35"/>
      <c r="H191" s="43"/>
      <c r="I191" s="43"/>
      <c r="J191" s="43"/>
      <c r="K191" s="43"/>
    </row>
    <row r="192" ht="15">
      <c r="G192" s="35"/>
    </row>
  </sheetData>
  <sheetProtection/>
  <mergeCells count="122">
    <mergeCell ref="A55:A58"/>
    <mergeCell ref="B55:B58"/>
    <mergeCell ref="C13:C14"/>
    <mergeCell ref="D13:D14"/>
    <mergeCell ref="E13:E14"/>
    <mergeCell ref="F13:F14"/>
    <mergeCell ref="A21:A24"/>
    <mergeCell ref="B21:B24"/>
    <mergeCell ref="A25:C28"/>
    <mergeCell ref="A29:M29"/>
    <mergeCell ref="A5:B5"/>
    <mergeCell ref="I5:M5"/>
    <mergeCell ref="I6:M6"/>
    <mergeCell ref="J7:M7"/>
    <mergeCell ref="A10:M10"/>
    <mergeCell ref="A11:M11"/>
    <mergeCell ref="G13:K13"/>
    <mergeCell ref="L13:L14"/>
    <mergeCell ref="M13:M14"/>
    <mergeCell ref="A16:M16"/>
    <mergeCell ref="A17:A20"/>
    <mergeCell ref="B17:B20"/>
    <mergeCell ref="L17:L20"/>
    <mergeCell ref="M17:M20"/>
    <mergeCell ref="A13:A14"/>
    <mergeCell ref="B13:B14"/>
    <mergeCell ref="A30:A33"/>
    <mergeCell ref="B30:B33"/>
    <mergeCell ref="L30:L33"/>
    <mergeCell ref="M30:M33"/>
    <mergeCell ref="A34:A37"/>
    <mergeCell ref="B34:B37"/>
    <mergeCell ref="A38:C41"/>
    <mergeCell ref="A42:M42"/>
    <mergeCell ref="A43:A46"/>
    <mergeCell ref="B43:B46"/>
    <mergeCell ref="L43:L46"/>
    <mergeCell ref="M43:M46"/>
    <mergeCell ref="A47:A50"/>
    <mergeCell ref="B47:B50"/>
    <mergeCell ref="A59:C62"/>
    <mergeCell ref="A63:M63"/>
    <mergeCell ref="A64:A67"/>
    <mergeCell ref="B64:B67"/>
    <mergeCell ref="L64:L67"/>
    <mergeCell ref="M64:M67"/>
    <mergeCell ref="A51:A54"/>
    <mergeCell ref="B51:B54"/>
    <mergeCell ref="A68:A71"/>
    <mergeCell ref="B68:B71"/>
    <mergeCell ref="A72:A75"/>
    <mergeCell ref="B72:B75"/>
    <mergeCell ref="A76:A79"/>
    <mergeCell ref="B76:B79"/>
    <mergeCell ref="A80:C83"/>
    <mergeCell ref="A84:M84"/>
    <mergeCell ref="A85:A88"/>
    <mergeCell ref="B85:B88"/>
    <mergeCell ref="L85:L88"/>
    <mergeCell ref="M85:M88"/>
    <mergeCell ref="A89:A92"/>
    <mergeCell ref="B89:B92"/>
    <mergeCell ref="A93:A96"/>
    <mergeCell ref="B93:B96"/>
    <mergeCell ref="A101:A104"/>
    <mergeCell ref="B101:B104"/>
    <mergeCell ref="A97:A100"/>
    <mergeCell ref="B97:B100"/>
    <mergeCell ref="L101:L104"/>
    <mergeCell ref="M101:M104"/>
    <mergeCell ref="A105:A108"/>
    <mergeCell ref="B105:B108"/>
    <mergeCell ref="N107:O107"/>
    <mergeCell ref="A109:A112"/>
    <mergeCell ref="B109:B112"/>
    <mergeCell ref="A113:A116"/>
    <mergeCell ref="B113:B116"/>
    <mergeCell ref="A117:C120"/>
    <mergeCell ref="L117:L120"/>
    <mergeCell ref="A121:M121"/>
    <mergeCell ref="A122:A125"/>
    <mergeCell ref="B122:B125"/>
    <mergeCell ref="L122:L125"/>
    <mergeCell ref="M122:M125"/>
    <mergeCell ref="A126:A129"/>
    <mergeCell ref="B126:B129"/>
    <mergeCell ref="A130:C133"/>
    <mergeCell ref="A134:M134"/>
    <mergeCell ref="A135:A138"/>
    <mergeCell ref="B135:B138"/>
    <mergeCell ref="L135:L138"/>
    <mergeCell ref="M135:M138"/>
    <mergeCell ref="A139:A142"/>
    <mergeCell ref="B139:B142"/>
    <mergeCell ref="A143:A146"/>
    <mergeCell ref="B143:B146"/>
    <mergeCell ref="L143:L146"/>
    <mergeCell ref="M143:M146"/>
    <mergeCell ref="A147:A150"/>
    <mergeCell ref="B147:B150"/>
    <mergeCell ref="A151:A154"/>
    <mergeCell ref="B151:C154"/>
    <mergeCell ref="A155:M155"/>
    <mergeCell ref="A156:A159"/>
    <mergeCell ref="B156:B159"/>
    <mergeCell ref="L156:L159"/>
    <mergeCell ref="M156:M159"/>
    <mergeCell ref="A160:A163"/>
    <mergeCell ref="B160:B163"/>
    <mergeCell ref="A164:A167"/>
    <mergeCell ref="B164:C167"/>
    <mergeCell ref="A168:M168"/>
    <mergeCell ref="A169:A172"/>
    <mergeCell ref="B169:B172"/>
    <mergeCell ref="L169:L172"/>
    <mergeCell ref="M169:M172"/>
    <mergeCell ref="A173:A176"/>
    <mergeCell ref="B173:B176"/>
    <mergeCell ref="A177:A180"/>
    <mergeCell ref="B177:B180"/>
    <mergeCell ref="A181:C184"/>
    <mergeCell ref="A185:C188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2" r:id="rId3"/>
  <rowBreaks count="10" manualBreakCount="10">
    <brk id="41" max="12" man="1"/>
    <brk id="62" max="12" man="1"/>
    <brk id="83" max="12" man="1"/>
    <brk id="100" max="12" man="1"/>
    <brk id="120" max="12" man="1"/>
    <brk id="133" max="12" man="1"/>
    <brk id="146" max="12" man="1"/>
    <brk id="154" max="12" man="1"/>
    <brk id="167" max="12" man="1"/>
    <brk id="18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2021-12-13T11:10:18Z</cp:lastPrinted>
  <dcterms:created xsi:type="dcterms:W3CDTF">2013-10-09T11:12:46Z</dcterms:created>
  <dcterms:modified xsi:type="dcterms:W3CDTF">2021-12-28T14:09:34Z</dcterms:modified>
  <cp:category/>
  <cp:version/>
  <cp:contentType/>
  <cp:contentStatus/>
</cp:coreProperties>
</file>