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5" sheetId="1" r:id="rId1"/>
  </sheets>
  <definedNames>
    <definedName name="_xlnm.Print_Area" localSheetId="0">'Приложение 5'!$A$1:$M$62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0" i="1" l="1"/>
  <c r="H10" i="1" l="1"/>
  <c r="I10" i="1"/>
  <c r="J10" i="1"/>
  <c r="K10" i="1"/>
  <c r="G10" i="1"/>
  <c r="H11" i="1"/>
  <c r="I11" i="1"/>
  <c r="J11" i="1"/>
  <c r="K11" i="1"/>
  <c r="G11" i="1"/>
  <c r="F45" i="1" l="1"/>
  <c r="F43" i="1" s="1"/>
  <c r="F42" i="1"/>
  <c r="F40" i="1" s="1"/>
  <c r="F41" i="1"/>
  <c r="I43" i="1" l="1"/>
  <c r="J43" i="1"/>
  <c r="K43" i="1"/>
  <c r="J40" i="1"/>
  <c r="J53" i="1"/>
  <c r="J52" i="1" s="1"/>
  <c r="J56" i="1" s="1"/>
  <c r="J54" i="1"/>
  <c r="J57" i="1"/>
  <c r="G23" i="1" l="1"/>
  <c r="G17" i="1"/>
  <c r="G49" i="1" s="1"/>
  <c r="G15" i="1" l="1"/>
  <c r="J59" i="1"/>
  <c r="I59" i="1"/>
  <c r="H59" i="1"/>
  <c r="G59" i="1"/>
  <c r="J47" i="1"/>
  <c r="I47" i="1"/>
  <c r="H47" i="1"/>
  <c r="G47" i="1"/>
  <c r="F33" i="1"/>
  <c r="F47" i="1" s="1"/>
  <c r="J48" i="1"/>
  <c r="J60" i="1" s="1"/>
  <c r="I48" i="1"/>
  <c r="I60" i="1" s="1"/>
  <c r="I49" i="1"/>
  <c r="I53" i="1"/>
  <c r="I57" i="1" s="1"/>
  <c r="H48" i="1"/>
  <c r="H60" i="1" s="1"/>
  <c r="H49" i="1"/>
  <c r="H53" i="1"/>
  <c r="H57" i="1" s="1"/>
  <c r="G34" i="1"/>
  <c r="G32" i="1" s="1"/>
  <c r="G53" i="1"/>
  <c r="F10" i="1"/>
  <c r="F35" i="1"/>
  <c r="F29" i="1"/>
  <c r="F25" i="1"/>
  <c r="G38" i="1"/>
  <c r="G36" i="1" s="1"/>
  <c r="H32" i="1"/>
  <c r="I32" i="1"/>
  <c r="J32" i="1"/>
  <c r="K32" i="1"/>
  <c r="F13" i="1"/>
  <c r="F14" i="1"/>
  <c r="I9" i="1"/>
  <c r="H9" i="1"/>
  <c r="K9" i="1"/>
  <c r="K49" i="1"/>
  <c r="K48" i="1"/>
  <c r="K60" i="1" s="1"/>
  <c r="F17" i="1"/>
  <c r="F16" i="1"/>
  <c r="K15" i="1"/>
  <c r="F15" i="1" s="1"/>
  <c r="J15" i="1"/>
  <c r="I15" i="1"/>
  <c r="H15" i="1"/>
  <c r="K50" i="1"/>
  <c r="K62" i="1" s="1"/>
  <c r="J50" i="1"/>
  <c r="J62" i="1" s="1"/>
  <c r="I50" i="1"/>
  <c r="H50" i="1"/>
  <c r="G50" i="1"/>
  <c r="G62" i="1"/>
  <c r="H62" i="1"/>
  <c r="F28" i="1"/>
  <c r="F30" i="1"/>
  <c r="F31" i="1"/>
  <c r="F24" i="1"/>
  <c r="F27" i="1"/>
  <c r="F26" i="1"/>
  <c r="I62" i="1"/>
  <c r="E32" i="1"/>
  <c r="E36" i="1"/>
  <c r="E50" i="1"/>
  <c r="E49" i="1"/>
  <c r="E48" i="1"/>
  <c r="F44" i="1"/>
  <c r="G43" i="1"/>
  <c r="H43" i="1"/>
  <c r="G40" i="1"/>
  <c r="I40" i="1"/>
  <c r="H40" i="1"/>
  <c r="H12" i="1"/>
  <c r="I12" i="1"/>
  <c r="K12" i="1"/>
  <c r="G12" i="1"/>
  <c r="F39" i="1"/>
  <c r="H36" i="1"/>
  <c r="I36" i="1"/>
  <c r="J36" i="1"/>
  <c r="K36" i="1"/>
  <c r="F38" i="1"/>
  <c r="K57" i="1"/>
  <c r="E57" i="1"/>
  <c r="K56" i="1"/>
  <c r="E56" i="1"/>
  <c r="G54" i="1"/>
  <c r="I54" i="1"/>
  <c r="H54" i="1"/>
  <c r="F55" i="1"/>
  <c r="K46" i="1" l="1"/>
  <c r="H52" i="1"/>
  <c r="H56" i="1" s="1"/>
  <c r="G52" i="1"/>
  <c r="F53" i="1"/>
  <c r="F57" i="1" s="1"/>
  <c r="G48" i="1"/>
  <c r="G60" i="1" s="1"/>
  <c r="H61" i="1"/>
  <c r="F32" i="1"/>
  <c r="H46" i="1"/>
  <c r="I46" i="1"/>
  <c r="J12" i="1"/>
  <c r="F12" i="1" s="1"/>
  <c r="F36" i="1"/>
  <c r="F54" i="1"/>
  <c r="F50" i="1"/>
  <c r="F62" i="1" s="1"/>
  <c r="I61" i="1"/>
  <c r="I58" i="1" s="1"/>
  <c r="K61" i="1"/>
  <c r="K58" i="1" s="1"/>
  <c r="E46" i="1"/>
  <c r="F11" i="1"/>
  <c r="F49" i="1" s="1"/>
  <c r="G9" i="1"/>
  <c r="G56" i="1"/>
  <c r="H58" i="1"/>
  <c r="F34" i="1"/>
  <c r="F48" i="1" s="1"/>
  <c r="G57" i="1"/>
  <c r="J49" i="1"/>
  <c r="J61" i="1" s="1"/>
  <c r="J58" i="1" s="1"/>
  <c r="I52" i="1"/>
  <c r="I56" i="1" s="1"/>
  <c r="J9" i="1"/>
  <c r="F59" i="1"/>
  <c r="G46" i="1" l="1"/>
  <c r="F9" i="1"/>
  <c r="G61" i="1"/>
  <c r="G58" i="1" s="1"/>
  <c r="J46" i="1"/>
  <c r="F46" i="1"/>
  <c r="F61" i="1"/>
  <c r="F60" i="1"/>
  <c r="F52" i="1"/>
  <c r="F56" i="1" s="1"/>
  <c r="F58" i="1" l="1"/>
</calcChain>
</file>

<file path=xl/sharedStrings.xml><?xml version="1.0" encoding="utf-8"?>
<sst xmlns="http://schemas.openxmlformats.org/spreadsheetml/2006/main" count="126" uniqueCount="71">
  <si>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</si>
  <si>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</si>
  <si>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</si>
  <si>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</si>
  <si>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</si>
  <si>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</si>
  <si>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</si>
  <si>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Итого</t>
  </si>
  <si>
    <t xml:space="preserve">Средства бюджета городского округа Домодедово   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</si>
  <si>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</si>
  <si>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</si>
  <si>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2</t>
  </si>
  <si>
    <t>2.1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</si>
  <si>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</si>
  <si>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Управления строительства и городской инфраструктуры</t>
  </si>
  <si>
    <t>1</t>
  </si>
  <si>
    <t>1.1</t>
  </si>
  <si>
    <t>2020-2024</t>
  </si>
  <si>
    <t>Средства бюджета Московской области</t>
  </si>
  <si>
    <t>1.</t>
  </si>
  <si>
    <t>МКУ «Управление капитального строительства»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</si>
  <si>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</si>
  <si>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</si>
  <si>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</si>
  <si>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</si>
  <si>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</si>
  <si>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"Строительство объектов социальной инфраструктуры"</t>
  </si>
  <si>
    <t>Основное мероприятие Р2. Федеральный проект «Содействие занятости женщин – создание условий дошкольного образования для детей в возрасте до трех лет»</t>
  </si>
  <si>
    <t>итого</t>
  </si>
  <si>
    <t>Внебюджетные источники</t>
  </si>
  <si>
    <t>Итого:</t>
  </si>
  <si>
    <t xml:space="preserve">Средства бюджета Московской области </t>
  </si>
  <si>
    <t xml:space="preserve">Средства бюджета городского округа Домодедово </t>
  </si>
  <si>
    <t>3.1</t>
  </si>
  <si>
    <t>3</t>
  </si>
  <si>
    <t>4</t>
  </si>
  <si>
    <t>4.1</t>
  </si>
  <si>
    <t>Основное мероприятие Е1 Федеральный проект "Современная школа"</t>
  </si>
  <si>
    <t xml:space="preserve">Количество введенных в эксплуатацию объектов дошкольного образования к 2024 году 1 ед.
</t>
  </si>
  <si>
    <t>Количество введенных в эксплуатацию объектов общего образования за счет бюджетных средств к 2024 году 2 ед.</t>
  </si>
  <si>
    <t>Всего по программе:</t>
  </si>
  <si>
    <t>2020-2023</t>
  </si>
  <si>
    <t xml:space="preserve">Количество введенных в эксплуатацию объектов дошкольного образования, - 2 ед. 
</t>
  </si>
  <si>
    <t>5</t>
  </si>
  <si>
    <t>5.1</t>
  </si>
  <si>
    <t xml:space="preserve">  Подпрограмма 3 "Строительство (реконструкция) объектов образования" </t>
  </si>
  <si>
    <t>Итого по подпрограмме 3:</t>
  </si>
  <si>
    <t xml:space="preserve">  Подпрограмма 7 "Обеспечивающая подпрограмма" </t>
  </si>
  <si>
    <t>Итого по подпрограмме 7:</t>
  </si>
  <si>
    <t xml:space="preserve">Средства федерального бюджета </t>
  </si>
  <si>
    <t>1.2</t>
  </si>
  <si>
    <t>Количество введенных в эксплуатацию объектов общего образования к 2024 году 1 ед.</t>
  </si>
  <si>
    <t>6</t>
  </si>
  <si>
    <t>6.1</t>
  </si>
  <si>
    <t xml:space="preserve"> Приложение № 4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</si>
  <si>
    <t xml:space="preserve">Количество введенных в эксплуатацию объектов дошкольного образования за счет бюджетных средств к 2024 году 0 ед.
</t>
  </si>
  <si>
    <t>Основное мероприятие 05. Организация строительства (реконструкции) объектов дошкольного образования за счет внебюджетных источников</t>
  </si>
  <si>
    <t>2021-2024</t>
  </si>
  <si>
    <t>2023-2024</t>
  </si>
  <si>
    <t>Основное мероприятие 06. Организация строительства (реконструкции) объектов общего образования за счет внебюджетных источников</t>
  </si>
  <si>
    <t>Основное мероприятие 01.     Организация строительства (реконструкции) объектов дошкольного образования</t>
  </si>
  <si>
    <t>Мероприятие 01.01.                         Проектирование и строительство дошкольных образовательных организаций</t>
  </si>
  <si>
    <t>Мероприятие 01.03                               Строительство (реконструкция) объектов дошкольного образования за счет средств бюджетов муниципальных образований Московской области</t>
  </si>
  <si>
    <t>Основное мероприятие 02.   Организация строительства (реконструкции) объектов общего образования</t>
  </si>
  <si>
    <t xml:space="preserve">Мероприятие 02.02.                        Строительство (реконструкция) объектов общего образования за счет средств бюджетов муниципальных образований Московской области </t>
  </si>
  <si>
    <t>Мероприятие 05.01.                      Строительство  (реконструкция) объектов дошкольного образования за счет внебюджетных источников</t>
  </si>
  <si>
    <t xml:space="preserve">Мероприятие 06.01.                     Строительство (реконструкция) объектов общего образования за счет внебюджетных источников
</t>
  </si>
  <si>
    <t>Мероприятие Р2.1.                             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</si>
  <si>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Мероприятие Е1.02                     Капитальные вложения в объекты общего образования</t>
  </si>
  <si>
    <t>Основное мероприятие 01                   Создание условий для реализации полномочий органов местного самоуправления</t>
  </si>
  <si>
    <t xml:space="preserve">Мероприятие 01.01.                           Расходы на обеспечение деятельности (оказания услуг) муниципальных учреждений в сфере строительства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</si>
</sst>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\ _₽_-;\-* #,##0.0\ _₽_-;_-* &quot;-&quot;?\ _₽_-;_-@_-"/>
  </numFmts>
  <fonts count="8" x14ac:knownFonts="1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2" xfId="0" applyFill="1" applyBorder="1" applyAlignment="1"/>
    <xf numFmtId="0" fontId="0" fillId="0" borderId="4" xfId="0" applyFill="1" applyBorder="1" applyAlignment="1"/>
    <xf numFmtId="0" fontId="6" fillId="0" borderId="9" xfId="0" applyFont="1" applyFill="1" applyBorder="1" applyAlignment="1">
      <alignment horizontal="center" vertical="center"/>
    </xf>
    <xf numFmtId="0" fontId="0" fillId="0" borderId="8" xfId="0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6" fillId="0" borderId="5" xfId="0" applyFont="1" applyFill="1" applyBorder="1" applyAlignment="1">
      <alignment vertical="top" wrapText="1"/>
    </xf>
    <xf numFmtId="0" fontId="0" fillId="0" borderId="7" xfId="0" applyFill="1" applyBorder="1" applyAlignment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13" xfId="0" applyFill="1" applyBorder="1" applyAlignment="1"/>
    <xf numFmtId="0" fontId="0" fillId="0" borderId="0" xfId="0" applyFill="1" applyAlignment="1"/>
    <xf numFmtId="0" fontId="0" fillId="0" borderId="12" xfId="0" applyFill="1" applyBorder="1" applyAlignment="1"/>
    <xf numFmtId="0" fontId="3" fillId="0" borderId="5" xfId="0" applyFont="1" applyFill="1" applyBorder="1" applyAlignment="1">
      <alignment vertical="top" wrapText="1"/>
    </xf>
    <xf numFmtId="0" fontId="0" fillId="0" borderId="3" xfId="0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wrapText="1"/>
    </xf>
    <xf numFmtId="0" fontId="3" fillId="0" borderId="7" xfId="0" applyFont="1" applyFill="1" applyBorder="1" applyAlignment="1"/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0" fillId="0" borderId="3" xfId="0" applyFill="1" applyBorder="1" applyAlignment="1"/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7" fillId="0" borderId="7" xfId="0" applyFont="1" applyFill="1" applyBorder="1" applyAlignment="1"/>
    <xf numFmtId="0" fontId="6" fillId="0" borderId="5" xfId="0" applyFont="1" applyFill="1" applyBorder="1" applyAlignment="1">
      <alignment wrapText="1"/>
    </xf>
    <xf numFmtId="0" fontId="6" fillId="0" borderId="7" xfId="0" applyFont="1" applyFill="1" applyBorder="1" applyAlignment="1"/>
    <xf numFmtId="49" fontId="3" fillId="0" borderId="2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49" fontId="0" fillId="0" borderId="4" xfId="0" applyNumberFormat="1" applyFill="1" applyBorder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6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9" fontId="3" fillId="0" borderId="2" xfId="0" applyNumberFormat="1" applyFont="1" applyFill="1" applyBorder="1" applyAlignment="1">
      <alignment vertical="top" wrapText="1"/>
    </xf>
    <xf numFmtId="0" fontId="0" fillId="0" borderId="1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zoomScale="114" zoomScaleNormal="114" workbookViewId="0">
      <selection activeCell="O55" sqref="O55"/>
    </sheetView>
  </sheetViews>
  <sheetFormatPr defaultColWidth="8.85546875" defaultRowHeight="12.75" x14ac:dyDescent="0.2"/>
  <cols>
    <col min="1" max="1" width="6.42578125" style="3" bestFit="1" customWidth="1"/>
    <col min="2" max="2" width="31" style="4" customWidth="1"/>
    <col min="3" max="3" width="9.7109375" style="4" customWidth="1"/>
    <col min="4" max="4" width="21.85546875" style="4" customWidth="1"/>
    <col min="5" max="5" width="14.42578125" style="4" customWidth="1"/>
    <col min="6" max="6" width="11.7109375" style="4" customWidth="1"/>
    <col min="7" max="7" width="11.140625" style="4" customWidth="1"/>
    <col min="8" max="8" width="11.42578125" style="4" customWidth="1"/>
    <col min="9" max="10" width="11.28515625" style="4" customWidth="1"/>
    <col min="11" max="11" width="12" style="4" customWidth="1"/>
    <col min="12" max="12" width="12.42578125" style="4" customWidth="1"/>
    <col min="13" max="13" width="20.140625" style="4" customWidth="1"/>
    <col min="14" max="14" width="22.7109375" style="4" customWidth="1"/>
    <col min="15" max="16384" width="8.85546875" style="4"/>
  </cols>
  <sheetData>
    <row r="1" spans="1:13" ht="12.75" customHeight="1" x14ac:dyDescent="0.2">
      <c r="E1" s="5"/>
      <c r="F1" s="5"/>
      <c r="G1" s="5"/>
      <c r="H1" s="5"/>
      <c r="I1" s="5"/>
      <c r="J1" s="98" t="s">
        <v>54</v>
      </c>
      <c r="K1" s="40"/>
      <c r="L1" s="40"/>
      <c r="M1" s="40"/>
    </row>
    <row r="2" spans="1:13" s="20" customFormat="1" x14ac:dyDescent="0.2">
      <c r="A2" s="99" t="s">
        <v>9</v>
      </c>
      <c r="B2" s="100"/>
      <c r="C2" s="100"/>
      <c r="D2" s="100"/>
      <c r="E2" s="100"/>
      <c r="F2" s="100"/>
      <c r="G2" s="100"/>
      <c r="H2" s="100"/>
      <c r="I2" s="100"/>
      <c r="J2" s="40"/>
      <c r="K2" s="40"/>
      <c r="L2" s="40"/>
      <c r="M2" s="40"/>
    </row>
    <row r="3" spans="1:13" s="20" customFormat="1" x14ac:dyDescent="0.2">
      <c r="A3" s="99" t="s">
        <v>26</v>
      </c>
      <c r="B3" s="100"/>
      <c r="C3" s="100"/>
      <c r="D3" s="100"/>
      <c r="E3" s="100"/>
      <c r="F3" s="100"/>
      <c r="G3" s="100"/>
      <c r="H3" s="100"/>
      <c r="I3" s="100"/>
      <c r="J3" s="40"/>
      <c r="K3" s="40"/>
      <c r="L3" s="40"/>
      <c r="M3" s="40"/>
    </row>
    <row r="4" spans="1:13" s="20" customFormat="1" ht="15.75" x14ac:dyDescent="0.2">
      <c r="A4" s="19"/>
      <c r="B4" s="19"/>
      <c r="C4" s="19"/>
      <c r="D4" s="19"/>
      <c r="E4" s="19"/>
      <c r="F4" s="19"/>
      <c r="G4" s="19"/>
      <c r="H4" s="19"/>
      <c r="I4" s="19"/>
      <c r="J4" s="31"/>
      <c r="K4" s="31"/>
      <c r="L4" s="31"/>
      <c r="M4" s="31"/>
    </row>
    <row r="5" spans="1:13" ht="15" customHeight="1" x14ac:dyDescent="0.2">
      <c r="A5" s="36" t="s">
        <v>0</v>
      </c>
      <c r="B5" s="35" t="s">
        <v>10</v>
      </c>
      <c r="C5" s="35" t="s">
        <v>1</v>
      </c>
      <c r="D5" s="35" t="s">
        <v>2</v>
      </c>
      <c r="E5" s="77" t="s">
        <v>13</v>
      </c>
      <c r="F5" s="35" t="s">
        <v>3</v>
      </c>
      <c r="G5" s="72" t="s">
        <v>4</v>
      </c>
      <c r="H5" s="73"/>
      <c r="I5" s="73"/>
      <c r="J5" s="73"/>
      <c r="K5" s="74"/>
      <c r="L5" s="35" t="s">
        <v>5</v>
      </c>
      <c r="M5" s="35" t="s">
        <v>6</v>
      </c>
    </row>
    <row r="6" spans="1:13" ht="86.25" customHeight="1" x14ac:dyDescent="0.2">
      <c r="A6" s="36"/>
      <c r="B6" s="35"/>
      <c r="C6" s="35"/>
      <c r="D6" s="35"/>
      <c r="E6" s="77"/>
      <c r="F6" s="35"/>
      <c r="G6" s="23" t="s">
        <v>21</v>
      </c>
      <c r="H6" s="23" t="s">
        <v>22</v>
      </c>
      <c r="I6" s="23" t="s">
        <v>23</v>
      </c>
      <c r="J6" s="23" t="s">
        <v>24</v>
      </c>
      <c r="K6" s="23" t="s">
        <v>25</v>
      </c>
      <c r="L6" s="35"/>
      <c r="M6" s="35"/>
    </row>
    <row r="7" spans="1:13" x14ac:dyDescent="0.2">
      <c r="A7" s="24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</row>
    <row r="8" spans="1:13" x14ac:dyDescent="0.2">
      <c r="A8" s="75" t="s">
        <v>45</v>
      </c>
      <c r="B8" s="75"/>
      <c r="C8" s="75"/>
      <c r="D8" s="76"/>
      <c r="E8" s="76"/>
      <c r="F8" s="76"/>
      <c r="G8" s="76"/>
      <c r="H8" s="76"/>
      <c r="I8" s="76"/>
      <c r="J8" s="76"/>
      <c r="K8" s="76"/>
      <c r="L8" s="75"/>
      <c r="M8" s="75"/>
    </row>
    <row r="9" spans="1:13" s="18" customFormat="1" ht="21.75" customHeight="1" x14ac:dyDescent="0.2">
      <c r="A9" s="55" t="s">
        <v>15</v>
      </c>
      <c r="B9" s="47" t="s">
        <v>60</v>
      </c>
      <c r="C9" s="50" t="s">
        <v>17</v>
      </c>
      <c r="D9" s="22" t="s">
        <v>28</v>
      </c>
      <c r="E9" s="1">
        <v>0</v>
      </c>
      <c r="F9" s="1">
        <f>SUM(G9:K9)</f>
        <v>108291.85</v>
      </c>
      <c r="G9" s="1">
        <f>SUM(G10:G11)</f>
        <v>8291.85</v>
      </c>
      <c r="H9" s="1">
        <f>SUM(H10:H11)</f>
        <v>0</v>
      </c>
      <c r="I9" s="1">
        <f>SUM(I10:I11)</f>
        <v>0</v>
      </c>
      <c r="J9" s="1">
        <f>SUM(J10:J11)</f>
        <v>0</v>
      </c>
      <c r="K9" s="1">
        <f>SUM(K10:K11)</f>
        <v>100000</v>
      </c>
      <c r="L9" s="97" t="s">
        <v>14</v>
      </c>
      <c r="M9" s="90" t="s">
        <v>55</v>
      </c>
    </row>
    <row r="10" spans="1:13" s="18" customFormat="1" ht="29.25" customHeight="1" x14ac:dyDescent="0.2">
      <c r="A10" s="56"/>
      <c r="B10" s="53"/>
      <c r="C10" s="102"/>
      <c r="D10" s="22" t="s">
        <v>18</v>
      </c>
      <c r="E10" s="1">
        <v>0</v>
      </c>
      <c r="F10" s="1">
        <f t="shared" ref="F10:F11" si="0">SUM(G10:K10)</f>
        <v>65600</v>
      </c>
      <c r="G10" s="2">
        <f>G16+G13</f>
        <v>0</v>
      </c>
      <c r="H10" s="2">
        <f t="shared" ref="H10:K10" si="1">H16+H13</f>
        <v>0</v>
      </c>
      <c r="I10" s="2">
        <f t="shared" si="1"/>
        <v>0</v>
      </c>
      <c r="J10" s="2">
        <f t="shared" si="1"/>
        <v>0</v>
      </c>
      <c r="K10" s="2">
        <f t="shared" si="1"/>
        <v>65600</v>
      </c>
      <c r="L10" s="43"/>
      <c r="M10" s="68"/>
    </row>
    <row r="11" spans="1:13" s="18" customFormat="1" ht="38.25" x14ac:dyDescent="0.2">
      <c r="A11" s="57"/>
      <c r="B11" s="54"/>
      <c r="C11" s="52"/>
      <c r="D11" s="22" t="s">
        <v>8</v>
      </c>
      <c r="E11" s="1">
        <v>0</v>
      </c>
      <c r="F11" s="1">
        <f t="shared" si="0"/>
        <v>42691.85</v>
      </c>
      <c r="G11" s="2">
        <f>G17+G14</f>
        <v>8291.85</v>
      </c>
      <c r="H11" s="2">
        <f t="shared" ref="H11:K11" si="2">H17+H14</f>
        <v>0</v>
      </c>
      <c r="I11" s="2">
        <f t="shared" si="2"/>
        <v>0</v>
      </c>
      <c r="J11" s="2">
        <f t="shared" si="2"/>
        <v>0</v>
      </c>
      <c r="K11" s="2">
        <f t="shared" si="2"/>
        <v>34400</v>
      </c>
      <c r="L11" s="43"/>
      <c r="M11" s="69"/>
    </row>
    <row r="12" spans="1:13" s="18" customFormat="1" x14ac:dyDescent="0.2">
      <c r="A12" s="55" t="s">
        <v>16</v>
      </c>
      <c r="B12" s="47" t="s">
        <v>61</v>
      </c>
      <c r="C12" s="64" t="s">
        <v>17</v>
      </c>
      <c r="D12" s="22" t="s">
        <v>30</v>
      </c>
      <c r="E12" s="6">
        <v>0</v>
      </c>
      <c r="F12" s="1">
        <f>SUM(G12:K12)</f>
        <v>100000</v>
      </c>
      <c r="G12" s="1">
        <f>SUM(G13:G14)</f>
        <v>0</v>
      </c>
      <c r="H12" s="1">
        <f>SUM(H13:H14)</f>
        <v>0</v>
      </c>
      <c r="I12" s="1">
        <f>SUM(I13:I14)</f>
        <v>0</v>
      </c>
      <c r="J12" s="1">
        <f>SUM(J13:J14)</f>
        <v>0</v>
      </c>
      <c r="K12" s="1">
        <f>SUM(K13:K14)</f>
        <v>100000</v>
      </c>
      <c r="L12" s="43"/>
      <c r="M12" s="90"/>
    </row>
    <row r="13" spans="1:13" s="18" customFormat="1" ht="26.25" customHeight="1" x14ac:dyDescent="0.2">
      <c r="A13" s="56"/>
      <c r="B13" s="53"/>
      <c r="C13" s="65"/>
      <c r="D13" s="22" t="s">
        <v>18</v>
      </c>
      <c r="E13" s="6">
        <v>0</v>
      </c>
      <c r="F13" s="1">
        <f t="shared" ref="F13:F25" si="3">SUM(G13:K13)</f>
        <v>65600</v>
      </c>
      <c r="G13" s="1">
        <v>0</v>
      </c>
      <c r="H13" s="1">
        <v>0</v>
      </c>
      <c r="I13" s="1">
        <v>0</v>
      </c>
      <c r="J13" s="1">
        <v>0</v>
      </c>
      <c r="K13" s="1">
        <v>65600</v>
      </c>
      <c r="L13" s="43"/>
      <c r="M13" s="68"/>
    </row>
    <row r="14" spans="1:13" s="18" customFormat="1" ht="36.75" customHeight="1" x14ac:dyDescent="0.2">
      <c r="A14" s="57"/>
      <c r="B14" s="54"/>
      <c r="C14" s="66"/>
      <c r="D14" s="22" t="s">
        <v>8</v>
      </c>
      <c r="E14" s="7">
        <v>0</v>
      </c>
      <c r="F14" s="1">
        <f t="shared" si="3"/>
        <v>34400</v>
      </c>
      <c r="G14" s="2">
        <v>0</v>
      </c>
      <c r="H14" s="2">
        <v>0</v>
      </c>
      <c r="I14" s="2">
        <v>0</v>
      </c>
      <c r="J14" s="2">
        <v>0</v>
      </c>
      <c r="K14" s="2">
        <v>34400</v>
      </c>
      <c r="L14" s="43"/>
      <c r="M14" s="69"/>
    </row>
    <row r="15" spans="1:13" s="18" customFormat="1" x14ac:dyDescent="0.2">
      <c r="A15" s="55" t="s">
        <v>50</v>
      </c>
      <c r="B15" s="47" t="s">
        <v>62</v>
      </c>
      <c r="C15" s="64" t="s">
        <v>41</v>
      </c>
      <c r="D15" s="22" t="s">
        <v>30</v>
      </c>
      <c r="E15" s="6">
        <v>0</v>
      </c>
      <c r="F15" s="1">
        <f>SUM(G15:K15)</f>
        <v>8291.85</v>
      </c>
      <c r="G15" s="1">
        <f>SUM(G16:G17)</f>
        <v>8291.85</v>
      </c>
      <c r="H15" s="1">
        <f>SUM(H16:H17)</f>
        <v>0</v>
      </c>
      <c r="I15" s="1">
        <f>SUM(I16:I17)</f>
        <v>0</v>
      </c>
      <c r="J15" s="1">
        <f>SUM(J16:J17)</f>
        <v>0</v>
      </c>
      <c r="K15" s="1">
        <f>SUM(K16:K17)</f>
        <v>0</v>
      </c>
      <c r="L15" s="43"/>
      <c r="M15" s="90"/>
    </row>
    <row r="16" spans="1:13" s="18" customFormat="1" ht="26.25" customHeight="1" x14ac:dyDescent="0.2">
      <c r="A16" s="56"/>
      <c r="B16" s="53"/>
      <c r="C16" s="65"/>
      <c r="D16" s="22" t="s">
        <v>18</v>
      </c>
      <c r="E16" s="6">
        <v>0</v>
      </c>
      <c r="F16" s="1">
        <f t="shared" ref="F16:F17" si="4">SUM(G16:K16)</f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43"/>
      <c r="M16" s="68"/>
    </row>
    <row r="17" spans="1:13" s="18" customFormat="1" ht="39" customHeight="1" x14ac:dyDescent="0.2">
      <c r="A17" s="57"/>
      <c r="B17" s="54"/>
      <c r="C17" s="66"/>
      <c r="D17" s="22" t="s">
        <v>8</v>
      </c>
      <c r="E17" s="7">
        <v>0</v>
      </c>
      <c r="F17" s="1">
        <f t="shared" si="4"/>
        <v>8291.85</v>
      </c>
      <c r="G17" s="2">
        <f>2291.85+6000</f>
        <v>8291.85</v>
      </c>
      <c r="H17" s="2">
        <v>0</v>
      </c>
      <c r="I17" s="2">
        <v>0</v>
      </c>
      <c r="J17" s="2">
        <v>0</v>
      </c>
      <c r="K17" s="2">
        <v>0</v>
      </c>
      <c r="L17" s="43"/>
      <c r="M17" s="69"/>
    </row>
    <row r="18" spans="1:13" s="18" customFormat="1" x14ac:dyDescent="0.2">
      <c r="A18" s="55" t="s">
        <v>11</v>
      </c>
      <c r="B18" s="47" t="s">
        <v>63</v>
      </c>
      <c r="C18" s="64">
        <v>2020</v>
      </c>
      <c r="D18" s="22" t="s">
        <v>30</v>
      </c>
      <c r="E18" s="7">
        <v>0</v>
      </c>
      <c r="F18" s="1">
        <v>18088</v>
      </c>
      <c r="G18" s="2">
        <v>18088</v>
      </c>
      <c r="H18" s="2">
        <v>0</v>
      </c>
      <c r="I18" s="2">
        <v>0</v>
      </c>
      <c r="J18" s="2">
        <v>0</v>
      </c>
      <c r="K18" s="2">
        <v>0</v>
      </c>
      <c r="L18" s="43"/>
      <c r="M18" s="67"/>
    </row>
    <row r="19" spans="1:13" s="18" customFormat="1" ht="25.5" x14ac:dyDescent="0.2">
      <c r="A19" s="56"/>
      <c r="B19" s="53"/>
      <c r="C19" s="65"/>
      <c r="D19" s="22" t="s">
        <v>18</v>
      </c>
      <c r="E19" s="7">
        <v>0</v>
      </c>
      <c r="F19" s="1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43"/>
      <c r="M19" s="68"/>
    </row>
    <row r="20" spans="1:13" s="18" customFormat="1" ht="38.25" x14ac:dyDescent="0.2">
      <c r="A20" s="57"/>
      <c r="B20" s="54"/>
      <c r="C20" s="66"/>
      <c r="D20" s="22" t="s">
        <v>8</v>
      </c>
      <c r="E20" s="7">
        <v>0</v>
      </c>
      <c r="F20" s="1">
        <v>18088</v>
      </c>
      <c r="G20" s="2">
        <v>18088</v>
      </c>
      <c r="H20" s="2">
        <v>0</v>
      </c>
      <c r="I20" s="2">
        <v>0</v>
      </c>
      <c r="J20" s="2">
        <v>0</v>
      </c>
      <c r="K20" s="2">
        <v>0</v>
      </c>
      <c r="L20" s="43"/>
      <c r="M20" s="69"/>
    </row>
    <row r="21" spans="1:13" s="18" customFormat="1" x14ac:dyDescent="0.2">
      <c r="A21" s="55" t="s">
        <v>12</v>
      </c>
      <c r="B21" s="47" t="s">
        <v>64</v>
      </c>
      <c r="C21" s="64">
        <v>2020</v>
      </c>
      <c r="D21" s="22" t="s">
        <v>30</v>
      </c>
      <c r="E21" s="7">
        <v>0</v>
      </c>
      <c r="F21" s="1">
        <v>18088</v>
      </c>
      <c r="G21" s="2">
        <v>18088</v>
      </c>
      <c r="H21" s="2">
        <v>0</v>
      </c>
      <c r="I21" s="2">
        <v>0</v>
      </c>
      <c r="J21" s="2">
        <v>0</v>
      </c>
      <c r="K21" s="2">
        <v>0</v>
      </c>
      <c r="L21" s="43"/>
      <c r="M21" s="67"/>
    </row>
    <row r="22" spans="1:13" s="18" customFormat="1" ht="25.5" x14ac:dyDescent="0.2">
      <c r="A22" s="70"/>
      <c r="B22" s="53"/>
      <c r="C22" s="65"/>
      <c r="D22" s="22" t="s">
        <v>18</v>
      </c>
      <c r="E22" s="7">
        <v>0</v>
      </c>
      <c r="F22" s="1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43"/>
      <c r="M22" s="68"/>
    </row>
    <row r="23" spans="1:13" s="18" customFormat="1" ht="38.25" x14ac:dyDescent="0.2">
      <c r="A23" s="71"/>
      <c r="B23" s="54"/>
      <c r="C23" s="66"/>
      <c r="D23" s="22" t="s">
        <v>8</v>
      </c>
      <c r="E23" s="7">
        <v>0</v>
      </c>
      <c r="F23" s="1">
        <v>18088</v>
      </c>
      <c r="G23" s="2">
        <f>14288+3800</f>
        <v>18088</v>
      </c>
      <c r="H23" s="2">
        <v>0</v>
      </c>
      <c r="I23" s="2">
        <v>0</v>
      </c>
      <c r="J23" s="2">
        <v>0</v>
      </c>
      <c r="K23" s="2">
        <v>0</v>
      </c>
      <c r="L23" s="43"/>
      <c r="M23" s="69"/>
    </row>
    <row r="24" spans="1:13" s="18" customFormat="1" ht="24.75" customHeight="1" x14ac:dyDescent="0.2">
      <c r="A24" s="55" t="s">
        <v>34</v>
      </c>
      <c r="B24" s="47" t="s">
        <v>56</v>
      </c>
      <c r="C24" s="64" t="s">
        <v>57</v>
      </c>
      <c r="D24" s="22" t="s">
        <v>30</v>
      </c>
      <c r="E24" s="1">
        <v>0</v>
      </c>
      <c r="F24" s="1">
        <f t="shared" si="3"/>
        <v>490000</v>
      </c>
      <c r="G24" s="1">
        <v>0</v>
      </c>
      <c r="H24" s="1">
        <v>0</v>
      </c>
      <c r="I24" s="1">
        <v>80000</v>
      </c>
      <c r="J24" s="1">
        <v>205000</v>
      </c>
      <c r="K24" s="1">
        <v>205000</v>
      </c>
      <c r="L24" s="43"/>
      <c r="M24" s="101" t="s">
        <v>42</v>
      </c>
    </row>
    <row r="25" spans="1:13" s="18" customFormat="1" ht="42.75" customHeight="1" x14ac:dyDescent="0.2">
      <c r="A25" s="57"/>
      <c r="B25" s="54"/>
      <c r="C25" s="66"/>
      <c r="D25" s="22" t="s">
        <v>29</v>
      </c>
      <c r="E25" s="2">
        <v>0</v>
      </c>
      <c r="F25" s="1">
        <f t="shared" si="3"/>
        <v>490000</v>
      </c>
      <c r="G25" s="1">
        <v>0</v>
      </c>
      <c r="H25" s="1">
        <v>0</v>
      </c>
      <c r="I25" s="1">
        <v>80000</v>
      </c>
      <c r="J25" s="1">
        <v>205000</v>
      </c>
      <c r="K25" s="2">
        <v>205000</v>
      </c>
      <c r="L25" s="43"/>
      <c r="M25" s="69"/>
    </row>
    <row r="26" spans="1:13" s="18" customFormat="1" ht="27" customHeight="1" x14ac:dyDescent="0.2">
      <c r="A26" s="82" t="s">
        <v>33</v>
      </c>
      <c r="B26" s="47" t="s">
        <v>65</v>
      </c>
      <c r="C26" s="64" t="s">
        <v>57</v>
      </c>
      <c r="D26" s="22" t="s">
        <v>30</v>
      </c>
      <c r="E26" s="1">
        <v>0</v>
      </c>
      <c r="F26" s="1">
        <f>SUM(G26:K26)</f>
        <v>490000</v>
      </c>
      <c r="G26" s="1">
        <v>0</v>
      </c>
      <c r="H26" s="1">
        <v>0</v>
      </c>
      <c r="I26" s="1">
        <v>80000</v>
      </c>
      <c r="J26" s="1">
        <v>205000</v>
      </c>
      <c r="K26" s="1">
        <v>205000</v>
      </c>
      <c r="L26" s="43"/>
      <c r="M26" s="47"/>
    </row>
    <row r="27" spans="1:13" s="18" customFormat="1" ht="27.75" customHeight="1" x14ac:dyDescent="0.2">
      <c r="A27" s="83"/>
      <c r="B27" s="54"/>
      <c r="C27" s="66"/>
      <c r="D27" s="22" t="s">
        <v>29</v>
      </c>
      <c r="E27" s="1">
        <v>0</v>
      </c>
      <c r="F27" s="1">
        <f>SUM(G27:K27)</f>
        <v>490000</v>
      </c>
      <c r="G27" s="1">
        <v>0</v>
      </c>
      <c r="H27" s="1">
        <v>0</v>
      </c>
      <c r="I27" s="1">
        <v>80000</v>
      </c>
      <c r="J27" s="1">
        <v>205000</v>
      </c>
      <c r="K27" s="1">
        <v>205000</v>
      </c>
      <c r="L27" s="43"/>
      <c r="M27" s="54"/>
    </row>
    <row r="28" spans="1:13" s="18" customFormat="1" ht="21.75" customHeight="1" x14ac:dyDescent="0.2">
      <c r="A28" s="55" t="s">
        <v>35</v>
      </c>
      <c r="B28" s="47" t="s">
        <v>59</v>
      </c>
      <c r="C28" s="64" t="s">
        <v>58</v>
      </c>
      <c r="D28" s="22" t="s">
        <v>30</v>
      </c>
      <c r="E28" s="1">
        <v>0</v>
      </c>
      <c r="F28" s="1">
        <f t="shared" ref="F28:F31" si="5">SUM(G28:K28)</f>
        <v>950000</v>
      </c>
      <c r="G28" s="1">
        <v>0</v>
      </c>
      <c r="H28" s="2">
        <v>0</v>
      </c>
      <c r="I28" s="2">
        <v>0</v>
      </c>
      <c r="J28" s="2">
        <v>475000</v>
      </c>
      <c r="K28" s="1">
        <v>475000</v>
      </c>
      <c r="L28" s="43"/>
      <c r="M28" s="101" t="s">
        <v>51</v>
      </c>
    </row>
    <row r="29" spans="1:13" s="18" customFormat="1" ht="41.25" customHeight="1" x14ac:dyDescent="0.2">
      <c r="A29" s="57"/>
      <c r="B29" s="54"/>
      <c r="C29" s="66"/>
      <c r="D29" s="22" t="s">
        <v>29</v>
      </c>
      <c r="E29" s="2">
        <v>0</v>
      </c>
      <c r="F29" s="1">
        <f t="shared" si="5"/>
        <v>950000</v>
      </c>
      <c r="G29" s="2">
        <v>0</v>
      </c>
      <c r="H29" s="2">
        <v>0</v>
      </c>
      <c r="I29" s="2">
        <v>0</v>
      </c>
      <c r="J29" s="2">
        <v>475000</v>
      </c>
      <c r="K29" s="2">
        <v>475000</v>
      </c>
      <c r="L29" s="43"/>
      <c r="M29" s="69"/>
    </row>
    <row r="30" spans="1:13" s="18" customFormat="1" ht="18" customHeight="1" x14ac:dyDescent="0.2">
      <c r="A30" s="82" t="s">
        <v>36</v>
      </c>
      <c r="B30" s="47" t="s">
        <v>66</v>
      </c>
      <c r="C30" s="64" t="s">
        <v>58</v>
      </c>
      <c r="D30" s="22" t="s">
        <v>30</v>
      </c>
      <c r="E30" s="1">
        <v>0</v>
      </c>
      <c r="F30" s="1">
        <f t="shared" si="5"/>
        <v>950000</v>
      </c>
      <c r="G30" s="1">
        <v>0</v>
      </c>
      <c r="H30" s="2">
        <v>0</v>
      </c>
      <c r="I30" s="2">
        <v>0</v>
      </c>
      <c r="J30" s="2">
        <v>475000</v>
      </c>
      <c r="K30" s="1">
        <v>475000</v>
      </c>
      <c r="L30" s="43"/>
      <c r="M30" s="47"/>
    </row>
    <row r="31" spans="1:13" s="18" customFormat="1" ht="36.75" customHeight="1" x14ac:dyDescent="0.2">
      <c r="A31" s="83"/>
      <c r="B31" s="54"/>
      <c r="C31" s="66"/>
      <c r="D31" s="22" t="s">
        <v>29</v>
      </c>
      <c r="E31" s="1">
        <v>0</v>
      </c>
      <c r="F31" s="1">
        <f t="shared" si="5"/>
        <v>950000</v>
      </c>
      <c r="G31" s="1">
        <v>0</v>
      </c>
      <c r="H31" s="2">
        <v>0</v>
      </c>
      <c r="I31" s="2">
        <v>0</v>
      </c>
      <c r="J31" s="2">
        <v>475000</v>
      </c>
      <c r="K31" s="1">
        <v>475000</v>
      </c>
      <c r="L31" s="43"/>
      <c r="M31" s="54"/>
    </row>
    <row r="32" spans="1:13" s="18" customFormat="1" ht="14.25" customHeight="1" x14ac:dyDescent="0.2">
      <c r="A32" s="55" t="s">
        <v>43</v>
      </c>
      <c r="B32" s="90" t="s">
        <v>27</v>
      </c>
      <c r="C32" s="50" t="s">
        <v>17</v>
      </c>
      <c r="D32" s="22" t="s">
        <v>30</v>
      </c>
      <c r="E32" s="1">
        <f>SUM(E34:E35)</f>
        <v>80269.796000000002</v>
      </c>
      <c r="F32" s="1">
        <f>SUM(G32:K32)</f>
        <v>111181.34</v>
      </c>
      <c r="G32" s="1">
        <f>SUM(G33:G35)</f>
        <v>111181.34</v>
      </c>
      <c r="H32" s="1">
        <f>SUM(H34:H35)</f>
        <v>0</v>
      </c>
      <c r="I32" s="1">
        <f>SUM(I34:I35)</f>
        <v>0</v>
      </c>
      <c r="J32" s="1">
        <f>SUM(J34:J35)</f>
        <v>0</v>
      </c>
      <c r="K32" s="1">
        <f>SUM(K34:K35)</f>
        <v>0</v>
      </c>
      <c r="L32" s="43"/>
      <c r="M32" s="47" t="s">
        <v>38</v>
      </c>
    </row>
    <row r="33" spans="1:13" s="18" customFormat="1" ht="14.25" customHeight="1" x14ac:dyDescent="0.2">
      <c r="A33" s="70"/>
      <c r="B33" s="91"/>
      <c r="C33" s="51"/>
      <c r="D33" s="22" t="s">
        <v>49</v>
      </c>
      <c r="E33" s="1">
        <v>0</v>
      </c>
      <c r="F33" s="1">
        <f>SUM(G33:K33)</f>
        <v>5145.652</v>
      </c>
      <c r="G33" s="1">
        <v>5145.652</v>
      </c>
      <c r="H33" s="1">
        <v>0</v>
      </c>
      <c r="I33" s="1">
        <v>0</v>
      </c>
      <c r="J33" s="1">
        <v>0</v>
      </c>
      <c r="K33" s="1">
        <v>0</v>
      </c>
      <c r="L33" s="43"/>
      <c r="M33" s="48"/>
    </row>
    <row r="34" spans="1:13" s="18" customFormat="1" ht="24.75" customHeight="1" x14ac:dyDescent="0.2">
      <c r="A34" s="70"/>
      <c r="B34" s="91"/>
      <c r="C34" s="51"/>
      <c r="D34" s="22" t="s">
        <v>31</v>
      </c>
      <c r="E34" s="1">
        <v>60269.796000000002</v>
      </c>
      <c r="F34" s="1">
        <f t="shared" ref="F34:F35" si="6">SUM(G34:K34)</f>
        <v>10676.874</v>
      </c>
      <c r="G34" s="1">
        <f>6293.54+4383.334</f>
        <v>10676.874</v>
      </c>
      <c r="H34" s="1">
        <v>0</v>
      </c>
      <c r="I34" s="1">
        <v>0</v>
      </c>
      <c r="J34" s="1">
        <v>0</v>
      </c>
      <c r="K34" s="1">
        <v>0</v>
      </c>
      <c r="L34" s="43"/>
      <c r="M34" s="48"/>
    </row>
    <row r="35" spans="1:13" s="18" customFormat="1" ht="36" customHeight="1" x14ac:dyDescent="0.2">
      <c r="A35" s="89"/>
      <c r="B35" s="69"/>
      <c r="C35" s="52"/>
      <c r="D35" s="22" t="s">
        <v>8</v>
      </c>
      <c r="E35" s="1">
        <v>20000</v>
      </c>
      <c r="F35" s="1">
        <f t="shared" si="6"/>
        <v>95358.813999999998</v>
      </c>
      <c r="G35" s="1">
        <v>95358.813999999998</v>
      </c>
      <c r="H35" s="1">
        <v>0</v>
      </c>
      <c r="I35" s="1">
        <v>0</v>
      </c>
      <c r="J35" s="1">
        <v>0</v>
      </c>
      <c r="K35" s="1">
        <v>0</v>
      </c>
      <c r="L35" s="43"/>
      <c r="M35" s="54"/>
    </row>
    <row r="36" spans="1:13" s="18" customFormat="1" ht="17.25" customHeight="1" x14ac:dyDescent="0.2">
      <c r="A36" s="82" t="s">
        <v>44</v>
      </c>
      <c r="B36" s="47" t="s">
        <v>67</v>
      </c>
      <c r="C36" s="50" t="s">
        <v>17</v>
      </c>
      <c r="D36" s="22" t="s">
        <v>30</v>
      </c>
      <c r="E36" s="1">
        <f>SUM(E38:E39)</f>
        <v>80269.796000000002</v>
      </c>
      <c r="F36" s="1">
        <f>SUM(G36:K36)</f>
        <v>111181.34</v>
      </c>
      <c r="G36" s="1">
        <f>SUM(G37:G39)</f>
        <v>111181.34</v>
      </c>
      <c r="H36" s="1">
        <f>SUM(H38:H39)</f>
        <v>0</v>
      </c>
      <c r="I36" s="1">
        <f>SUM(I38:I39)</f>
        <v>0</v>
      </c>
      <c r="J36" s="1">
        <f>SUM(J38:J39)</f>
        <v>0</v>
      </c>
      <c r="K36" s="1">
        <f>SUM(K38:K39)</f>
        <v>0</v>
      </c>
      <c r="L36" s="43"/>
      <c r="M36" s="47"/>
    </row>
    <row r="37" spans="1:13" s="18" customFormat="1" ht="27" customHeight="1" x14ac:dyDescent="0.2">
      <c r="A37" s="92"/>
      <c r="B37" s="48"/>
      <c r="C37" s="51"/>
      <c r="D37" s="22" t="s">
        <v>49</v>
      </c>
      <c r="E37" s="1">
        <v>0</v>
      </c>
      <c r="F37" s="1">
        <v>5145.652</v>
      </c>
      <c r="G37" s="1">
        <v>5145.652</v>
      </c>
      <c r="H37" s="1">
        <v>0</v>
      </c>
      <c r="I37" s="1">
        <v>0</v>
      </c>
      <c r="J37" s="1">
        <v>0</v>
      </c>
      <c r="K37" s="1">
        <v>0</v>
      </c>
      <c r="L37" s="43"/>
      <c r="M37" s="48"/>
    </row>
    <row r="38" spans="1:13" s="18" customFormat="1" ht="24" customHeight="1" x14ac:dyDescent="0.2">
      <c r="A38" s="92"/>
      <c r="B38" s="48"/>
      <c r="C38" s="51"/>
      <c r="D38" s="22" t="s">
        <v>31</v>
      </c>
      <c r="E38" s="1">
        <v>60269.796000000002</v>
      </c>
      <c r="F38" s="1">
        <f t="shared" ref="F38:F39" si="7">SUM(G38:K38)</f>
        <v>10676.874</v>
      </c>
      <c r="G38" s="1">
        <f>6293.54+4383.334</f>
        <v>10676.874</v>
      </c>
      <c r="H38" s="1">
        <v>0</v>
      </c>
      <c r="I38" s="1">
        <v>0</v>
      </c>
      <c r="J38" s="1">
        <v>0</v>
      </c>
      <c r="K38" s="1">
        <v>0</v>
      </c>
      <c r="L38" s="43"/>
      <c r="M38" s="48"/>
    </row>
    <row r="39" spans="1:13" s="18" customFormat="1" ht="46.5" customHeight="1" x14ac:dyDescent="0.2">
      <c r="A39" s="93"/>
      <c r="B39" s="49"/>
      <c r="C39" s="52"/>
      <c r="D39" s="22" t="s">
        <v>32</v>
      </c>
      <c r="E39" s="1">
        <v>20000</v>
      </c>
      <c r="F39" s="1">
        <f t="shared" si="7"/>
        <v>95358.813999999998</v>
      </c>
      <c r="G39" s="1">
        <v>95358.813999999998</v>
      </c>
      <c r="H39" s="1">
        <v>0</v>
      </c>
      <c r="I39" s="1">
        <v>0</v>
      </c>
      <c r="J39" s="1">
        <v>0</v>
      </c>
      <c r="K39" s="1">
        <v>0</v>
      </c>
      <c r="L39" s="44"/>
      <c r="M39" s="49"/>
    </row>
    <row r="40" spans="1:13" s="18" customFormat="1" ht="13.5" customHeight="1" x14ac:dyDescent="0.2">
      <c r="A40" s="87" t="s">
        <v>52</v>
      </c>
      <c r="B40" s="85" t="s">
        <v>37</v>
      </c>
      <c r="C40" s="50" t="s">
        <v>17</v>
      </c>
      <c r="D40" s="22" t="s">
        <v>30</v>
      </c>
      <c r="E40" s="1">
        <v>0</v>
      </c>
      <c r="F40" s="1">
        <f>SUM(F41:F42)</f>
        <v>760568.98</v>
      </c>
      <c r="G40" s="1">
        <f>SUM(G41:G42)</f>
        <v>41000</v>
      </c>
      <c r="H40" s="1">
        <f>SUM(H41:H42)</f>
        <v>0</v>
      </c>
      <c r="I40" s="1">
        <f>SUM(I41:I42)</f>
        <v>0</v>
      </c>
      <c r="J40" s="1">
        <f t="shared" ref="J40" si="8">SUM(J41:J42)</f>
        <v>41000</v>
      </c>
      <c r="K40" s="1">
        <f>SUM(K41:K42)</f>
        <v>678568.98</v>
      </c>
      <c r="L40" s="97" t="s">
        <v>14</v>
      </c>
      <c r="M40" s="47" t="s">
        <v>39</v>
      </c>
    </row>
    <row r="41" spans="1:13" s="18" customFormat="1" ht="25.5" customHeight="1" x14ac:dyDescent="0.2">
      <c r="A41" s="88"/>
      <c r="B41" s="86"/>
      <c r="C41" s="51"/>
      <c r="D41" s="22" t="s">
        <v>31</v>
      </c>
      <c r="E41" s="1">
        <v>0</v>
      </c>
      <c r="F41" s="1">
        <f>SUM(G41:K41)</f>
        <v>226360</v>
      </c>
      <c r="G41" s="1">
        <v>0</v>
      </c>
      <c r="H41" s="1">
        <v>0</v>
      </c>
      <c r="I41" s="1">
        <v>0</v>
      </c>
      <c r="J41" s="1">
        <v>0</v>
      </c>
      <c r="K41" s="1">
        <v>226360</v>
      </c>
      <c r="L41" s="43"/>
      <c r="M41" s="53"/>
    </row>
    <row r="42" spans="1:13" s="18" customFormat="1" ht="39.75" customHeight="1" x14ac:dyDescent="0.2">
      <c r="A42" s="88"/>
      <c r="B42" s="86"/>
      <c r="C42" s="52"/>
      <c r="D42" s="22" t="s">
        <v>32</v>
      </c>
      <c r="E42" s="1">
        <v>0</v>
      </c>
      <c r="F42" s="1">
        <f>SUM(G42:K42)</f>
        <v>534208.98</v>
      </c>
      <c r="G42" s="1">
        <v>41000</v>
      </c>
      <c r="H42" s="1">
        <v>0</v>
      </c>
      <c r="I42" s="1">
        <v>0</v>
      </c>
      <c r="J42" s="1">
        <v>41000</v>
      </c>
      <c r="K42" s="1">
        <v>452208.98</v>
      </c>
      <c r="L42" s="43"/>
      <c r="M42" s="53"/>
    </row>
    <row r="43" spans="1:13" s="18" customFormat="1" ht="13.5" customHeight="1" x14ac:dyDescent="0.2">
      <c r="A43" s="87" t="s">
        <v>53</v>
      </c>
      <c r="B43" s="85" t="s">
        <v>68</v>
      </c>
      <c r="C43" s="50" t="s">
        <v>17</v>
      </c>
      <c r="D43" s="22" t="s">
        <v>30</v>
      </c>
      <c r="E43" s="1">
        <v>0</v>
      </c>
      <c r="F43" s="1">
        <f>SUM(F44:F45)</f>
        <v>760568.98</v>
      </c>
      <c r="G43" s="1">
        <f>SUM(G44:G45)</f>
        <v>41000</v>
      </c>
      <c r="H43" s="1">
        <f>SUM(H44:H45)</f>
        <v>0</v>
      </c>
      <c r="I43" s="1">
        <f t="shared" ref="I43:K43" si="9">SUM(I44:I45)</f>
        <v>0</v>
      </c>
      <c r="J43" s="1">
        <f t="shared" si="9"/>
        <v>41000</v>
      </c>
      <c r="K43" s="1">
        <f t="shared" si="9"/>
        <v>678568.98</v>
      </c>
      <c r="L43" s="43"/>
      <c r="M43" s="47"/>
    </row>
    <row r="44" spans="1:13" s="18" customFormat="1" ht="26.25" customHeight="1" x14ac:dyDescent="0.2">
      <c r="A44" s="88"/>
      <c r="B44" s="86"/>
      <c r="C44" s="51"/>
      <c r="D44" s="22" t="s">
        <v>31</v>
      </c>
      <c r="E44" s="1">
        <v>0</v>
      </c>
      <c r="F44" s="1">
        <f>SUM(G44:K44)</f>
        <v>226360</v>
      </c>
      <c r="G44" s="1">
        <v>0</v>
      </c>
      <c r="H44" s="1">
        <v>0</v>
      </c>
      <c r="I44" s="1">
        <v>0</v>
      </c>
      <c r="J44" s="1">
        <v>0</v>
      </c>
      <c r="K44" s="1">
        <v>226360</v>
      </c>
      <c r="L44" s="43"/>
      <c r="M44" s="53"/>
    </row>
    <row r="45" spans="1:13" s="18" customFormat="1" ht="36.75" customHeight="1" x14ac:dyDescent="0.2">
      <c r="A45" s="88"/>
      <c r="B45" s="86"/>
      <c r="C45" s="52"/>
      <c r="D45" s="22" t="s">
        <v>32</v>
      </c>
      <c r="E45" s="1">
        <v>0</v>
      </c>
      <c r="F45" s="1">
        <f>SUM(G45:K45)</f>
        <v>534208.98</v>
      </c>
      <c r="G45" s="1">
        <v>41000</v>
      </c>
      <c r="H45" s="1">
        <v>0</v>
      </c>
      <c r="I45" s="1">
        <v>0</v>
      </c>
      <c r="J45" s="1">
        <v>41000</v>
      </c>
      <c r="K45" s="1">
        <v>452208.98</v>
      </c>
      <c r="L45" s="44"/>
      <c r="M45" s="54"/>
    </row>
    <row r="46" spans="1:13" ht="15" customHeight="1" x14ac:dyDescent="0.2">
      <c r="A46" s="28" t="s">
        <v>46</v>
      </c>
      <c r="B46" s="29"/>
      <c r="C46" s="32" t="s">
        <v>7</v>
      </c>
      <c r="D46" s="41"/>
      <c r="E46" s="8">
        <f>SUM(E48:E50)</f>
        <v>80269.796000000002</v>
      </c>
      <c r="F46" s="8">
        <f>SUM(F47:F50)</f>
        <v>2438130.17</v>
      </c>
      <c r="G46" s="8">
        <f>SUM(G47:G50)</f>
        <v>178561.19000000003</v>
      </c>
      <c r="H46" s="8">
        <f t="shared" ref="H46:J46" si="10">SUM(H47:H50)</f>
        <v>0</v>
      </c>
      <c r="I46" s="8">
        <f t="shared" si="10"/>
        <v>80000</v>
      </c>
      <c r="J46" s="8">
        <f t="shared" si="10"/>
        <v>721000</v>
      </c>
      <c r="K46" s="8">
        <f>SUM(K48:K50)</f>
        <v>1458568.98</v>
      </c>
      <c r="L46" s="43"/>
      <c r="M46" s="26"/>
    </row>
    <row r="47" spans="1:13" ht="15" customHeight="1" x14ac:dyDescent="0.2">
      <c r="A47" s="37"/>
      <c r="B47" s="38"/>
      <c r="C47" s="42" t="s">
        <v>49</v>
      </c>
      <c r="D47" s="33"/>
      <c r="E47" s="9">
        <v>0</v>
      </c>
      <c r="F47" s="9">
        <f>SUM(F33)</f>
        <v>5145.652</v>
      </c>
      <c r="G47" s="9">
        <f t="shared" ref="G47:J47" si="11">SUM(G33)</f>
        <v>5145.652</v>
      </c>
      <c r="H47" s="9">
        <f t="shared" si="11"/>
        <v>0</v>
      </c>
      <c r="I47" s="9">
        <f t="shared" si="11"/>
        <v>0</v>
      </c>
      <c r="J47" s="9">
        <f t="shared" si="11"/>
        <v>0</v>
      </c>
      <c r="K47" s="9">
        <v>0</v>
      </c>
      <c r="L47" s="43"/>
      <c r="M47" s="63"/>
    </row>
    <row r="48" spans="1:13" ht="27" customHeight="1" x14ac:dyDescent="0.2">
      <c r="A48" s="39"/>
      <c r="B48" s="40"/>
      <c r="C48" s="42" t="s">
        <v>18</v>
      </c>
      <c r="D48" s="33"/>
      <c r="E48" s="9">
        <f t="shared" ref="E48:K48" si="12">SUM(E41+E34+E10)</f>
        <v>60269.796000000002</v>
      </c>
      <c r="F48" s="9">
        <f t="shared" si="12"/>
        <v>302636.87400000001</v>
      </c>
      <c r="G48" s="9">
        <f t="shared" si="12"/>
        <v>10676.874</v>
      </c>
      <c r="H48" s="9">
        <f t="shared" si="12"/>
        <v>0</v>
      </c>
      <c r="I48" s="9">
        <f t="shared" si="12"/>
        <v>0</v>
      </c>
      <c r="J48" s="9">
        <f t="shared" si="12"/>
        <v>0</v>
      </c>
      <c r="K48" s="9">
        <f t="shared" si="12"/>
        <v>291960</v>
      </c>
      <c r="L48" s="43"/>
      <c r="M48" s="63"/>
    </row>
    <row r="49" spans="1:13" ht="26.25" customHeight="1" x14ac:dyDescent="0.2">
      <c r="A49" s="39"/>
      <c r="B49" s="40"/>
      <c r="C49" s="42" t="s">
        <v>32</v>
      </c>
      <c r="D49" s="33"/>
      <c r="E49" s="9">
        <f>SUM(E42+E35+E11)</f>
        <v>20000</v>
      </c>
      <c r="F49" s="9">
        <f>SUM(F42+F35+F11+F20)</f>
        <v>690347.64399999997</v>
      </c>
      <c r="G49" s="9">
        <f>SUM(G42+G35+G11+G20)</f>
        <v>162738.66400000002</v>
      </c>
      <c r="H49" s="9">
        <f>SUM(H42+H35+H11)</f>
        <v>0</v>
      </c>
      <c r="I49" s="9">
        <f>SUM(I42+I35+I11)</f>
        <v>0</v>
      </c>
      <c r="J49" s="9">
        <f>SUM(J42+J35+J11)</f>
        <v>41000</v>
      </c>
      <c r="K49" s="9">
        <f>SUM(K42+K35+K11)</f>
        <v>486608.98</v>
      </c>
      <c r="L49" s="43"/>
      <c r="M49" s="63"/>
    </row>
    <row r="50" spans="1:13" ht="18.75" customHeight="1" x14ac:dyDescent="0.2">
      <c r="A50" s="30"/>
      <c r="B50" s="31"/>
      <c r="C50" s="45" t="s">
        <v>29</v>
      </c>
      <c r="D50" s="46"/>
      <c r="E50" s="9">
        <f>SUM(E29)</f>
        <v>0</v>
      </c>
      <c r="F50" s="9">
        <f t="shared" ref="F50:K50" si="13">F29+F25</f>
        <v>1440000</v>
      </c>
      <c r="G50" s="9">
        <f t="shared" si="13"/>
        <v>0</v>
      </c>
      <c r="H50" s="9">
        <f t="shared" si="13"/>
        <v>0</v>
      </c>
      <c r="I50" s="9">
        <f t="shared" si="13"/>
        <v>80000</v>
      </c>
      <c r="J50" s="9">
        <f t="shared" si="13"/>
        <v>680000</v>
      </c>
      <c r="K50" s="9">
        <f t="shared" si="13"/>
        <v>680000</v>
      </c>
      <c r="L50" s="44"/>
      <c r="M50" s="27"/>
    </row>
    <row r="51" spans="1:13" ht="15" customHeight="1" x14ac:dyDescent="0.2">
      <c r="A51" s="94" t="s">
        <v>47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6"/>
    </row>
    <row r="52" spans="1:13" x14ac:dyDescent="0.2">
      <c r="A52" s="36" t="s">
        <v>19</v>
      </c>
      <c r="B52" s="34" t="s">
        <v>69</v>
      </c>
      <c r="C52" s="35" t="s">
        <v>17</v>
      </c>
      <c r="D52" s="21" t="s">
        <v>7</v>
      </c>
      <c r="E52" s="11">
        <v>37529.699999999997</v>
      </c>
      <c r="F52" s="15">
        <f>SUM(G52:K52)</f>
        <v>150543.1</v>
      </c>
      <c r="G52" s="15">
        <f>G53</f>
        <v>37705.5</v>
      </c>
      <c r="H52" s="15">
        <f>H53</f>
        <v>36202.400000000001</v>
      </c>
      <c r="I52" s="15">
        <f>I53</f>
        <v>38317.599999999999</v>
      </c>
      <c r="J52" s="15">
        <f>J53</f>
        <v>38317.599999999999</v>
      </c>
      <c r="K52" s="11">
        <v>0</v>
      </c>
      <c r="L52" s="61" t="s">
        <v>20</v>
      </c>
      <c r="M52" s="60"/>
    </row>
    <row r="53" spans="1:13" ht="40.5" customHeight="1" x14ac:dyDescent="0.2">
      <c r="A53" s="36"/>
      <c r="B53" s="34"/>
      <c r="C53" s="35"/>
      <c r="D53" s="25" t="s">
        <v>8</v>
      </c>
      <c r="E53" s="11">
        <v>37529.699999999997</v>
      </c>
      <c r="F53" s="15">
        <f>SUM(G53:K53)</f>
        <v>150543.1</v>
      </c>
      <c r="G53" s="15">
        <f>G55</f>
        <v>37705.5</v>
      </c>
      <c r="H53" s="15">
        <f t="shared" ref="H53:I53" si="14">H55</f>
        <v>36202.400000000001</v>
      </c>
      <c r="I53" s="15">
        <f t="shared" si="14"/>
        <v>38317.599999999999</v>
      </c>
      <c r="J53" s="15">
        <f t="shared" ref="J53" si="15">J55</f>
        <v>38317.599999999999</v>
      </c>
      <c r="K53" s="11">
        <v>0</v>
      </c>
      <c r="L53" s="62"/>
      <c r="M53" s="59"/>
    </row>
    <row r="54" spans="1:13" ht="17.25" customHeight="1" x14ac:dyDescent="0.2">
      <c r="A54" s="36" t="s">
        <v>16</v>
      </c>
      <c r="B54" s="34" t="s">
        <v>70</v>
      </c>
      <c r="C54" s="35" t="s">
        <v>17</v>
      </c>
      <c r="D54" s="25" t="s">
        <v>7</v>
      </c>
      <c r="E54" s="11">
        <v>37529.699999999997</v>
      </c>
      <c r="F54" s="15">
        <f>SUM(G54:K54)</f>
        <v>150543.1</v>
      </c>
      <c r="G54" s="15">
        <f>G55</f>
        <v>37705.5</v>
      </c>
      <c r="H54" s="15">
        <f>H55</f>
        <v>36202.400000000001</v>
      </c>
      <c r="I54" s="15">
        <f>I55</f>
        <v>38317.599999999999</v>
      </c>
      <c r="J54" s="15">
        <f>J55</f>
        <v>38317.599999999999</v>
      </c>
      <c r="K54" s="11">
        <v>0</v>
      </c>
      <c r="L54" s="62"/>
      <c r="M54" s="58"/>
    </row>
    <row r="55" spans="1:13" ht="48" customHeight="1" x14ac:dyDescent="0.2">
      <c r="A55" s="36"/>
      <c r="B55" s="34"/>
      <c r="C55" s="35"/>
      <c r="D55" s="25" t="s">
        <v>8</v>
      </c>
      <c r="E55" s="11">
        <v>37529.699999999997</v>
      </c>
      <c r="F55" s="15">
        <f>SUM(G55:K55)</f>
        <v>150543.1</v>
      </c>
      <c r="G55" s="15">
        <v>37705.5</v>
      </c>
      <c r="H55" s="15">
        <v>36202.400000000001</v>
      </c>
      <c r="I55" s="15">
        <v>38317.599999999999</v>
      </c>
      <c r="J55" s="15">
        <v>38317.599999999999</v>
      </c>
      <c r="K55" s="11">
        <v>0</v>
      </c>
      <c r="L55" s="62"/>
      <c r="M55" s="59"/>
    </row>
    <row r="56" spans="1:13" ht="22.5" customHeight="1" x14ac:dyDescent="0.2">
      <c r="A56" s="28" t="s">
        <v>48</v>
      </c>
      <c r="B56" s="29"/>
      <c r="C56" s="32" t="s">
        <v>7</v>
      </c>
      <c r="D56" s="33"/>
      <c r="E56" s="12">
        <f>E52</f>
        <v>37529.699999999997</v>
      </c>
      <c r="F56" s="12">
        <f t="shared" ref="F56:K56" si="16">F52</f>
        <v>150543.1</v>
      </c>
      <c r="G56" s="12">
        <f t="shared" si="16"/>
        <v>37705.5</v>
      </c>
      <c r="H56" s="12">
        <f t="shared" si="16"/>
        <v>36202.400000000001</v>
      </c>
      <c r="I56" s="12">
        <f t="shared" si="16"/>
        <v>38317.599999999999</v>
      </c>
      <c r="J56" s="12">
        <f t="shared" ref="J56" si="17">J52</f>
        <v>38317.599999999999</v>
      </c>
      <c r="K56" s="12">
        <f t="shared" si="16"/>
        <v>0</v>
      </c>
      <c r="L56" s="63"/>
      <c r="M56" s="26"/>
    </row>
    <row r="57" spans="1:13" x14ac:dyDescent="0.2">
      <c r="A57" s="30"/>
      <c r="B57" s="31"/>
      <c r="C57" s="45" t="s">
        <v>8</v>
      </c>
      <c r="D57" s="46"/>
      <c r="E57" s="10">
        <f>E53</f>
        <v>37529.699999999997</v>
      </c>
      <c r="F57" s="10">
        <f>F53</f>
        <v>150543.1</v>
      </c>
      <c r="G57" s="10">
        <f t="shared" ref="G57:K57" si="18">G53</f>
        <v>37705.5</v>
      </c>
      <c r="H57" s="10">
        <f t="shared" si="18"/>
        <v>36202.400000000001</v>
      </c>
      <c r="I57" s="10">
        <f t="shared" si="18"/>
        <v>38317.599999999999</v>
      </c>
      <c r="J57" s="10">
        <f t="shared" ref="J57" si="19">J53</f>
        <v>38317.599999999999</v>
      </c>
      <c r="K57" s="10">
        <f t="shared" si="18"/>
        <v>0</v>
      </c>
      <c r="L57" s="27"/>
      <c r="M57" s="27"/>
    </row>
    <row r="58" spans="1:13" x14ac:dyDescent="0.2">
      <c r="A58" s="28" t="s">
        <v>40</v>
      </c>
      <c r="B58" s="29"/>
      <c r="C58" s="32" t="s">
        <v>7</v>
      </c>
      <c r="D58" s="41"/>
      <c r="E58" s="13">
        <v>80269.796000000002</v>
      </c>
      <c r="F58" s="17">
        <f>SUM(F59:F62)</f>
        <v>2588673.27</v>
      </c>
      <c r="G58" s="17">
        <f>SUM(G59:G62)</f>
        <v>216266.69000000003</v>
      </c>
      <c r="H58" s="17">
        <f t="shared" ref="H58:J58" si="20">SUM(H59:H62)</f>
        <v>36202.400000000001</v>
      </c>
      <c r="I58" s="17">
        <f t="shared" si="20"/>
        <v>118317.6</v>
      </c>
      <c r="J58" s="17">
        <f t="shared" si="20"/>
        <v>759317.6</v>
      </c>
      <c r="K58" s="17">
        <f>SUM(K60:K62)</f>
        <v>1458568.98</v>
      </c>
      <c r="L58" s="84"/>
      <c r="M58" s="78"/>
    </row>
    <row r="59" spans="1:13" x14ac:dyDescent="0.2">
      <c r="A59" s="37"/>
      <c r="B59" s="38"/>
      <c r="C59" s="32" t="s">
        <v>49</v>
      </c>
      <c r="D59" s="79"/>
      <c r="E59" s="16">
        <v>0</v>
      </c>
      <c r="F59" s="16">
        <f>SUM(F33)</f>
        <v>5145.652</v>
      </c>
      <c r="G59" s="16">
        <f>SUM(G33)</f>
        <v>5145.652</v>
      </c>
      <c r="H59" s="16">
        <f>SUM(H33)</f>
        <v>0</v>
      </c>
      <c r="I59" s="16">
        <f>SUM(I33)</f>
        <v>0</v>
      </c>
      <c r="J59" s="16">
        <f>SUM(J33)</f>
        <v>0</v>
      </c>
      <c r="K59" s="16">
        <v>0</v>
      </c>
      <c r="L59" s="84"/>
      <c r="M59" s="78"/>
    </row>
    <row r="60" spans="1:13" ht="25.5" customHeight="1" x14ac:dyDescent="0.2">
      <c r="A60" s="39"/>
      <c r="B60" s="40"/>
      <c r="C60" s="32" t="s">
        <v>18</v>
      </c>
      <c r="D60" s="79"/>
      <c r="E60" s="14">
        <v>60269.796000000002</v>
      </c>
      <c r="F60" s="16">
        <f t="shared" ref="F60:K60" si="21">SUM(F48)</f>
        <v>302636.87400000001</v>
      </c>
      <c r="G60" s="16">
        <f t="shared" si="21"/>
        <v>10676.874</v>
      </c>
      <c r="H60" s="16">
        <f t="shared" si="21"/>
        <v>0</v>
      </c>
      <c r="I60" s="16">
        <f t="shared" si="21"/>
        <v>0</v>
      </c>
      <c r="J60" s="16">
        <f t="shared" si="21"/>
        <v>0</v>
      </c>
      <c r="K60" s="16">
        <f t="shared" si="21"/>
        <v>291960</v>
      </c>
      <c r="L60" s="84"/>
      <c r="M60" s="78"/>
    </row>
    <row r="61" spans="1:13" ht="26.25" customHeight="1" x14ac:dyDescent="0.2">
      <c r="A61" s="39"/>
      <c r="B61" s="40"/>
      <c r="C61" s="32" t="s">
        <v>8</v>
      </c>
      <c r="D61" s="79"/>
      <c r="E61" s="14">
        <v>20000</v>
      </c>
      <c r="F61" s="16">
        <f t="shared" ref="F61:K61" si="22">SUM(F57+F49)</f>
        <v>840890.74399999995</v>
      </c>
      <c r="G61" s="16">
        <f t="shared" si="22"/>
        <v>200444.16400000002</v>
      </c>
      <c r="H61" s="16">
        <f t="shared" si="22"/>
        <v>36202.400000000001</v>
      </c>
      <c r="I61" s="16">
        <f t="shared" si="22"/>
        <v>38317.599999999999</v>
      </c>
      <c r="J61" s="16">
        <f t="shared" si="22"/>
        <v>79317.600000000006</v>
      </c>
      <c r="K61" s="16">
        <f t="shared" si="22"/>
        <v>486608.98</v>
      </c>
      <c r="L61" s="84"/>
      <c r="M61" s="78"/>
    </row>
    <row r="62" spans="1:13" ht="15.75" customHeight="1" x14ac:dyDescent="0.2">
      <c r="A62" s="30"/>
      <c r="B62" s="31"/>
      <c r="C62" s="80" t="s">
        <v>29</v>
      </c>
      <c r="D62" s="81"/>
      <c r="E62" s="14">
        <v>0</v>
      </c>
      <c r="F62" s="16">
        <f>SUM(F50)</f>
        <v>1440000</v>
      </c>
      <c r="G62" s="16">
        <f t="shared" ref="G62:K62" si="23">SUM(G50)</f>
        <v>0</v>
      </c>
      <c r="H62" s="16">
        <f t="shared" si="23"/>
        <v>0</v>
      </c>
      <c r="I62" s="16">
        <f t="shared" si="23"/>
        <v>80000</v>
      </c>
      <c r="J62" s="16">
        <f t="shared" si="23"/>
        <v>680000</v>
      </c>
      <c r="K62" s="16">
        <f t="shared" si="23"/>
        <v>680000</v>
      </c>
      <c r="L62" s="84"/>
      <c r="M62" s="78"/>
    </row>
  </sheetData>
  <mergeCells count="97">
    <mergeCell ref="A26:A27"/>
    <mergeCell ref="B26:B27"/>
    <mergeCell ref="C26:C27"/>
    <mergeCell ref="M26:M27"/>
    <mergeCell ref="L9:L39"/>
    <mergeCell ref="M32:M35"/>
    <mergeCell ref="C36:C39"/>
    <mergeCell ref="A28:A29"/>
    <mergeCell ref="A15:A17"/>
    <mergeCell ref="B15:B17"/>
    <mergeCell ref="C15:C17"/>
    <mergeCell ref="M15:M17"/>
    <mergeCell ref="M30:M31"/>
    <mergeCell ref="M28:M29"/>
    <mergeCell ref="M12:M14"/>
    <mergeCell ref="B28:B29"/>
    <mergeCell ref="J1:M4"/>
    <mergeCell ref="A2:I2"/>
    <mergeCell ref="A3:I3"/>
    <mergeCell ref="A24:A25"/>
    <mergeCell ref="B24:B25"/>
    <mergeCell ref="C24:C25"/>
    <mergeCell ref="M24:M25"/>
    <mergeCell ref="B18:B20"/>
    <mergeCell ref="C9:C11"/>
    <mergeCell ref="M9:M11"/>
    <mergeCell ref="C12:C14"/>
    <mergeCell ref="B12:B14"/>
    <mergeCell ref="A12:A14"/>
    <mergeCell ref="F5:F6"/>
    <mergeCell ref="L5:L6"/>
    <mergeCell ref="M5:M6"/>
    <mergeCell ref="M40:M42"/>
    <mergeCell ref="M43:M45"/>
    <mergeCell ref="M46:M50"/>
    <mergeCell ref="C50:D50"/>
    <mergeCell ref="C47:D47"/>
    <mergeCell ref="L40:L45"/>
    <mergeCell ref="C28:C29"/>
    <mergeCell ref="B30:B31"/>
    <mergeCell ref="C30:C31"/>
    <mergeCell ref="A30:A31"/>
    <mergeCell ref="L58:L62"/>
    <mergeCell ref="B43:B45"/>
    <mergeCell ref="A43:A45"/>
    <mergeCell ref="A32:A35"/>
    <mergeCell ref="B32:B35"/>
    <mergeCell ref="B40:B42"/>
    <mergeCell ref="A40:A42"/>
    <mergeCell ref="A36:A39"/>
    <mergeCell ref="C40:C42"/>
    <mergeCell ref="B36:B39"/>
    <mergeCell ref="A51:M51"/>
    <mergeCell ref="A52:A53"/>
    <mergeCell ref="M58:M62"/>
    <mergeCell ref="A58:B62"/>
    <mergeCell ref="C58:D58"/>
    <mergeCell ref="C60:D60"/>
    <mergeCell ref="C61:D61"/>
    <mergeCell ref="C62:D62"/>
    <mergeCell ref="C59:D59"/>
    <mergeCell ref="G5:K5"/>
    <mergeCell ref="A8:M8"/>
    <mergeCell ref="A5:A6"/>
    <mergeCell ref="B5:B6"/>
    <mergeCell ref="C5:C6"/>
    <mergeCell ref="D5:D6"/>
    <mergeCell ref="E5:E6"/>
    <mergeCell ref="M36:M39"/>
    <mergeCell ref="C32:C35"/>
    <mergeCell ref="B9:B11"/>
    <mergeCell ref="A9:A11"/>
    <mergeCell ref="M54:M55"/>
    <mergeCell ref="M52:M53"/>
    <mergeCell ref="L52:L57"/>
    <mergeCell ref="C49:D49"/>
    <mergeCell ref="C43:C45"/>
    <mergeCell ref="C18:C20"/>
    <mergeCell ref="M18:M20"/>
    <mergeCell ref="B21:B23"/>
    <mergeCell ref="A21:A23"/>
    <mergeCell ref="C21:C23"/>
    <mergeCell ref="M21:M23"/>
    <mergeCell ref="A18:A20"/>
    <mergeCell ref="A46:B50"/>
    <mergeCell ref="C46:D46"/>
    <mergeCell ref="C48:D48"/>
    <mergeCell ref="L46:L50"/>
    <mergeCell ref="C57:D57"/>
    <mergeCell ref="M56:M57"/>
    <mergeCell ref="A56:B57"/>
    <mergeCell ref="C56:D56"/>
    <mergeCell ref="B52:B53"/>
    <mergeCell ref="C52:C53"/>
    <mergeCell ref="A54:A55"/>
    <mergeCell ref="B54:B55"/>
    <mergeCell ref="C54:C55"/>
  </mergeCells>
  <pageMargins left="0.25" right="0.25" top="0.75" bottom="0.75" header="0.3" footer="0.3"/>
  <pageSetup paperSize="9" scale="78" fitToHeight="0" orientation="landscape" r:id="rId1"/>
  <headerFooter alignWithMargins="0"/>
  <rowBreaks count="2" manualBreakCount="2">
    <brk id="20" max="12" man="1"/>
    <brk id="3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Макарова А.А.</cp:lastModifiedBy>
  <cp:lastPrinted>2020-12-04T06:34:45Z</cp:lastPrinted>
  <dcterms:created xsi:type="dcterms:W3CDTF">2015-11-19T06:52:46Z</dcterms:created>
  <dcterms:modified xsi:type="dcterms:W3CDTF">2020-12-16T14:08:42Z</dcterms:modified>
</cp:coreProperties>
</file>