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2" sheetId="1" r:id="rId1"/>
    <sheet name="раздел 7" sheetId="2" r:id="rId2"/>
    <sheet name="раздел 8" sheetId="3" r:id="rId3"/>
    <sheet name="раздел 9" sheetId="4" r:id="rId4"/>
    <sheet name="раздел 10" sheetId="5" r:id="rId5"/>
  </sheets>
  <definedNames>
    <definedName name="_xlnm.Print_Area" localSheetId="4">'раздел 10'!$A$1:$O$124</definedName>
    <definedName name="_xlnm.Print_Area" localSheetId="2">'раздел 8'!$A$1:$Q$35</definedName>
    <definedName name="_xlnm.Print_Area" localSheetId="3">'раздел 9'!$A$1:$Q$48</definedName>
  </definedNames>
  <calcPr fullCalcOnLoad="1"/>
</workbook>
</file>

<file path=xl/sharedStrings.xml><?xml version="1.0" encoding="utf-8"?>
<sst xmlns="http://schemas.openxmlformats.org/spreadsheetml/2006/main" count="687" uniqueCount="193">
  <si>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</si>
  <si>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</si>
  <si>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</si>
  <si>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</si>
  <si>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</si>
  <si>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</si>
  <si>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</si>
  <si>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</si>
  <si>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>1.1.</t>
  </si>
  <si>
    <t>2.1.</t>
  </si>
  <si>
    <t>Единица измерения</t>
  </si>
  <si>
    <t xml:space="preserve">Средства бюджета городского округа Домодедово   </t>
  </si>
  <si>
    <t>Итого:</t>
  </si>
  <si>
    <t>(наименование муниципальной программы городского округа Домодедово)</t>
  </si>
  <si>
    <t>Тип показателя*</t>
  </si>
  <si>
    <t>Х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</si>
  <si>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</si>
  <si>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</si>
  <si>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</si>
  <si>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</si>
  <si>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</si>
  <si>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</si>
  <si>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1.3.</t>
  </si>
  <si>
    <t xml:space="preserve">                                                                                                                               </t>
  </si>
  <si>
    <t>3.</t>
  </si>
  <si>
    <t>Наименование целевых показателей</t>
  </si>
  <si>
    <t>Базовое значение **</t>
  </si>
  <si>
    <t>Планируемое значение показателя по годам реализации программы</t>
  </si>
  <si>
    <t>Ответственный  за достижение показателя</t>
  </si>
  <si>
    <t>Номер подпрограммы, мероприятий, оказывающих влияние на достижение показателя*** (Y.XX.ZZ)</t>
  </si>
  <si>
    <t xml:space="preserve">Ответственный за         
выполнение мероприятия        </t>
  </si>
  <si>
    <t xml:space="preserve">Всего  </t>
  </si>
  <si>
    <t xml:space="preserve"> 2023 год</t>
  </si>
  <si>
    <t xml:space="preserve"> 2024 год</t>
  </si>
  <si>
    <t xml:space="preserve"> 2025 год</t>
  </si>
  <si>
    <t xml:space="preserve"> 2026 год</t>
  </si>
  <si>
    <t xml:space="preserve"> 2027 год</t>
  </si>
  <si>
    <t>Управление бухгалтерского учета и отчетности Администрации городского округа Домодедово</t>
  </si>
  <si>
    <t>Комитет по управлению имуществом Администрации городского округа Домодедово</t>
  </si>
  <si>
    <t>%</t>
  </si>
  <si>
    <t xml:space="preserve"> 2027год</t>
  </si>
  <si>
    <t>1.03.01.</t>
  </si>
  <si>
    <t>1.4.</t>
  </si>
  <si>
    <t>1.6.</t>
  </si>
  <si>
    <t>1.7.</t>
  </si>
  <si>
    <t>1.8.</t>
  </si>
  <si>
    <t>1.9.</t>
  </si>
  <si>
    <t>1.5.</t>
  </si>
  <si>
    <t>1.10.</t>
  </si>
  <si>
    <t xml:space="preserve">1.02.01.
1.02.03.
1.03.01.
</t>
  </si>
  <si>
    <t xml:space="preserve">1.02.01.
1.03.01.
1.04.01.
</t>
  </si>
  <si>
    <t>1.04.01.</t>
  </si>
  <si>
    <t xml:space="preserve">1.02.03.
1.04.01.
</t>
  </si>
  <si>
    <t xml:space="preserve">1.02.01.
1.02.02.
1.02.03.
</t>
  </si>
  <si>
    <t xml:space="preserve">Основное мероприятие 02. Управление имуществом, находящимся в муниципальной собственности, 
и выполнение кадастровых работ
</t>
  </si>
  <si>
    <t xml:space="preserve">2023 год </t>
  </si>
  <si>
    <t>2023-2027 г.г.</t>
  </si>
  <si>
    <t xml:space="preserve">Мероприятие 02.01.
Расходы, связанные с владением, пользованием и распоряжением имуществом, находящимся в муниципальной собственности городского округа 
</t>
  </si>
  <si>
    <t xml:space="preserve">Мероприятие 02.02.
Взносы на капитальный ремонт общего имущества многоквартирных домов 
</t>
  </si>
  <si>
    <t>Количество объектов, по которым произведена оплата взносов на капитальный ремонт, единиц</t>
  </si>
  <si>
    <t>Количество объектов, находящихся в муниципальной собственности, в отношении которых были произведены расходы, связанные с владением, пользованием и распоряжением имуществом, единиц</t>
  </si>
  <si>
    <t>Количество объектов, в отношении которых проведены кадастровые работы и утверждены карты-планы территорий, единиц</t>
  </si>
  <si>
    <t xml:space="preserve">Мероприятие 02.03.
Организация в соответствии с Федеральным законом от 24 июля 2007 № 221-ФЗ «О кадастровой деятельности» выполнения комплексных кадастровых работ и утверждение карты-плана территории
</t>
  </si>
  <si>
    <t xml:space="preserve">Основное мероприятие 03. Создание условий для реализации государственных полномочий в области земельных отношений
</t>
  </si>
  <si>
    <t>Оказано услуг в области земельных отношений органами местного самоуправления муниципальных образований Московской области, единиц</t>
  </si>
  <si>
    <t>3.1.</t>
  </si>
  <si>
    <t xml:space="preserve">Основное мероприятие 04. Создание условий для реализации полномочий органов местного самоуправления
</t>
  </si>
  <si>
    <t xml:space="preserve">Мероприятие 04.01.
Обеспечение деятельности муниципальных органов в сфере земельно-имущественных отношений 
</t>
  </si>
  <si>
    <t xml:space="preserve">Количество объектов, в отношении которых обеспечивалась деятельность муниципальных органов в сфере земельно-имущественных отношений, единиц </t>
  </si>
  <si>
    <t>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</si>
  <si>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Поступления доходов в бюджет муниципального образования от распоряжения земельными участками, государственная собственность на которые не разграничена</t>
  </si>
  <si>
    <t>Поступления доходов в бюджет муниципального образования от распоряжения муниципальным имуществом и землей</t>
  </si>
  <si>
    <t>Предоставление земельных участков многодетным семьям</t>
  </si>
  <si>
    <t>Проверка использования земель</t>
  </si>
  <si>
    <t>Прирост земельного налога</t>
  </si>
  <si>
    <t>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</t>
  </si>
  <si>
    <t>11</t>
  </si>
  <si>
    <t>Муниципальный показатель</t>
  </si>
  <si>
    <t>12</t>
  </si>
  <si>
    <t>13</t>
  </si>
  <si>
    <t>14</t>
  </si>
  <si>
    <t>Да/нет</t>
  </si>
  <si>
    <t>Да</t>
  </si>
  <si>
    <t>15</t>
  </si>
  <si>
    <t>Отдел аренды-Комитета по управлению имуществом Администрации городского округа Домодедово</t>
  </si>
  <si>
    <t>Отдел учета и распределения жилой площади-Комитета по управлению имуществом Администрации городского округа Домодедово</t>
  </si>
  <si>
    <t>Отдел муниципального земельного контроля-Комитета по управлению имуществом Администрации городского округа Домодедово</t>
  </si>
  <si>
    <t>Отдел землеустройства-Комитета по управлению имуществом Администрации городского округа Домодедово</t>
  </si>
  <si>
    <t>Отдел аренды-Комитета по управлению имуществом Администрации городского округа Домодедово;                Отдел инвестиций и предпринимательства-Комитета по экономике Администрации городского округа Домодедово</t>
  </si>
  <si>
    <t xml:space="preserve">Эффективность работы по взысканию задолженности по арендной плате за муниципальное имущество и землю 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</si>
  <si>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Федерации), на уровне, не превышающем 5 %     
</t>
  </si>
  <si>
    <t xml:space="preserve"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 к 2027 году  
</t>
  </si>
  <si>
    <t xml:space="preserve">Обеспечение отсутствия кредиторской задолженности
</t>
  </si>
  <si>
    <t xml:space="preserve">Снижение задолженности по имущественным налогам 
в консолидированный бюджет Московской области
</t>
  </si>
  <si>
    <t>Отдел муниципального финансового контроля и доходов-Финансового управления Администрации городского округа Домодедово</t>
  </si>
  <si>
    <t>Комитет по управлению имуществом Администрации городского округа Домодедово; МКУ "Управление капитального строительства"</t>
  </si>
  <si>
    <t xml:space="preserve">Основное мероприятие 01. Реализация мероприятий в рамках управления муниципальным долгом
</t>
  </si>
  <si>
    <t xml:space="preserve">Мероприятие 01.01.
Обслуживание муниципального долга по бюджетным кредитам
</t>
  </si>
  <si>
    <t xml:space="preserve">Мероприятие 01.02.
Обслуживание муниципального долга по коммерческим кредитам 
</t>
  </si>
  <si>
    <t>Отдел муниципального земельного контроля-Комитета по управлению имуществом Администрации городского; Отдел муниципального финансового контроля и доходов-Финансового управления Администрации городского округа Домодедово</t>
  </si>
  <si>
    <t xml:space="preserve">Основное мероприятие 50 Разработка проекта бюджета и исполнение бюджета городского округа
</t>
  </si>
  <si>
    <t xml:space="preserve">Мероприятие 50.01
Проведение работы с главными администраторами по представлению прогноза поступления доходов и исполнению бюджета
</t>
  </si>
  <si>
    <t xml:space="preserve">Мероприятие 50.02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
</t>
  </si>
  <si>
    <t xml:space="preserve">Основное мероприятие 51  Снижение уровня задолженности по налоговым платежам
</t>
  </si>
  <si>
    <t xml:space="preserve">Мероприятие 51.01
Разработка мероприятий, направленных на увеличение доходов и снижение задолженности по налоговым платежам
</t>
  </si>
  <si>
    <t xml:space="preserve">Основное мероприятие 01. Создание условий для реализации полномочий органов местного самоуправления
</t>
  </si>
  <si>
    <t xml:space="preserve">Мероприятие 01.01.
Функционирование высшего должностного лица
</t>
  </si>
  <si>
    <t xml:space="preserve">Мероприятие 01.02.
Расходы на обеспечение деятельности администрации
</t>
  </si>
  <si>
    <t xml:space="preserve">Мероприятие 01.03.
Комитеты и отраслевые управления при администрации (Указать)
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</si>
  <si>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</si>
  <si>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</si>
  <si>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</si>
  <si>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</si>
  <si>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</si>
  <si>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</si>
  <si>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</si>
  <si>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</si>
  <si>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 xml:space="preserve">Мероприятие 01.04.
Обеспечение деятельности (оказание услуг) муниципальных органов - комитет по экономике (Указать)
</t>
  </si>
  <si>
    <t xml:space="preserve">Мероприятие 01.05.
Обеспечение деятельности финансового органа
</t>
  </si>
  <si>
    <t xml:space="preserve">Мероприятие 01.06.
Расходы на обеспечение деятельности (оказание услуг) муниципальных учреждений - централизованная бухгалтерия муниципального образования
</t>
  </si>
  <si>
    <t xml:space="preserve">Мероприятие 01.07.
Расходы на обеспечение деятельности (оказание услуг) муниципальных учреждений - обеспечение деятельности органов местного самоуправления
</t>
  </si>
  <si>
    <t xml:space="preserve">Мероприятие 01.08.
Организация и осуществление мероприятий по мобилизационной подготовке
</t>
  </si>
  <si>
    <t xml:space="preserve">Мероприятие 01.09.
Взносы в уставной капитал муниципальных предприятий
</t>
  </si>
  <si>
    <t>Мероприятие 01.10.
Взносы в общественные организации (Уплата членских взносов членами Совета муниципальных образований Московской области)</t>
  </si>
  <si>
    <t xml:space="preserve">Мероприятие 01.11.
Материально-
техническое и организационное обеспечение деятельности старосты сельского населенного пункта
</t>
  </si>
  <si>
    <t xml:space="preserve">Мероприятие 01.12.
Премия Губернатора Московской области «Прорыв года»
</t>
  </si>
  <si>
    <t xml:space="preserve">Мероприятие 01.13. Осуществление мер по противодействию коррупции в границах городского округа
</t>
  </si>
  <si>
    <t xml:space="preserve">Мероприятие 01.14.
Принятие устава муниципального образования и внесение в него изменений и дополнений, издание муниципальных правовых актов
</t>
  </si>
  <si>
    <t xml:space="preserve">Мероприятие 01.15.
Организация сбора статистических показателей
</t>
  </si>
  <si>
    <t xml:space="preserve">Мероприятие 01.16.
Обеспечение деятельности муниципальных центров управления регионом
</t>
  </si>
  <si>
    <t xml:space="preserve">Мероприятие 01.17.
Обеспечение деятельности муниципальных казенных учреждений в сфере закупок товаров, работ, услуг
</t>
  </si>
  <si>
    <t xml:space="preserve">Мероприятие 01.18. Субсидии, подлежащие перечислению в бюджет Московской области из бюджетов городских округов Московской области, в рамках расчета "отрицательного" трансфертая
</t>
  </si>
  <si>
    <t xml:space="preserve">Основное мероприятие 03. Мероприятия, реализуемые в целях создания условий для реализации полномочий органов местного самоуправления
</t>
  </si>
  <si>
    <t xml:space="preserve">Мероприятие 03.01. Организация и проведение мероприятий по обучению, переобучению, повышению квалификации и обмену опытом специалистов
</t>
  </si>
  <si>
    <t xml:space="preserve">Мероприятие 03.02.
Организация работы по повышению квалификации муниципальных служащих и работников муниципальных учреждений, в т.ч. участие в краткосрочных семинарах
</t>
  </si>
  <si>
    <t>Организационное управление  Администрации городского округа Домодедово</t>
  </si>
  <si>
    <t>Сектор мониторинга и жизнидеятельности округа-Организационного управления  Администрации городского округа Домодедово</t>
  </si>
  <si>
    <t>Сектор режима и защиты информации Администрации городского округа Домодедово</t>
  </si>
  <si>
    <t>МКУ «Централизованная бухгалтерия»</t>
  </si>
  <si>
    <t>МКУ "Дирекция единого заказчика", МКУ «Централизованная бухгалтерия»</t>
  </si>
  <si>
    <t>Финансовое управления Администрации городского округа Домодедово</t>
  </si>
  <si>
    <t>Управление бухгалтерского учета и отчетности Администрации городского округа Домодедово; Организационное управление  Администрации городского округа Домодедово</t>
  </si>
  <si>
    <t>3.01.01.
3.01.02.</t>
  </si>
  <si>
    <t>4.50.01.                                      4.50.02.</t>
  </si>
  <si>
    <t xml:space="preserve">4.51.01.                                      </t>
  </si>
  <si>
    <t xml:space="preserve">4.51.01.                                    </t>
  </si>
  <si>
    <t xml:space="preserve">Доля незарегистрированных объектов недвижимого имущества, вовлеченных в налоговый оборот по результатам МЗК
</t>
  </si>
  <si>
    <t>Эффективность работы по расторжению договоров аренды земельных участков и размещению на Инвестиционном портале Московской области</t>
  </si>
  <si>
    <t xml:space="preserve">Обеспечение поступлений налоговых и неналоговых доходов в бюджет городского округа на уровне утвержденных плановых назначений.    
</t>
  </si>
  <si>
    <t>Объем поступлений налоговых и неналоговых доходов в бюджет городского округа Домодедово, тыс. руб.</t>
  </si>
  <si>
    <t>Снижение задолженности по имущественным налогам в консолидированный бюджет Московской области, процент.</t>
  </si>
  <si>
    <t xml:space="preserve">7. Подпрограмма I «Эффективное управление имущественным комплексом»                                                                                                                               </t>
  </si>
  <si>
    <t xml:space="preserve">   7.1.  Перечень мероприятий подпрограммы I  «Эффективное управление имущественным комплексом»</t>
  </si>
  <si>
    <t xml:space="preserve">Итого по подпрограмме I </t>
  </si>
  <si>
    <t>Отсутствие просроченной задолженности по муниципальным долговым обязательствам и дополнительных выплат из бюджета городского округа
Домодедово, тыс.руб.</t>
  </si>
  <si>
    <t>Отсутствие просроченной задолженности по муниципальным долговым обязательствам и дополнительных выплат из бюджета городского округа Домодедово, тыс.руб.</t>
  </si>
  <si>
    <t>8. Подпрограмма III. «Управление муниципальным долгом»</t>
  </si>
  <si>
    <t>Итого по подпрограмме III</t>
  </si>
  <si>
    <t xml:space="preserve">9. Подпрограмма IV . «Управление муниципальными финансами» </t>
  </si>
  <si>
    <t xml:space="preserve">Итого по подпрограмме IV </t>
  </si>
  <si>
    <t>В пределах средств, выделенных на обеспечение деятельности Администрации городского округа Домодедово</t>
  </si>
  <si>
    <t>Отдел экономики комитета по экономике Администрации городского округа Домодедово</t>
  </si>
  <si>
    <t xml:space="preserve">10. Подпрограмма V. «Обеспечивающая подпрограмма» </t>
  </si>
  <si>
    <t>Итого по подпрограмме V</t>
  </si>
  <si>
    <t>10.1. Перечень мероприятий подпрограммы V «Обеспечивающая подпрограмма»</t>
  </si>
  <si>
    <t>8.1. Перечень мероприятий подпрограммы III «Управление муниципальным долгом»</t>
  </si>
  <si>
    <t>9.1. Перечень мероприятий подпрограммы IV  «Управление муниципальными финансами»</t>
  </si>
  <si>
    <t xml:space="preserve">Приоритетный отраслевой показатель
Закон МО 10.12.2020 № 270/2020-ОЗ
</t>
  </si>
  <si>
    <t xml:space="preserve">Приоритетный отраслевой показатель
Закон МО 10.12.2020 № 270/2020-ОЗ
</t>
  </si>
  <si>
    <t xml:space="preserve">Приоритетный отраслевой показатель
Закон МО 01.06.2011 № 73/2011-ОЗ
</t>
  </si>
  <si>
    <t xml:space="preserve">Приоритетный отраслевой показатель
Федеральный закон от 31.07.2020 
№ 248-ФЗ
</t>
  </si>
  <si>
    <t>-</t>
  </si>
  <si>
    <t xml:space="preserve">Приоритетный отраслевой показатель
Распоряжение 65-р от 26.12.2017
</t>
  </si>
  <si>
    <t xml:space="preserve">Приоритетный отраслевой показатель
Указ Президента РФ от 28.04.2008 № 607
</t>
  </si>
  <si>
    <t>Приоритетный отраслевой показатель</t>
  </si>
  <si>
    <t>Отдел экономики Комитета по экономике Администрации городского округа Домодедово</t>
  </si>
  <si>
    <t>МКУ «Домодедовская статистика», МБУ «Комплексный ремонт и инженерно-техническое обслуживание зданий»,  МБУ «Многофункциональный центр предоставления государственных и муниципальных услуг» , МКУ «Ремонт и обслуживание зданий»</t>
  </si>
  <si>
    <t xml:space="preserve">2024 год </t>
  </si>
  <si>
    <t>I квартал</t>
  </si>
  <si>
    <t>II полугодие</t>
  </si>
  <si>
    <t>9 месяцев</t>
  </si>
  <si>
    <t>12 месяцев</t>
  </si>
  <si>
    <t xml:space="preserve">1. Повышение эффективности управления и распоряжения имуществом, находящемся в распоряжении органов местного самоуправления на территории городского округа Домодедово </t>
  </si>
  <si>
    <t>2. Обеспечение сбалансированности и устойчивости бюджета городского округа Домодедово, повышение качества и прозрачности управления муниципальными финансами</t>
  </si>
  <si>
    <t>"Управление имуществом и муниципальными финансами"</t>
  </si>
  <si>
    <t xml:space="preserve">                                                        Приложение № 1                                                                                 к постановлению Администрации                                                                                                           городского округа Домодедово
от 26.03.2024 № 1386
</t>
  </si>
  <si>
    <t>В том числе:</t>
  </si>
  <si>
    <r>
      <t xml:space="preserve">Мероприятие 03.01.
</t>
    </r>
    <r>
      <rPr>
        <sz val="10"/>
        <color indexed="8"/>
        <rFont val="Times New Roman"/>
        <family val="1"/>
      </rPr>
      <t>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  </r>
    <r>
      <rPr>
        <sz val="11"/>
        <color indexed="8"/>
        <rFont val="Times New Roman"/>
        <family val="1"/>
      </rPr>
      <t xml:space="preserve">
</t>
    </r>
  </si>
  <si>
    <t xml:space="preserve"> 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городского 
округа Домодедово от 26.03.2024 № 1386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</si>
  <si>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городского 
округа Домодедово от 26.03.2024 № 1386_</t>
  </si>
  <si>
    <t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городского 
округа Домодедово  от 26.03.2024 № 1386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</si>
  <si>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городского 
округа Домодедово  от 26.03.2024 № 1386</t>
  </si>
  <si>
    <t xml:space="preserve">4. Целевые показатели  муниципальной  программы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</si>
</sst>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"/>
  </numFmts>
  <fonts count="5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8" fillId="0" borderId="0" xfId="0" applyFont="1" applyFill="1" applyAlignment="1">
      <alignment horizontal="right" wrapText="1"/>
    </xf>
    <xf numFmtId="0" fontId="49" fillId="0" borderId="0" xfId="0" applyFont="1" applyFill="1" applyAlignment="1">
      <alignment/>
    </xf>
    <xf numFmtId="0" fontId="50" fillId="0" borderId="0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53" applyFont="1" applyFill="1" applyBorder="1" applyAlignment="1" applyProtection="1">
      <alignment horizontal="center" vertical="center" wrapText="1"/>
      <protection/>
    </xf>
    <xf numFmtId="0" fontId="48" fillId="0" borderId="0" xfId="53" applyFont="1" applyFill="1" applyBorder="1" applyAlignment="1" applyProtection="1">
      <alignment vertical="center" wrapText="1"/>
      <protection/>
    </xf>
    <xf numFmtId="0" fontId="49" fillId="0" borderId="0" xfId="53" applyFont="1" applyFill="1" applyAlignment="1" applyProtection="1">
      <alignment horizontal="center" vertical="center" wrapText="1"/>
      <protection/>
    </xf>
    <xf numFmtId="0" fontId="51" fillId="0" borderId="10" xfId="53" applyFont="1" applyFill="1" applyBorder="1" applyAlignment="1" applyProtection="1">
      <alignment horizontal="center" vertical="top" wrapText="1"/>
      <protection/>
    </xf>
    <xf numFmtId="0" fontId="51" fillId="0" borderId="11" xfId="53" applyFont="1" applyFill="1" applyBorder="1" applyAlignment="1" applyProtection="1">
      <alignment horizontal="center" vertical="top" wrapText="1"/>
      <protection/>
    </xf>
    <xf numFmtId="0" fontId="51" fillId="0" borderId="12" xfId="53" applyFont="1" applyFill="1" applyBorder="1" applyAlignment="1" applyProtection="1">
      <alignment horizontal="center" vertical="top" wrapText="1"/>
      <protection/>
    </xf>
    <xf numFmtId="0" fontId="51" fillId="0" borderId="13" xfId="53" applyFont="1" applyFill="1" applyBorder="1" applyAlignment="1" applyProtection="1">
      <alignment horizontal="center" vertical="top" wrapText="1"/>
      <protection/>
    </xf>
    <xf numFmtId="0" fontId="51" fillId="0" borderId="14" xfId="53" applyFont="1" applyFill="1" applyBorder="1" applyAlignment="1" applyProtection="1">
      <alignment horizontal="center" vertical="top" wrapText="1"/>
      <protection/>
    </xf>
    <xf numFmtId="0" fontId="51" fillId="0" borderId="15" xfId="53" applyFont="1" applyFill="1" applyBorder="1" applyAlignment="1" applyProtection="1">
      <alignment horizontal="center" vertical="top" wrapText="1"/>
      <protection/>
    </xf>
    <xf numFmtId="0" fontId="48" fillId="0" borderId="12" xfId="53" applyFont="1" applyFill="1" applyBorder="1" applyAlignment="1" applyProtection="1">
      <alignment horizontal="center" vertical="top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53" applyFont="1" applyFill="1" applyBorder="1" applyAlignment="1" applyProtection="1">
      <alignment horizontal="center" vertical="top" wrapText="1"/>
      <protection/>
    </xf>
    <xf numFmtId="0" fontId="51" fillId="0" borderId="12" xfId="53" applyFont="1" applyFill="1" applyBorder="1" applyAlignment="1" applyProtection="1">
      <alignment horizontal="center" vertical="top" wrapText="1"/>
      <protection/>
    </xf>
    <xf numFmtId="0" fontId="51" fillId="0" borderId="11" xfId="53" applyFont="1" applyFill="1" applyBorder="1" applyAlignment="1" applyProtection="1">
      <alignment horizontal="left" vertical="top" wrapText="1"/>
      <protection/>
    </xf>
    <xf numFmtId="0" fontId="51" fillId="0" borderId="10" xfId="53" applyFont="1" applyFill="1" applyBorder="1" applyAlignment="1" applyProtection="1">
      <alignment vertical="top" wrapText="1"/>
      <protection/>
    </xf>
    <xf numFmtId="194" fontId="51" fillId="0" borderId="10" xfId="53" applyNumberFormat="1" applyFont="1" applyFill="1" applyBorder="1" applyAlignment="1" applyProtection="1">
      <alignment horizontal="center" vertical="top" wrapText="1"/>
      <protection/>
    </xf>
    <xf numFmtId="194" fontId="51" fillId="0" borderId="12" xfId="53" applyNumberFormat="1" applyFont="1" applyFill="1" applyBorder="1" applyAlignment="1" applyProtection="1">
      <alignment horizontal="center" vertical="top" wrapText="1"/>
      <protection/>
    </xf>
    <xf numFmtId="194" fontId="51" fillId="0" borderId="12" xfId="53" applyNumberFormat="1" applyFont="1" applyFill="1" applyBorder="1" applyAlignment="1" applyProtection="1">
      <alignment horizontal="center" vertical="top" wrapText="1"/>
      <protection/>
    </xf>
    <xf numFmtId="194" fontId="51" fillId="0" borderId="13" xfId="53" applyNumberFormat="1" applyFont="1" applyFill="1" applyBorder="1" applyAlignment="1" applyProtection="1">
      <alignment horizontal="center" vertical="top" wrapText="1"/>
      <protection/>
    </xf>
    <xf numFmtId="194" fontId="51" fillId="0" borderId="14" xfId="53" applyNumberFormat="1" applyFont="1" applyFill="1" applyBorder="1" applyAlignment="1" applyProtection="1">
      <alignment horizontal="center" vertical="top" wrapText="1"/>
      <protection/>
    </xf>
    <xf numFmtId="194" fontId="51" fillId="0" borderId="14" xfId="53" applyNumberFormat="1" applyFont="1" applyFill="1" applyBorder="1" applyAlignment="1" applyProtection="1">
      <alignment horizontal="center" vertical="top" wrapText="1"/>
      <protection/>
    </xf>
    <xf numFmtId="0" fontId="51" fillId="0" borderId="16" xfId="53" applyFont="1" applyFill="1" applyBorder="1" applyAlignment="1" applyProtection="1">
      <alignment horizontal="center" vertical="top" wrapText="1"/>
      <protection/>
    </xf>
    <xf numFmtId="0" fontId="51" fillId="0" borderId="16" xfId="53" applyFont="1" applyFill="1" applyBorder="1" applyAlignment="1" applyProtection="1">
      <alignment horizontal="left" vertical="top" wrapText="1"/>
      <protection/>
    </xf>
    <xf numFmtId="0" fontId="51" fillId="0" borderId="15" xfId="53" applyFont="1" applyFill="1" applyBorder="1" applyAlignment="1" applyProtection="1">
      <alignment horizontal="left" vertical="top" wrapText="1"/>
      <protection/>
    </xf>
    <xf numFmtId="0" fontId="51" fillId="0" borderId="15" xfId="53" applyFont="1" applyFill="1" applyBorder="1" applyAlignment="1" applyProtection="1">
      <alignment vertical="top" wrapText="1"/>
      <protection/>
    </xf>
    <xf numFmtId="194" fontId="51" fillId="0" borderId="17" xfId="53" applyNumberFormat="1" applyFont="1" applyFill="1" applyBorder="1" applyAlignment="1" applyProtection="1">
      <alignment horizontal="center" vertical="top" wrapText="1"/>
      <protection/>
    </xf>
    <xf numFmtId="194" fontId="51" fillId="0" borderId="18" xfId="53" applyNumberFormat="1" applyFont="1" applyFill="1" applyBorder="1" applyAlignment="1" applyProtection="1">
      <alignment horizontal="center" vertical="top" wrapText="1"/>
      <protection/>
    </xf>
    <xf numFmtId="194" fontId="49" fillId="0" borderId="14" xfId="0" applyNumberFormat="1" applyFont="1" applyFill="1" applyBorder="1" applyAlignment="1">
      <alignment horizontal="center" vertical="top" wrapText="1"/>
    </xf>
    <xf numFmtId="0" fontId="51" fillId="0" borderId="11" xfId="53" applyFont="1" applyFill="1" applyBorder="1" applyAlignment="1" applyProtection="1">
      <alignment horizontal="left" vertical="top" wrapText="1"/>
      <protection/>
    </xf>
    <xf numFmtId="0" fontId="51" fillId="0" borderId="16" xfId="53" applyFont="1" applyFill="1" applyBorder="1" applyAlignment="1" applyProtection="1">
      <alignment horizontal="left" vertical="top" wrapText="1"/>
      <protection/>
    </xf>
    <xf numFmtId="0" fontId="51" fillId="0" borderId="15" xfId="53" applyFont="1" applyFill="1" applyBorder="1" applyAlignment="1" applyProtection="1">
      <alignment horizontal="left" vertical="top" wrapText="1"/>
      <protection/>
    </xf>
    <xf numFmtId="0" fontId="51" fillId="0" borderId="11" xfId="0" applyFont="1" applyFill="1" applyBorder="1" applyAlignment="1">
      <alignment horizontal="left" vertical="top" wrapText="1"/>
    </xf>
    <xf numFmtId="0" fontId="51" fillId="0" borderId="16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16" fontId="51" fillId="0" borderId="11" xfId="53" applyNumberFormat="1" applyFont="1" applyFill="1" applyBorder="1" applyAlignment="1" applyProtection="1">
      <alignment horizontal="center" vertical="top" wrapText="1"/>
      <protection/>
    </xf>
    <xf numFmtId="0" fontId="51" fillId="0" borderId="19" xfId="53" applyFont="1" applyFill="1" applyBorder="1" applyAlignment="1" applyProtection="1">
      <alignment horizontal="left" vertical="top" wrapText="1"/>
      <protection/>
    </xf>
    <xf numFmtId="0" fontId="51" fillId="0" borderId="20" xfId="53" applyFont="1" applyFill="1" applyBorder="1" applyAlignment="1" applyProtection="1">
      <alignment horizontal="left" vertical="top" wrapText="1"/>
      <protection/>
    </xf>
    <xf numFmtId="16" fontId="51" fillId="0" borderId="16" xfId="53" applyNumberFormat="1" applyFont="1" applyFill="1" applyBorder="1" applyAlignment="1" applyProtection="1">
      <alignment horizontal="center" vertical="top" wrapText="1"/>
      <protection/>
    </xf>
    <xf numFmtId="0" fontId="51" fillId="0" borderId="21" xfId="53" applyFont="1" applyFill="1" applyBorder="1" applyAlignment="1" applyProtection="1">
      <alignment horizontal="left" vertical="top" wrapText="1"/>
      <protection/>
    </xf>
    <xf numFmtId="0" fontId="51" fillId="0" borderId="22" xfId="53" applyFont="1" applyFill="1" applyBorder="1" applyAlignment="1" applyProtection="1">
      <alignment horizontal="left" vertical="top" wrapText="1"/>
      <protection/>
    </xf>
    <xf numFmtId="16" fontId="51" fillId="0" borderId="15" xfId="53" applyNumberFormat="1" applyFont="1" applyFill="1" applyBorder="1" applyAlignment="1" applyProtection="1">
      <alignment horizontal="center" vertical="top" wrapText="1"/>
      <protection/>
    </xf>
    <xf numFmtId="0" fontId="51" fillId="0" borderId="17" xfId="53" applyFont="1" applyFill="1" applyBorder="1" applyAlignment="1" applyProtection="1">
      <alignment horizontal="left" vertical="top" wrapText="1"/>
      <protection/>
    </xf>
    <xf numFmtId="0" fontId="51" fillId="0" borderId="18" xfId="53" applyFont="1" applyFill="1" applyBorder="1" applyAlignment="1" applyProtection="1">
      <alignment horizontal="left" vertical="top" wrapText="1"/>
      <protection/>
    </xf>
    <xf numFmtId="0" fontId="48" fillId="0" borderId="0" xfId="53" applyFont="1" applyFill="1" applyProtection="1">
      <alignment/>
      <protection/>
    </xf>
    <xf numFmtId="0" fontId="48" fillId="0" borderId="0" xfId="53" applyFont="1" applyFill="1" applyAlignment="1" applyProtection="1">
      <alignment wrapText="1"/>
      <protection/>
    </xf>
    <xf numFmtId="0" fontId="48" fillId="0" borderId="0" xfId="53" applyFont="1" applyFill="1" applyAlignment="1" applyProtection="1">
      <alignment horizontal="right" vertical="top" wrapText="1"/>
      <protection/>
    </xf>
    <xf numFmtId="0" fontId="49" fillId="0" borderId="0" xfId="0" applyFont="1" applyFill="1" applyAlignment="1">
      <alignment wrapText="1"/>
    </xf>
    <xf numFmtId="0" fontId="48" fillId="0" borderId="0" xfId="53" applyFont="1" applyFill="1" applyBorder="1" applyAlignment="1" applyProtection="1">
      <alignment horizontal="center" vertical="center" wrapText="1"/>
      <protection/>
    </xf>
    <xf numFmtId="0" fontId="52" fillId="0" borderId="10" xfId="53" applyFont="1" applyFill="1" applyBorder="1" applyAlignment="1" applyProtection="1">
      <alignment horizontal="center" vertical="top" wrapText="1"/>
      <protection/>
    </xf>
    <xf numFmtId="0" fontId="52" fillId="0" borderId="14" xfId="53" applyFont="1" applyFill="1" applyBorder="1" applyAlignment="1" applyProtection="1">
      <alignment horizontal="center" vertical="top" wrapText="1"/>
      <protection/>
    </xf>
    <xf numFmtId="0" fontId="52" fillId="0" borderId="10" xfId="53" applyFont="1" applyFill="1" applyBorder="1" applyAlignment="1" applyProtection="1">
      <alignment horizontal="center" vertical="top" wrapText="1"/>
      <protection/>
    </xf>
    <xf numFmtId="0" fontId="52" fillId="0" borderId="11" xfId="53" applyFont="1" applyFill="1" applyBorder="1" applyAlignment="1" applyProtection="1">
      <alignment horizontal="center" vertical="top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5" xfId="53" applyFont="1" applyFill="1" applyBorder="1" applyAlignment="1" applyProtection="1">
      <alignment horizontal="center" vertical="top" wrapText="1"/>
      <protection/>
    </xf>
    <xf numFmtId="0" fontId="52" fillId="0" borderId="12" xfId="53" applyFont="1" applyFill="1" applyBorder="1" applyAlignment="1" applyProtection="1">
      <alignment horizontal="center" vertical="top" wrapText="1"/>
      <protection/>
    </xf>
    <xf numFmtId="0" fontId="52" fillId="0" borderId="23" xfId="0" applyFont="1" applyFill="1" applyBorder="1" applyAlignment="1">
      <alignment horizontal="center" vertical="top" wrapText="1"/>
    </xf>
    <xf numFmtId="0" fontId="52" fillId="0" borderId="23" xfId="53" applyFont="1" applyFill="1" applyBorder="1" applyAlignment="1" applyProtection="1">
      <alignment horizontal="left" vertical="top" wrapText="1"/>
      <protection/>
    </xf>
    <xf numFmtId="0" fontId="52" fillId="0" borderId="23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10" xfId="53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15" xfId="53" applyFont="1" applyFill="1" applyBorder="1" applyAlignment="1" applyProtection="1">
      <alignment horizontal="left" vertical="top" wrapText="1"/>
      <protection/>
    </xf>
    <xf numFmtId="0" fontId="52" fillId="0" borderId="15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/>
    </xf>
    <xf numFmtId="0" fontId="52" fillId="0" borderId="15" xfId="53" applyFont="1" applyFill="1" applyBorder="1" applyAlignment="1" applyProtection="1">
      <alignment vertical="top" wrapText="1"/>
      <protection/>
    </xf>
    <xf numFmtId="49" fontId="52" fillId="0" borderId="10" xfId="53" applyNumberFormat="1" applyFont="1" applyFill="1" applyBorder="1" applyAlignment="1" applyProtection="1">
      <alignment vertical="top" wrapText="1"/>
      <protection/>
    </xf>
    <xf numFmtId="0" fontId="52" fillId="0" borderId="10" xfId="53" applyFont="1" applyFill="1" applyBorder="1" applyAlignment="1" applyProtection="1">
      <alignment vertical="top" wrapText="1"/>
      <protection/>
    </xf>
    <xf numFmtId="49" fontId="52" fillId="0" borderId="12" xfId="53" applyNumberFormat="1" applyFont="1" applyFill="1" applyBorder="1" applyAlignment="1" applyProtection="1">
      <alignment vertical="top" wrapText="1"/>
      <protection/>
    </xf>
    <xf numFmtId="0" fontId="53" fillId="0" borderId="0" xfId="53" applyFont="1" applyFill="1" applyBorder="1" applyAlignment="1" applyProtection="1">
      <alignment horizontal="left" wrapText="1"/>
      <protection/>
    </xf>
    <xf numFmtId="0" fontId="48" fillId="0" borderId="0" xfId="0" applyFont="1" applyFill="1" applyAlignment="1">
      <alignment/>
    </xf>
    <xf numFmtId="0" fontId="48" fillId="0" borderId="10" xfId="53" applyFont="1" applyFill="1" applyBorder="1" applyAlignment="1" applyProtection="1">
      <alignment horizontal="center" vertical="top" wrapText="1"/>
      <protection/>
    </xf>
    <xf numFmtId="0" fontId="51" fillId="0" borderId="19" xfId="53" applyFont="1" applyFill="1" applyBorder="1" applyAlignment="1" applyProtection="1">
      <alignment horizontal="center" vertical="top" wrapText="1"/>
      <protection/>
    </xf>
    <xf numFmtId="0" fontId="51" fillId="0" borderId="23" xfId="53" applyFont="1" applyFill="1" applyBorder="1" applyAlignment="1" applyProtection="1">
      <alignment horizontal="center" vertical="top" wrapText="1"/>
      <protection/>
    </xf>
    <xf numFmtId="0" fontId="51" fillId="0" borderId="20" xfId="53" applyFont="1" applyFill="1" applyBorder="1" applyAlignment="1" applyProtection="1">
      <alignment horizontal="center" vertical="top" wrapText="1"/>
      <protection/>
    </xf>
    <xf numFmtId="0" fontId="51" fillId="0" borderId="21" xfId="53" applyFont="1" applyFill="1" applyBorder="1" applyAlignment="1" applyProtection="1">
      <alignment horizontal="center" vertical="top" wrapText="1"/>
      <protection/>
    </xf>
    <xf numFmtId="0" fontId="51" fillId="0" borderId="0" xfId="53" applyFont="1" applyFill="1" applyBorder="1" applyAlignment="1" applyProtection="1">
      <alignment horizontal="center" vertical="top" wrapText="1"/>
      <protection/>
    </xf>
    <xf numFmtId="0" fontId="51" fillId="0" borderId="22" xfId="53" applyFont="1" applyFill="1" applyBorder="1" applyAlignment="1" applyProtection="1">
      <alignment horizontal="center" vertical="top" wrapText="1"/>
      <protection/>
    </xf>
    <xf numFmtId="0" fontId="51" fillId="0" borderId="17" xfId="53" applyFont="1" applyFill="1" applyBorder="1" applyAlignment="1" applyProtection="1">
      <alignment horizontal="center" vertical="top" wrapText="1"/>
      <protection/>
    </xf>
    <xf numFmtId="0" fontId="51" fillId="0" borderId="24" xfId="53" applyFont="1" applyFill="1" applyBorder="1" applyAlignment="1" applyProtection="1">
      <alignment horizontal="center" vertical="top" wrapText="1"/>
      <protection/>
    </xf>
    <xf numFmtId="0" fontId="51" fillId="0" borderId="18" xfId="53" applyFont="1" applyFill="1" applyBorder="1" applyAlignment="1" applyProtection="1">
      <alignment horizontal="center" vertical="top" wrapText="1"/>
      <protection/>
    </xf>
    <xf numFmtId="0" fontId="51" fillId="0" borderId="11" xfId="53" applyFont="1" applyFill="1" applyBorder="1" applyAlignment="1" applyProtection="1">
      <alignment vertical="top" wrapText="1"/>
      <protection/>
    </xf>
    <xf numFmtId="0" fontId="51" fillId="0" borderId="16" xfId="53" applyFont="1" applyFill="1" applyBorder="1" applyAlignment="1" applyProtection="1">
      <alignment vertical="top" wrapText="1"/>
      <protection/>
    </xf>
    <xf numFmtId="0" fontId="51" fillId="0" borderId="15" xfId="53" applyFont="1" applyFill="1" applyBorder="1" applyAlignment="1" applyProtection="1">
      <alignment vertical="top" wrapText="1"/>
      <protection/>
    </xf>
    <xf numFmtId="0" fontId="51" fillId="0" borderId="16" xfId="53" applyFont="1" applyFill="1" applyBorder="1" applyAlignment="1" applyProtection="1">
      <alignment horizontal="center" vertical="top" wrapText="1"/>
      <protection/>
    </xf>
    <xf numFmtId="0" fontId="51" fillId="0" borderId="11" xfId="53" applyNumberFormat="1" applyFont="1" applyFill="1" applyBorder="1" applyAlignment="1" applyProtection="1">
      <alignment horizontal="left" vertical="top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53" fillId="0" borderId="11" xfId="53" applyFont="1" applyFill="1" applyBorder="1" applyAlignment="1" applyProtection="1">
      <alignment horizontal="center" vertical="top" wrapText="1"/>
      <protection/>
    </xf>
    <xf numFmtId="0" fontId="51" fillId="0" borderId="16" xfId="53" applyNumberFormat="1" applyFont="1" applyFill="1" applyBorder="1" applyAlignment="1" applyProtection="1">
      <alignment horizontal="left" vertical="top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53" fillId="0" borderId="16" xfId="53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>
      <alignment wrapText="1"/>
    </xf>
    <xf numFmtId="0" fontId="51" fillId="0" borderId="15" xfId="53" applyNumberFormat="1" applyFont="1" applyFill="1" applyBorder="1" applyAlignment="1" applyProtection="1">
      <alignment horizontal="left" vertical="top" wrapText="1"/>
      <protection/>
    </xf>
    <xf numFmtId="194" fontId="51" fillId="0" borderId="10" xfId="53" applyNumberFormat="1" applyFont="1" applyFill="1" applyBorder="1" applyAlignment="1" applyProtection="1">
      <alignment vertical="top" wrapText="1"/>
      <protection/>
    </xf>
    <xf numFmtId="0" fontId="53" fillId="0" borderId="15" xfId="53" applyFont="1" applyFill="1" applyBorder="1" applyAlignment="1" applyProtection="1">
      <alignment horizontal="center" vertical="top" wrapText="1"/>
      <protection/>
    </xf>
    <xf numFmtId="0" fontId="49" fillId="0" borderId="16" xfId="0" applyFont="1" applyFill="1" applyBorder="1" applyAlignment="1">
      <alignment horizontal="center" vertical="top" wrapText="1"/>
    </xf>
    <xf numFmtId="4" fontId="51" fillId="0" borderId="10" xfId="53" applyNumberFormat="1" applyFont="1" applyFill="1" applyBorder="1" applyAlignment="1" applyProtection="1">
      <alignment horizontal="center" vertical="top" wrapText="1"/>
      <protection/>
    </xf>
    <xf numFmtId="4" fontId="51" fillId="0" borderId="10" xfId="53" applyNumberFormat="1" applyFont="1" applyFill="1" applyBorder="1" applyAlignment="1" applyProtection="1">
      <alignment vertical="top" wrapText="1"/>
      <protection/>
    </xf>
    <xf numFmtId="0" fontId="51" fillId="0" borderId="19" xfId="53" applyFont="1" applyFill="1" applyBorder="1" applyAlignment="1" applyProtection="1">
      <alignment vertical="top" wrapText="1"/>
      <protection/>
    </xf>
    <xf numFmtId="0" fontId="51" fillId="0" borderId="23" xfId="53" applyFont="1" applyFill="1" applyBorder="1" applyAlignment="1" applyProtection="1">
      <alignment vertical="top" wrapText="1"/>
      <protection/>
    </xf>
    <xf numFmtId="0" fontId="51" fillId="0" borderId="20" xfId="53" applyFont="1" applyFill="1" applyBorder="1" applyAlignment="1" applyProtection="1">
      <alignment vertical="top" wrapText="1"/>
      <protection/>
    </xf>
    <xf numFmtId="0" fontId="51" fillId="0" borderId="21" xfId="53" applyFont="1" applyFill="1" applyBorder="1" applyAlignment="1" applyProtection="1">
      <alignment vertical="top" wrapText="1"/>
      <protection/>
    </xf>
    <xf numFmtId="0" fontId="51" fillId="0" borderId="0" xfId="53" applyFont="1" applyFill="1" applyBorder="1" applyAlignment="1" applyProtection="1">
      <alignment vertical="top" wrapText="1"/>
      <protection/>
    </xf>
    <xf numFmtId="0" fontId="51" fillId="0" borderId="22" xfId="53" applyFont="1" applyFill="1" applyBorder="1" applyAlignment="1" applyProtection="1">
      <alignment vertical="top" wrapText="1"/>
      <protection/>
    </xf>
    <xf numFmtId="0" fontId="51" fillId="0" borderId="17" xfId="53" applyFont="1" applyFill="1" applyBorder="1" applyAlignment="1" applyProtection="1">
      <alignment vertical="top" wrapText="1"/>
      <protection/>
    </xf>
    <xf numFmtId="0" fontId="51" fillId="0" borderId="24" xfId="53" applyFont="1" applyFill="1" applyBorder="1" applyAlignment="1" applyProtection="1">
      <alignment vertical="top" wrapText="1"/>
      <protection/>
    </xf>
    <xf numFmtId="0" fontId="51" fillId="0" borderId="18" xfId="53" applyFont="1" applyFill="1" applyBorder="1" applyAlignment="1" applyProtection="1">
      <alignment vertical="top" wrapText="1"/>
      <protection/>
    </xf>
    <xf numFmtId="0" fontId="54" fillId="0" borderId="0" xfId="53" applyFont="1" applyFill="1" applyBorder="1" applyAlignment="1" applyProtection="1">
      <alignment horizontal="center" vertical="center" wrapText="1"/>
      <protection/>
    </xf>
    <xf numFmtId="0" fontId="54" fillId="0" borderId="0" xfId="53" applyFont="1" applyFill="1" applyBorder="1" applyAlignment="1" applyProtection="1">
      <alignment vertical="center" wrapText="1"/>
      <protection/>
    </xf>
    <xf numFmtId="49" fontId="51" fillId="0" borderId="11" xfId="53" applyNumberFormat="1" applyFont="1" applyFill="1" applyBorder="1" applyAlignment="1" applyProtection="1">
      <alignment horizontal="center" vertical="top" wrapText="1"/>
      <protection/>
    </xf>
    <xf numFmtId="49" fontId="51" fillId="0" borderId="16" xfId="53" applyNumberFormat="1" applyFont="1" applyFill="1" applyBorder="1" applyAlignment="1" applyProtection="1">
      <alignment horizontal="center" vertical="top" wrapText="1"/>
      <protection/>
    </xf>
    <xf numFmtId="49" fontId="51" fillId="0" borderId="15" xfId="53" applyNumberFormat="1" applyFont="1" applyFill="1" applyBorder="1" applyAlignment="1" applyProtection="1">
      <alignment horizontal="center" vertical="top" wrapText="1"/>
      <protection/>
    </xf>
    <xf numFmtId="0" fontId="54" fillId="0" borderId="0" xfId="53" applyFont="1" applyFill="1" applyAlignment="1" applyProtection="1">
      <alignment horizontal="center" wrapText="1"/>
      <protection/>
    </xf>
    <xf numFmtId="0" fontId="49" fillId="0" borderId="0" xfId="53" applyFont="1" applyFill="1" applyAlignment="1" applyProtection="1">
      <alignment wrapText="1"/>
      <protection/>
    </xf>
    <xf numFmtId="0" fontId="55" fillId="0" borderId="0" xfId="53" applyFont="1" applyFill="1" applyAlignment="1" applyProtection="1">
      <alignment wrapText="1"/>
      <protection/>
    </xf>
    <xf numFmtId="0" fontId="48" fillId="0" borderId="0" xfId="53" applyFont="1" applyFill="1" applyAlignment="1" applyProtection="1">
      <alignment horizontal="center" wrapText="1"/>
      <protection/>
    </xf>
    <xf numFmtId="2" fontId="48" fillId="0" borderId="12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6"/>
  <sheetViews>
    <sheetView tabSelected="1" zoomScale="80" zoomScaleNormal="80" zoomScalePageLayoutView="0" workbookViewId="0" topLeftCell="A1">
      <selection activeCell="I1" sqref="I1:L1"/>
    </sheetView>
  </sheetViews>
  <sheetFormatPr defaultColWidth="9.140625" defaultRowHeight="12.75"/>
  <cols>
    <col min="1" max="1" width="5.140625" style="83" customWidth="1"/>
    <col min="2" max="2" width="30.28125" style="83" customWidth="1"/>
    <col min="3" max="3" width="19.00390625" style="83" customWidth="1"/>
    <col min="4" max="4" width="12.57421875" style="83" customWidth="1"/>
    <col min="5" max="5" width="17.00390625" style="83" customWidth="1"/>
    <col min="6" max="6" width="14.00390625" style="83" customWidth="1"/>
    <col min="7" max="7" width="13.8515625" style="83" customWidth="1"/>
    <col min="8" max="10" width="12.57421875" style="83" customWidth="1"/>
    <col min="11" max="11" width="21.7109375" style="83" customWidth="1"/>
    <col min="12" max="12" width="21.421875" style="2" customWidth="1"/>
    <col min="13" max="16384" width="9.140625" style="2" customWidth="1"/>
  </cols>
  <sheetData>
    <row r="1" spans="1:12" ht="132.75" customHeight="1">
      <c r="A1" s="56"/>
      <c r="B1" s="56"/>
      <c r="C1" s="56"/>
      <c r="D1" s="57" t="s">
        <v>23</v>
      </c>
      <c r="E1" s="56"/>
      <c r="F1" s="56"/>
      <c r="G1" s="56"/>
      <c r="H1" s="56"/>
      <c r="I1" s="58" t="s">
        <v>185</v>
      </c>
      <c r="J1" s="58"/>
      <c r="K1" s="58"/>
      <c r="L1" s="58"/>
    </row>
    <row r="2" spans="1:12" ht="21" customHeight="1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3"/>
      <c r="B3" s="4" t="s">
        <v>184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.75" customHeight="1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34.5" customHeight="1">
      <c r="A6" s="61" t="s">
        <v>2</v>
      </c>
      <c r="B6" s="61" t="s">
        <v>25</v>
      </c>
      <c r="C6" s="62" t="s">
        <v>14</v>
      </c>
      <c r="D6" s="61" t="s">
        <v>10</v>
      </c>
      <c r="E6" s="61" t="s">
        <v>26</v>
      </c>
      <c r="F6" s="63"/>
      <c r="G6" s="61" t="s">
        <v>27</v>
      </c>
      <c r="H6" s="61"/>
      <c r="I6" s="61"/>
      <c r="J6" s="61"/>
      <c r="K6" s="64" t="s">
        <v>28</v>
      </c>
      <c r="L6" s="64" t="s">
        <v>29</v>
      </c>
    </row>
    <row r="7" spans="1:12" ht="34.5" customHeight="1">
      <c r="A7" s="61"/>
      <c r="B7" s="61"/>
      <c r="C7" s="62"/>
      <c r="D7" s="61"/>
      <c r="E7" s="61"/>
      <c r="F7" s="65" t="s">
        <v>32</v>
      </c>
      <c r="G7" s="65" t="s">
        <v>33</v>
      </c>
      <c r="H7" s="65" t="s">
        <v>34</v>
      </c>
      <c r="I7" s="65" t="s">
        <v>35</v>
      </c>
      <c r="J7" s="65" t="s">
        <v>40</v>
      </c>
      <c r="K7" s="66"/>
      <c r="L7" s="66"/>
    </row>
    <row r="8" spans="1:12" ht="12.7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</row>
    <row r="9" spans="1:12" ht="24" customHeight="1">
      <c r="A9" s="67"/>
      <c r="B9" s="68"/>
      <c r="C9" s="69" t="s">
        <v>182</v>
      </c>
      <c r="D9" s="70"/>
      <c r="E9" s="70"/>
      <c r="F9" s="70"/>
      <c r="G9" s="70"/>
      <c r="H9" s="70"/>
      <c r="I9" s="70"/>
      <c r="J9" s="70"/>
      <c r="K9" s="70"/>
      <c r="L9" s="71"/>
    </row>
    <row r="10" spans="1:12" ht="95.25" customHeight="1">
      <c r="A10" s="72">
        <v>1</v>
      </c>
      <c r="B10" s="72" t="s">
        <v>69</v>
      </c>
      <c r="C10" s="72" t="s">
        <v>167</v>
      </c>
      <c r="D10" s="63" t="s">
        <v>39</v>
      </c>
      <c r="E10" s="73">
        <v>43.79</v>
      </c>
      <c r="F10" s="73">
        <v>100</v>
      </c>
      <c r="G10" s="73">
        <v>100</v>
      </c>
      <c r="H10" s="73">
        <v>100</v>
      </c>
      <c r="I10" s="73">
        <v>100</v>
      </c>
      <c r="J10" s="73">
        <v>100</v>
      </c>
      <c r="K10" s="72" t="s">
        <v>84</v>
      </c>
      <c r="L10" s="74" t="s">
        <v>41</v>
      </c>
    </row>
    <row r="11" spans="1:12" ht="90.75" customHeight="1">
      <c r="A11" s="72">
        <f>A10+1</f>
        <v>2</v>
      </c>
      <c r="B11" s="75" t="s">
        <v>89</v>
      </c>
      <c r="C11" s="75" t="s">
        <v>168</v>
      </c>
      <c r="D11" s="63" t="s">
        <v>39</v>
      </c>
      <c r="E11" s="73">
        <v>102.4</v>
      </c>
      <c r="F11" s="73">
        <v>100</v>
      </c>
      <c r="G11" s="73">
        <v>100</v>
      </c>
      <c r="H11" s="73">
        <v>100</v>
      </c>
      <c r="I11" s="73">
        <v>100</v>
      </c>
      <c r="J11" s="73">
        <v>100</v>
      </c>
      <c r="K11" s="72" t="s">
        <v>84</v>
      </c>
      <c r="L11" s="76" t="s">
        <v>53</v>
      </c>
    </row>
    <row r="12" spans="1:12" ht="90" customHeight="1">
      <c r="A12" s="72">
        <f aca="true" t="shared" si="0" ref="A12:A18">A11+1</f>
        <v>3</v>
      </c>
      <c r="B12" s="75" t="s">
        <v>70</v>
      </c>
      <c r="C12" s="75" t="s">
        <v>168</v>
      </c>
      <c r="D12" s="63" t="s">
        <v>39</v>
      </c>
      <c r="E12" s="73">
        <v>94.59</v>
      </c>
      <c r="F12" s="73">
        <v>100</v>
      </c>
      <c r="G12" s="73">
        <v>100</v>
      </c>
      <c r="H12" s="73">
        <v>100</v>
      </c>
      <c r="I12" s="73">
        <v>100</v>
      </c>
      <c r="J12" s="73">
        <v>100</v>
      </c>
      <c r="K12" s="72" t="s">
        <v>84</v>
      </c>
      <c r="L12" s="77" t="s">
        <v>41</v>
      </c>
    </row>
    <row r="13" spans="1:12" ht="93.75" customHeight="1">
      <c r="A13" s="72">
        <f t="shared" si="0"/>
        <v>4</v>
      </c>
      <c r="B13" s="75" t="s">
        <v>71</v>
      </c>
      <c r="C13" s="75" t="s">
        <v>168</v>
      </c>
      <c r="D13" s="63" t="s">
        <v>39</v>
      </c>
      <c r="E13" s="73">
        <v>105.16</v>
      </c>
      <c r="F13" s="73">
        <v>100</v>
      </c>
      <c r="G13" s="73">
        <v>100</v>
      </c>
      <c r="H13" s="73">
        <v>100</v>
      </c>
      <c r="I13" s="73">
        <v>100</v>
      </c>
      <c r="J13" s="73">
        <v>100</v>
      </c>
      <c r="K13" s="72" t="s">
        <v>84</v>
      </c>
      <c r="L13" s="76" t="s">
        <v>53</v>
      </c>
    </row>
    <row r="14" spans="1:12" ht="79.5" customHeight="1">
      <c r="A14" s="72">
        <f t="shared" si="0"/>
        <v>5</v>
      </c>
      <c r="B14" s="75" t="s">
        <v>72</v>
      </c>
      <c r="C14" s="75" t="s">
        <v>169</v>
      </c>
      <c r="D14" s="63" t="s">
        <v>39</v>
      </c>
      <c r="E14" s="73">
        <v>65.65</v>
      </c>
      <c r="F14" s="73">
        <v>100</v>
      </c>
      <c r="G14" s="73">
        <v>100</v>
      </c>
      <c r="H14" s="73">
        <v>100</v>
      </c>
      <c r="I14" s="73">
        <v>100</v>
      </c>
      <c r="J14" s="73">
        <v>100</v>
      </c>
      <c r="K14" s="72" t="s">
        <v>85</v>
      </c>
      <c r="L14" s="76" t="s">
        <v>53</v>
      </c>
    </row>
    <row r="15" spans="1:12" ht="76.5" customHeight="1">
      <c r="A15" s="72">
        <f t="shared" si="0"/>
        <v>6</v>
      </c>
      <c r="B15" s="75" t="s">
        <v>73</v>
      </c>
      <c r="C15" s="75" t="s">
        <v>170</v>
      </c>
      <c r="D15" s="63" t="s">
        <v>39</v>
      </c>
      <c r="E15" s="73">
        <v>100</v>
      </c>
      <c r="F15" s="73">
        <v>100</v>
      </c>
      <c r="G15" s="73">
        <v>100</v>
      </c>
      <c r="H15" s="73">
        <v>100</v>
      </c>
      <c r="I15" s="73">
        <v>100</v>
      </c>
      <c r="J15" s="73">
        <v>100</v>
      </c>
      <c r="K15" s="72" t="s">
        <v>86</v>
      </c>
      <c r="L15" s="77" t="s">
        <v>51</v>
      </c>
    </row>
    <row r="16" spans="1:12" ht="88.5" customHeight="1">
      <c r="A16" s="72">
        <f t="shared" si="0"/>
        <v>7</v>
      </c>
      <c r="B16" s="75" t="s">
        <v>146</v>
      </c>
      <c r="C16" s="75" t="s">
        <v>172</v>
      </c>
      <c r="D16" s="63" t="s">
        <v>39</v>
      </c>
      <c r="E16" s="73" t="s">
        <v>171</v>
      </c>
      <c r="F16" s="73">
        <v>90</v>
      </c>
      <c r="G16" s="73">
        <v>50</v>
      </c>
      <c r="H16" s="73">
        <v>50</v>
      </c>
      <c r="I16" s="73">
        <v>50</v>
      </c>
      <c r="J16" s="73">
        <v>50</v>
      </c>
      <c r="K16" s="72" t="s">
        <v>86</v>
      </c>
      <c r="L16" s="76" t="s">
        <v>52</v>
      </c>
    </row>
    <row r="17" spans="1:12" ht="152.25" customHeight="1">
      <c r="A17" s="72">
        <f t="shared" si="0"/>
        <v>8</v>
      </c>
      <c r="B17" s="75" t="s">
        <v>74</v>
      </c>
      <c r="C17" s="75" t="s">
        <v>173</v>
      </c>
      <c r="D17" s="63" t="s">
        <v>39</v>
      </c>
      <c r="E17" s="73">
        <v>102</v>
      </c>
      <c r="F17" s="73">
        <v>100</v>
      </c>
      <c r="G17" s="73">
        <v>100</v>
      </c>
      <c r="H17" s="73">
        <v>100</v>
      </c>
      <c r="I17" s="73">
        <v>100</v>
      </c>
      <c r="J17" s="73">
        <v>100</v>
      </c>
      <c r="K17" s="72" t="s">
        <v>99</v>
      </c>
      <c r="L17" s="77" t="s">
        <v>51</v>
      </c>
    </row>
    <row r="18" spans="1:12" ht="168.75" customHeight="1">
      <c r="A18" s="72">
        <f t="shared" si="0"/>
        <v>9</v>
      </c>
      <c r="B18" s="75" t="s">
        <v>75</v>
      </c>
      <c r="C18" s="75" t="s">
        <v>174</v>
      </c>
      <c r="D18" s="63" t="s">
        <v>39</v>
      </c>
      <c r="E18" s="73">
        <v>0</v>
      </c>
      <c r="F18" s="73">
        <v>20</v>
      </c>
      <c r="G18" s="73">
        <v>20</v>
      </c>
      <c r="H18" s="73">
        <v>20</v>
      </c>
      <c r="I18" s="73">
        <v>20</v>
      </c>
      <c r="J18" s="73">
        <v>20</v>
      </c>
      <c r="K18" s="72" t="s">
        <v>87</v>
      </c>
      <c r="L18" s="76" t="s">
        <v>50</v>
      </c>
    </row>
    <row r="19" spans="1:12" ht="99.75" customHeight="1">
      <c r="A19" s="72">
        <f>A18+1</f>
        <v>10</v>
      </c>
      <c r="B19" s="78" t="s">
        <v>147</v>
      </c>
      <c r="C19" s="78" t="s">
        <v>168</v>
      </c>
      <c r="D19" s="63" t="s">
        <v>39</v>
      </c>
      <c r="E19" s="73" t="s">
        <v>171</v>
      </c>
      <c r="F19" s="73" t="s">
        <v>171</v>
      </c>
      <c r="G19" s="73">
        <v>100</v>
      </c>
      <c r="H19" s="73">
        <v>100</v>
      </c>
      <c r="I19" s="73">
        <v>100</v>
      </c>
      <c r="J19" s="73">
        <v>100</v>
      </c>
      <c r="K19" s="72" t="s">
        <v>88</v>
      </c>
      <c r="L19" s="76" t="s">
        <v>49</v>
      </c>
    </row>
    <row r="20" spans="1:12" ht="12.75" customHeight="1">
      <c r="A20" s="67"/>
      <c r="B20" s="68"/>
      <c r="C20" s="69" t="s">
        <v>183</v>
      </c>
      <c r="D20" s="70"/>
      <c r="E20" s="70"/>
      <c r="F20" s="70"/>
      <c r="G20" s="70"/>
      <c r="H20" s="70"/>
      <c r="I20" s="70"/>
      <c r="J20" s="70"/>
      <c r="K20" s="70"/>
      <c r="L20" s="71"/>
    </row>
    <row r="21" spans="1:12" ht="155.25" customHeight="1">
      <c r="A21" s="79" t="s">
        <v>76</v>
      </c>
      <c r="B21" s="80" t="s">
        <v>90</v>
      </c>
      <c r="C21" s="80" t="s">
        <v>77</v>
      </c>
      <c r="D21" s="63" t="s">
        <v>39</v>
      </c>
      <c r="E21" s="63">
        <v>0.1</v>
      </c>
      <c r="F21" s="63">
        <v>2.06</v>
      </c>
      <c r="G21" s="63">
        <v>2</v>
      </c>
      <c r="H21" s="63">
        <v>2</v>
      </c>
      <c r="I21" s="63">
        <v>2</v>
      </c>
      <c r="J21" s="63">
        <v>2</v>
      </c>
      <c r="K21" s="72" t="s">
        <v>94</v>
      </c>
      <c r="L21" s="73" t="s">
        <v>142</v>
      </c>
    </row>
    <row r="22" spans="1:12" ht="81" customHeight="1">
      <c r="A22" s="79" t="s">
        <v>78</v>
      </c>
      <c r="B22" s="80" t="s">
        <v>148</v>
      </c>
      <c r="C22" s="80" t="s">
        <v>77</v>
      </c>
      <c r="D22" s="63" t="s">
        <v>39</v>
      </c>
      <c r="E22" s="63" t="s">
        <v>171</v>
      </c>
      <c r="F22" s="63">
        <v>100</v>
      </c>
      <c r="G22" s="63">
        <v>100</v>
      </c>
      <c r="H22" s="63">
        <v>100</v>
      </c>
      <c r="I22" s="63">
        <v>100</v>
      </c>
      <c r="J22" s="63">
        <v>100</v>
      </c>
      <c r="K22" s="72" t="s">
        <v>94</v>
      </c>
      <c r="L22" s="73" t="s">
        <v>143</v>
      </c>
    </row>
    <row r="23" spans="1:12" ht="139.5" customHeight="1">
      <c r="A23" s="79" t="s">
        <v>79</v>
      </c>
      <c r="B23" s="80" t="s">
        <v>91</v>
      </c>
      <c r="C23" s="80" t="s">
        <v>77</v>
      </c>
      <c r="D23" s="63" t="s">
        <v>39</v>
      </c>
      <c r="E23" s="63">
        <v>10</v>
      </c>
      <c r="F23" s="63">
        <v>10</v>
      </c>
      <c r="G23" s="63">
        <v>10</v>
      </c>
      <c r="H23" s="63">
        <v>10</v>
      </c>
      <c r="I23" s="63">
        <v>10</v>
      </c>
      <c r="J23" s="63">
        <v>10</v>
      </c>
      <c r="K23" s="72" t="s">
        <v>94</v>
      </c>
      <c r="L23" s="73" t="s">
        <v>143</v>
      </c>
    </row>
    <row r="24" spans="1:12" ht="84" customHeight="1">
      <c r="A24" s="81" t="s">
        <v>80</v>
      </c>
      <c r="B24" s="80" t="s">
        <v>92</v>
      </c>
      <c r="C24" s="80" t="s">
        <v>77</v>
      </c>
      <c r="D24" s="63" t="s">
        <v>81</v>
      </c>
      <c r="E24" s="63" t="s">
        <v>82</v>
      </c>
      <c r="F24" s="63" t="s">
        <v>82</v>
      </c>
      <c r="G24" s="63" t="s">
        <v>82</v>
      </c>
      <c r="H24" s="63" t="s">
        <v>82</v>
      </c>
      <c r="I24" s="63" t="s">
        <v>82</v>
      </c>
      <c r="J24" s="63" t="s">
        <v>82</v>
      </c>
      <c r="K24" s="72" t="s">
        <v>94</v>
      </c>
      <c r="L24" s="73" t="s">
        <v>144</v>
      </c>
    </row>
    <row r="25" spans="1:12" ht="81" customHeight="1">
      <c r="A25" s="81" t="s">
        <v>83</v>
      </c>
      <c r="B25" s="80" t="s">
        <v>93</v>
      </c>
      <c r="C25" s="80" t="s">
        <v>77</v>
      </c>
      <c r="D25" s="63" t="s">
        <v>39</v>
      </c>
      <c r="E25" s="63">
        <v>12</v>
      </c>
      <c r="F25" s="63">
        <v>5</v>
      </c>
      <c r="G25" s="63">
        <v>5</v>
      </c>
      <c r="H25" s="63">
        <v>5</v>
      </c>
      <c r="I25" s="63">
        <v>5</v>
      </c>
      <c r="J25" s="63">
        <v>5</v>
      </c>
      <c r="K25" s="72" t="s">
        <v>175</v>
      </c>
      <c r="L25" s="73" t="s">
        <v>145</v>
      </c>
    </row>
    <row r="26" spans="1:12" ht="15.7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</sheetData>
  <sheetProtection/>
  <mergeCells count="18">
    <mergeCell ref="I1:L1"/>
    <mergeCell ref="A2:L2"/>
    <mergeCell ref="A6:A7"/>
    <mergeCell ref="B6:B7"/>
    <mergeCell ref="C6:C7"/>
    <mergeCell ref="D6:D7"/>
    <mergeCell ref="E6:E7"/>
    <mergeCell ref="A4:L4"/>
    <mergeCell ref="L6:L7"/>
    <mergeCell ref="B3:L3"/>
    <mergeCell ref="A5:K5"/>
    <mergeCell ref="G6:J6"/>
    <mergeCell ref="K6:K7"/>
    <mergeCell ref="A26:L26"/>
    <mergeCell ref="A9:B9"/>
    <mergeCell ref="C9:L9"/>
    <mergeCell ref="A20:B20"/>
    <mergeCell ref="C20:L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69"/>
  <sheetViews>
    <sheetView zoomScale="60" zoomScaleNormal="60" zoomScalePageLayoutView="0" workbookViewId="0" topLeftCell="A1">
      <selection activeCell="A1" sqref="A1:O1"/>
    </sheetView>
  </sheetViews>
  <sheetFormatPr defaultColWidth="9.140625" defaultRowHeight="12.75"/>
  <cols>
    <col min="1" max="1" width="6.57421875" style="2" bestFit="1" customWidth="1"/>
    <col min="2" max="2" width="33.28125" style="2" customWidth="1"/>
    <col min="3" max="3" width="13.00390625" style="2" customWidth="1"/>
    <col min="4" max="4" width="27.8515625" style="2" customWidth="1"/>
    <col min="5" max="5" width="14.57421875" style="2" customWidth="1"/>
    <col min="6" max="6" width="14.140625" style="2" customWidth="1"/>
    <col min="7" max="7" width="15.00390625" style="2" customWidth="1"/>
    <col min="8" max="8" width="13.57421875" style="2" customWidth="1"/>
    <col min="9" max="9" width="13.28125" style="2" customWidth="1"/>
    <col min="10" max="10" width="14.00390625" style="2" customWidth="1"/>
    <col min="11" max="14" width="13.421875" style="2" customWidth="1"/>
    <col min="15" max="15" width="20.8515625" style="2" customWidth="1"/>
    <col min="16" max="16" width="5.7109375" style="2" hidden="1" customWidth="1"/>
    <col min="17" max="17" width="9.140625" style="2" hidden="1" customWidth="1"/>
    <col min="18" max="18" width="55.57421875" style="2" customWidth="1"/>
    <col min="19" max="16384" width="9.140625" style="2" customWidth="1"/>
  </cols>
  <sheetData>
    <row r="1" spans="1:15" ht="84" customHeight="1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35.25" customHeight="1">
      <c r="A2" s="125" t="s">
        <v>151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26"/>
    </row>
    <row r="3" spans="1:17" ht="35.2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6"/>
      <c r="Q3" s="126"/>
    </row>
    <row r="4" spans="1:17" ht="15.75" customHeight="1">
      <c r="A4" s="127"/>
      <c r="B4" s="125" t="s">
        <v>152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26"/>
    </row>
    <row r="5" spans="1:17" ht="15.75" customHeight="1">
      <c r="A5" s="126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6"/>
      <c r="Q5" s="126"/>
    </row>
    <row r="6" spans="1:17" ht="15.75" customHeight="1">
      <c r="A6" s="126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6"/>
      <c r="Q6" s="126"/>
    </row>
    <row r="7" spans="1:15" ht="15" customHeight="1">
      <c r="A7" s="10" t="s">
        <v>2</v>
      </c>
      <c r="B7" s="11" t="s">
        <v>16</v>
      </c>
      <c r="C7" s="11" t="s">
        <v>17</v>
      </c>
      <c r="D7" s="11" t="s">
        <v>5</v>
      </c>
      <c r="E7" s="11" t="s">
        <v>18</v>
      </c>
      <c r="F7" s="12" t="s">
        <v>6</v>
      </c>
      <c r="G7" s="13"/>
      <c r="H7" s="13"/>
      <c r="I7" s="13"/>
      <c r="J7" s="13"/>
      <c r="K7" s="13"/>
      <c r="L7" s="13"/>
      <c r="M7" s="13"/>
      <c r="N7" s="14"/>
      <c r="O7" s="11" t="s">
        <v>30</v>
      </c>
    </row>
    <row r="8" spans="1:15" ht="55.5" customHeight="1">
      <c r="A8" s="10"/>
      <c r="B8" s="15"/>
      <c r="C8" s="15"/>
      <c r="D8" s="15"/>
      <c r="E8" s="15"/>
      <c r="F8" s="16" t="s">
        <v>55</v>
      </c>
      <c r="G8" s="129" t="s">
        <v>33</v>
      </c>
      <c r="H8" s="130"/>
      <c r="I8" s="130"/>
      <c r="J8" s="130"/>
      <c r="K8" s="131"/>
      <c r="L8" s="20" t="s">
        <v>34</v>
      </c>
      <c r="M8" s="20" t="s">
        <v>35</v>
      </c>
      <c r="N8" s="20" t="s">
        <v>36</v>
      </c>
      <c r="O8" s="15"/>
    </row>
    <row r="9" spans="1:15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12">
        <v>7</v>
      </c>
      <c r="H9" s="13"/>
      <c r="I9" s="13"/>
      <c r="J9" s="13"/>
      <c r="K9" s="14"/>
      <c r="L9" s="21">
        <v>8</v>
      </c>
      <c r="M9" s="21">
        <v>9</v>
      </c>
      <c r="N9" s="21">
        <v>10</v>
      </c>
      <c r="O9" s="21">
        <v>11</v>
      </c>
    </row>
    <row r="10" spans="1:15" ht="15" customHeight="1">
      <c r="A10" s="11" t="s">
        <v>3</v>
      </c>
      <c r="B10" s="11" t="s">
        <v>54</v>
      </c>
      <c r="C10" s="11" t="s">
        <v>56</v>
      </c>
      <c r="D10" s="21" t="s">
        <v>12</v>
      </c>
      <c r="E10" s="25">
        <f aca="true" t="shared" si="0" ref="E10:F13">E15+E23+E31</f>
        <v>489871.7</v>
      </c>
      <c r="F10" s="26">
        <f>F15+F23+F31</f>
        <v>99385.3</v>
      </c>
      <c r="G10" s="27">
        <f>SUM(G11:K14)</f>
        <v>114360.4</v>
      </c>
      <c r="H10" s="28"/>
      <c r="I10" s="28"/>
      <c r="J10" s="28"/>
      <c r="K10" s="29"/>
      <c r="L10" s="30">
        <f aca="true" t="shared" si="1" ref="L10:N13">L15+L23+L31</f>
        <v>92627</v>
      </c>
      <c r="M10" s="30">
        <f t="shared" si="1"/>
        <v>91749.5</v>
      </c>
      <c r="N10" s="30">
        <f t="shared" si="1"/>
        <v>91749.5</v>
      </c>
      <c r="O10" s="11" t="s">
        <v>15</v>
      </c>
    </row>
    <row r="11" spans="1:15" ht="30">
      <c r="A11" s="31"/>
      <c r="B11" s="31"/>
      <c r="C11" s="31"/>
      <c r="D11" s="21" t="s">
        <v>0</v>
      </c>
      <c r="E11" s="25">
        <f t="shared" si="0"/>
        <v>0</v>
      </c>
      <c r="F11" s="26">
        <f t="shared" si="0"/>
        <v>0</v>
      </c>
      <c r="G11" s="27">
        <f>G16+G24+G32</f>
        <v>0</v>
      </c>
      <c r="H11" s="28"/>
      <c r="I11" s="28"/>
      <c r="J11" s="28"/>
      <c r="K11" s="29"/>
      <c r="L11" s="30">
        <f t="shared" si="1"/>
        <v>0</v>
      </c>
      <c r="M11" s="30">
        <f t="shared" si="1"/>
        <v>0</v>
      </c>
      <c r="N11" s="30">
        <f t="shared" si="1"/>
        <v>0</v>
      </c>
      <c r="O11" s="31"/>
    </row>
    <row r="12" spans="1:15" ht="41.25" customHeight="1">
      <c r="A12" s="31"/>
      <c r="B12" s="31"/>
      <c r="C12" s="31"/>
      <c r="D12" s="21" t="s">
        <v>4</v>
      </c>
      <c r="E12" s="25">
        <f t="shared" si="0"/>
        <v>0</v>
      </c>
      <c r="F12" s="26">
        <f t="shared" si="0"/>
        <v>0</v>
      </c>
      <c r="G12" s="27">
        <f>G17+G25+G33</f>
        <v>0</v>
      </c>
      <c r="H12" s="28"/>
      <c r="I12" s="28"/>
      <c r="J12" s="28"/>
      <c r="K12" s="29"/>
      <c r="L12" s="30">
        <f t="shared" si="1"/>
        <v>0</v>
      </c>
      <c r="M12" s="30">
        <f t="shared" si="1"/>
        <v>0</v>
      </c>
      <c r="N12" s="30">
        <f t="shared" si="1"/>
        <v>0</v>
      </c>
      <c r="O12" s="31"/>
    </row>
    <row r="13" spans="1:15" ht="49.5" customHeight="1">
      <c r="A13" s="31"/>
      <c r="B13" s="31"/>
      <c r="C13" s="31"/>
      <c r="D13" s="21" t="s">
        <v>11</v>
      </c>
      <c r="E13" s="25">
        <f t="shared" si="0"/>
        <v>489871.7</v>
      </c>
      <c r="F13" s="26">
        <f t="shared" si="0"/>
        <v>99385.3</v>
      </c>
      <c r="G13" s="27">
        <f>G18+G26+G34</f>
        <v>114360.4</v>
      </c>
      <c r="H13" s="28"/>
      <c r="I13" s="28"/>
      <c r="J13" s="28"/>
      <c r="K13" s="29"/>
      <c r="L13" s="30">
        <f t="shared" si="1"/>
        <v>92627</v>
      </c>
      <c r="M13" s="30">
        <f t="shared" si="1"/>
        <v>91749.5</v>
      </c>
      <c r="N13" s="30">
        <f t="shared" si="1"/>
        <v>91749.5</v>
      </c>
      <c r="O13" s="31"/>
    </row>
    <row r="14" spans="1:15" ht="15">
      <c r="A14" s="31"/>
      <c r="B14" s="15"/>
      <c r="C14" s="15"/>
      <c r="D14" s="21" t="s">
        <v>21</v>
      </c>
      <c r="E14" s="25">
        <f>E19+E27+E35</f>
        <v>0</v>
      </c>
      <c r="F14" s="26">
        <f>F19+F27+F35</f>
        <v>0</v>
      </c>
      <c r="G14" s="27">
        <f>G19+G27+G35</f>
        <v>0</v>
      </c>
      <c r="H14" s="28"/>
      <c r="I14" s="28"/>
      <c r="J14" s="28"/>
      <c r="K14" s="29"/>
      <c r="L14" s="30">
        <f>L19+L27+L35</f>
        <v>0</v>
      </c>
      <c r="M14" s="30">
        <f>M19+M27+M35</f>
        <v>0</v>
      </c>
      <c r="N14" s="30">
        <f>N19+N27+N35</f>
        <v>0</v>
      </c>
      <c r="O14" s="15"/>
    </row>
    <row r="15" spans="1:15" ht="15" customHeight="1">
      <c r="A15" s="11" t="s">
        <v>8</v>
      </c>
      <c r="B15" s="11" t="s">
        <v>57</v>
      </c>
      <c r="C15" s="11" t="s">
        <v>56</v>
      </c>
      <c r="D15" s="21" t="s">
        <v>12</v>
      </c>
      <c r="E15" s="25">
        <f>SUM(E16:E19)</f>
        <v>314969.2</v>
      </c>
      <c r="F15" s="26">
        <f>SUM(F16:F19)</f>
        <v>64260.8</v>
      </c>
      <c r="G15" s="27">
        <f>SUM(G16:K19)</f>
        <v>82258.4</v>
      </c>
      <c r="H15" s="28"/>
      <c r="I15" s="28"/>
      <c r="J15" s="28"/>
      <c r="K15" s="29"/>
      <c r="L15" s="30">
        <f>SUM(L16:L19)</f>
        <v>56150</v>
      </c>
      <c r="M15" s="30">
        <f>SUM(M16:M19)</f>
        <v>56150</v>
      </c>
      <c r="N15" s="30">
        <f>SUM(N16:N19)</f>
        <v>56150</v>
      </c>
      <c r="O15" s="11" t="s">
        <v>95</v>
      </c>
    </row>
    <row r="16" spans="1:15" ht="30">
      <c r="A16" s="31"/>
      <c r="B16" s="31"/>
      <c r="C16" s="31"/>
      <c r="D16" s="21" t="s">
        <v>0</v>
      </c>
      <c r="E16" s="25">
        <f>SUM(F16:N16)</f>
        <v>0</v>
      </c>
      <c r="F16" s="26">
        <v>0</v>
      </c>
      <c r="G16" s="27">
        <v>0</v>
      </c>
      <c r="H16" s="28"/>
      <c r="I16" s="28"/>
      <c r="J16" s="28"/>
      <c r="K16" s="29"/>
      <c r="L16" s="30">
        <v>0</v>
      </c>
      <c r="M16" s="30">
        <v>0</v>
      </c>
      <c r="N16" s="30">
        <v>0</v>
      </c>
      <c r="O16" s="31"/>
    </row>
    <row r="17" spans="1:15" ht="30">
      <c r="A17" s="31"/>
      <c r="B17" s="31"/>
      <c r="C17" s="31"/>
      <c r="D17" s="21" t="s">
        <v>4</v>
      </c>
      <c r="E17" s="25">
        <f>SUM(F17:N17)</f>
        <v>0</v>
      </c>
      <c r="F17" s="26">
        <v>0</v>
      </c>
      <c r="G17" s="27">
        <v>0</v>
      </c>
      <c r="H17" s="28"/>
      <c r="I17" s="28"/>
      <c r="J17" s="28"/>
      <c r="K17" s="29"/>
      <c r="L17" s="30">
        <v>0</v>
      </c>
      <c r="M17" s="30">
        <v>0</v>
      </c>
      <c r="N17" s="30">
        <v>0</v>
      </c>
      <c r="O17" s="31"/>
    </row>
    <row r="18" spans="1:15" ht="45">
      <c r="A18" s="31"/>
      <c r="B18" s="31"/>
      <c r="C18" s="31"/>
      <c r="D18" s="21" t="s">
        <v>11</v>
      </c>
      <c r="E18" s="25">
        <f>SUM(F18:N18)</f>
        <v>314969.2</v>
      </c>
      <c r="F18" s="26">
        <f>44758.6-2629.9+1000-250+1912+13455.3+6014.8</f>
        <v>64260.8</v>
      </c>
      <c r="G18" s="27">
        <f>85126.4-2868</f>
        <v>82258.4</v>
      </c>
      <c r="H18" s="28"/>
      <c r="I18" s="28"/>
      <c r="J18" s="28"/>
      <c r="K18" s="29"/>
      <c r="L18" s="25">
        <v>56150</v>
      </c>
      <c r="M18" s="25">
        <v>56150</v>
      </c>
      <c r="N18" s="25">
        <v>56150</v>
      </c>
      <c r="O18" s="31"/>
    </row>
    <row r="19" spans="1:15" ht="33.75" customHeight="1">
      <c r="A19" s="31"/>
      <c r="B19" s="15"/>
      <c r="C19" s="15"/>
      <c r="D19" s="21" t="s">
        <v>21</v>
      </c>
      <c r="E19" s="25">
        <f>SUM(F19:N19)</f>
        <v>0</v>
      </c>
      <c r="F19" s="26">
        <v>0</v>
      </c>
      <c r="G19" s="27">
        <v>0</v>
      </c>
      <c r="H19" s="28"/>
      <c r="I19" s="28"/>
      <c r="J19" s="28"/>
      <c r="K19" s="29"/>
      <c r="L19" s="30">
        <v>0</v>
      </c>
      <c r="M19" s="30">
        <v>0</v>
      </c>
      <c r="N19" s="30">
        <v>0</v>
      </c>
      <c r="O19" s="15"/>
    </row>
    <row r="20" spans="1:15" ht="21" customHeight="1">
      <c r="A20" s="31"/>
      <c r="B20" s="122" t="s">
        <v>60</v>
      </c>
      <c r="C20" s="11" t="s">
        <v>56</v>
      </c>
      <c r="D20" s="11" t="s">
        <v>15</v>
      </c>
      <c r="E20" s="11" t="s">
        <v>31</v>
      </c>
      <c r="F20" s="11" t="s">
        <v>55</v>
      </c>
      <c r="G20" s="11" t="s">
        <v>177</v>
      </c>
      <c r="H20" s="12" t="s">
        <v>186</v>
      </c>
      <c r="I20" s="13"/>
      <c r="J20" s="13"/>
      <c r="K20" s="14"/>
      <c r="L20" s="99" t="s">
        <v>34</v>
      </c>
      <c r="M20" s="99" t="s">
        <v>35</v>
      </c>
      <c r="N20" s="99" t="s">
        <v>36</v>
      </c>
      <c r="O20" s="100" t="s">
        <v>15</v>
      </c>
    </row>
    <row r="21" spans="1:15" ht="15.75" customHeight="1">
      <c r="A21" s="31"/>
      <c r="B21" s="123"/>
      <c r="C21" s="31"/>
      <c r="D21" s="31"/>
      <c r="E21" s="15"/>
      <c r="F21" s="15"/>
      <c r="G21" s="15"/>
      <c r="H21" s="21" t="s">
        <v>178</v>
      </c>
      <c r="I21" s="21" t="s">
        <v>179</v>
      </c>
      <c r="J21" s="21" t="s">
        <v>180</v>
      </c>
      <c r="K21" s="21" t="s">
        <v>181</v>
      </c>
      <c r="L21" s="102"/>
      <c r="M21" s="102"/>
      <c r="N21" s="102"/>
      <c r="O21" s="103"/>
    </row>
    <row r="22" spans="1:15" ht="58.5" customHeight="1">
      <c r="A22" s="31"/>
      <c r="B22" s="124"/>
      <c r="C22" s="15"/>
      <c r="D22" s="15"/>
      <c r="E22" s="21">
        <v>263</v>
      </c>
      <c r="F22" s="21">
        <v>1589</v>
      </c>
      <c r="G22" s="21">
        <v>263</v>
      </c>
      <c r="H22" s="21">
        <v>263</v>
      </c>
      <c r="I22" s="21">
        <v>263</v>
      </c>
      <c r="J22" s="21">
        <v>263</v>
      </c>
      <c r="K22" s="21">
        <v>263</v>
      </c>
      <c r="L22" s="21">
        <v>263</v>
      </c>
      <c r="M22" s="21">
        <v>263</v>
      </c>
      <c r="N22" s="21">
        <v>263</v>
      </c>
      <c r="O22" s="107"/>
    </row>
    <row r="23" spans="1:15" ht="15" customHeight="1">
      <c r="A23" s="11" t="s">
        <v>19</v>
      </c>
      <c r="B23" s="11" t="s">
        <v>58</v>
      </c>
      <c r="C23" s="11" t="s">
        <v>56</v>
      </c>
      <c r="D23" s="21" t="s">
        <v>12</v>
      </c>
      <c r="E23" s="25">
        <f>SUM(E24:E27)</f>
        <v>172502.5</v>
      </c>
      <c r="F23" s="26">
        <f>SUM(F24:F27)</f>
        <v>35024.5</v>
      </c>
      <c r="G23" s="27">
        <f>SUM(G24:K27)</f>
        <v>31527</v>
      </c>
      <c r="H23" s="28"/>
      <c r="I23" s="28"/>
      <c r="J23" s="28"/>
      <c r="K23" s="29"/>
      <c r="L23" s="30">
        <f>SUM(L24:L27)</f>
        <v>35902</v>
      </c>
      <c r="M23" s="30">
        <f>SUM(M24:M27)</f>
        <v>35024.5</v>
      </c>
      <c r="N23" s="30">
        <f>SUM(N24:N27)</f>
        <v>35024.5</v>
      </c>
      <c r="O23" s="11" t="s">
        <v>38</v>
      </c>
    </row>
    <row r="24" spans="1:15" ht="30">
      <c r="A24" s="31"/>
      <c r="B24" s="31"/>
      <c r="C24" s="31"/>
      <c r="D24" s="21" t="s">
        <v>0</v>
      </c>
      <c r="E24" s="25">
        <f>SUM(F24:N24)</f>
        <v>0</v>
      </c>
      <c r="F24" s="26">
        <v>0</v>
      </c>
      <c r="G24" s="27">
        <v>0</v>
      </c>
      <c r="H24" s="28"/>
      <c r="I24" s="28"/>
      <c r="J24" s="28"/>
      <c r="K24" s="29"/>
      <c r="L24" s="30">
        <v>0</v>
      </c>
      <c r="M24" s="30">
        <v>0</v>
      </c>
      <c r="N24" s="30">
        <v>0</v>
      </c>
      <c r="O24" s="31"/>
    </row>
    <row r="25" spans="1:15" ht="30">
      <c r="A25" s="31"/>
      <c r="B25" s="31"/>
      <c r="C25" s="31"/>
      <c r="D25" s="21" t="s">
        <v>4</v>
      </c>
      <c r="E25" s="25">
        <f>SUM(F25:N25)</f>
        <v>0</v>
      </c>
      <c r="F25" s="26">
        <v>0</v>
      </c>
      <c r="G25" s="27">
        <v>0</v>
      </c>
      <c r="H25" s="28"/>
      <c r="I25" s="28"/>
      <c r="J25" s="28"/>
      <c r="K25" s="29"/>
      <c r="L25" s="30">
        <v>0</v>
      </c>
      <c r="M25" s="30">
        <v>0</v>
      </c>
      <c r="N25" s="30">
        <v>0</v>
      </c>
      <c r="O25" s="31"/>
    </row>
    <row r="26" spans="1:15" ht="45">
      <c r="A26" s="31"/>
      <c r="B26" s="31"/>
      <c r="C26" s="31"/>
      <c r="D26" s="21" t="s">
        <v>11</v>
      </c>
      <c r="E26" s="25">
        <f>SUM(F26:N26)</f>
        <v>172502.5</v>
      </c>
      <c r="F26" s="26">
        <f>34880.5+130+14</f>
        <v>35024.5</v>
      </c>
      <c r="G26" s="27">
        <v>31527</v>
      </c>
      <c r="H26" s="28"/>
      <c r="I26" s="28"/>
      <c r="J26" s="28"/>
      <c r="K26" s="29"/>
      <c r="L26" s="30">
        <v>35902</v>
      </c>
      <c r="M26" s="30">
        <v>35024.5</v>
      </c>
      <c r="N26" s="30">
        <v>35024.5</v>
      </c>
      <c r="O26" s="31"/>
    </row>
    <row r="27" spans="1:15" ht="15">
      <c r="A27" s="31"/>
      <c r="B27" s="15"/>
      <c r="C27" s="15"/>
      <c r="D27" s="21" t="s">
        <v>21</v>
      </c>
      <c r="E27" s="25">
        <f>SUM(F27:N27)</f>
        <v>0</v>
      </c>
      <c r="F27" s="26">
        <v>0</v>
      </c>
      <c r="G27" s="27">
        <v>0</v>
      </c>
      <c r="H27" s="28"/>
      <c r="I27" s="28"/>
      <c r="J27" s="28"/>
      <c r="K27" s="29"/>
      <c r="L27" s="30">
        <v>0</v>
      </c>
      <c r="M27" s="30">
        <v>0</v>
      </c>
      <c r="N27" s="30">
        <v>0</v>
      </c>
      <c r="O27" s="15"/>
    </row>
    <row r="28" spans="1:15" ht="21.75" customHeight="1">
      <c r="A28" s="31"/>
      <c r="B28" s="122" t="s">
        <v>59</v>
      </c>
      <c r="C28" s="11" t="s">
        <v>56</v>
      </c>
      <c r="D28" s="11" t="s">
        <v>15</v>
      </c>
      <c r="E28" s="11" t="s">
        <v>31</v>
      </c>
      <c r="F28" s="11" t="s">
        <v>55</v>
      </c>
      <c r="G28" s="11" t="s">
        <v>177</v>
      </c>
      <c r="H28" s="12" t="s">
        <v>186</v>
      </c>
      <c r="I28" s="13"/>
      <c r="J28" s="13"/>
      <c r="K28" s="14"/>
      <c r="L28" s="99" t="s">
        <v>34</v>
      </c>
      <c r="M28" s="99" t="s">
        <v>35</v>
      </c>
      <c r="N28" s="99" t="s">
        <v>36</v>
      </c>
      <c r="O28" s="100" t="s">
        <v>15</v>
      </c>
    </row>
    <row r="29" spans="1:15" ht="27.75" customHeight="1">
      <c r="A29" s="31"/>
      <c r="B29" s="123"/>
      <c r="C29" s="31"/>
      <c r="D29" s="31"/>
      <c r="E29" s="15"/>
      <c r="F29" s="15"/>
      <c r="G29" s="15"/>
      <c r="H29" s="21" t="s">
        <v>178</v>
      </c>
      <c r="I29" s="21" t="s">
        <v>179</v>
      </c>
      <c r="J29" s="21" t="s">
        <v>180</v>
      </c>
      <c r="K29" s="21" t="s">
        <v>181</v>
      </c>
      <c r="L29" s="102"/>
      <c r="M29" s="102"/>
      <c r="N29" s="102"/>
      <c r="O29" s="103"/>
    </row>
    <row r="30" spans="1:15" ht="27" customHeight="1">
      <c r="A30" s="15"/>
      <c r="B30" s="124"/>
      <c r="C30" s="15"/>
      <c r="D30" s="15"/>
      <c r="E30" s="21">
        <v>4287</v>
      </c>
      <c r="F30" s="21">
        <v>4228</v>
      </c>
      <c r="G30" s="21">
        <v>4287</v>
      </c>
      <c r="H30" s="21">
        <v>4287</v>
      </c>
      <c r="I30" s="21">
        <v>4287</v>
      </c>
      <c r="J30" s="21">
        <v>4287</v>
      </c>
      <c r="K30" s="21">
        <v>4287</v>
      </c>
      <c r="L30" s="21">
        <v>4287</v>
      </c>
      <c r="M30" s="21">
        <v>4287</v>
      </c>
      <c r="N30" s="21">
        <v>4287</v>
      </c>
      <c r="O30" s="107"/>
    </row>
    <row r="31" spans="1:15" ht="25.5" customHeight="1">
      <c r="A31" s="11" t="s">
        <v>22</v>
      </c>
      <c r="B31" s="11" t="s">
        <v>62</v>
      </c>
      <c r="C31" s="11" t="s">
        <v>56</v>
      </c>
      <c r="D31" s="21" t="s">
        <v>12</v>
      </c>
      <c r="E31" s="25">
        <f>SUM(E32:E35)</f>
        <v>2400</v>
      </c>
      <c r="F31" s="26">
        <f>SUM(F32:F35)</f>
        <v>100</v>
      </c>
      <c r="G31" s="27">
        <f>SUM(G32:K35)</f>
        <v>575</v>
      </c>
      <c r="H31" s="28"/>
      <c r="I31" s="28"/>
      <c r="J31" s="28"/>
      <c r="K31" s="29"/>
      <c r="L31" s="30">
        <f>SUM(L32:L35)</f>
        <v>575</v>
      </c>
      <c r="M31" s="30">
        <f>SUM(M32:M35)</f>
        <v>575</v>
      </c>
      <c r="N31" s="30">
        <f>SUM(N32:N35)</f>
        <v>575</v>
      </c>
      <c r="O31" s="11" t="s">
        <v>38</v>
      </c>
    </row>
    <row r="32" spans="1:15" ht="43.5" customHeight="1">
      <c r="A32" s="31"/>
      <c r="B32" s="31"/>
      <c r="C32" s="31"/>
      <c r="D32" s="21" t="s">
        <v>0</v>
      </c>
      <c r="E32" s="25">
        <f>SUM(F32:N32)</f>
        <v>0</v>
      </c>
      <c r="F32" s="26">
        <v>0</v>
      </c>
      <c r="G32" s="27">
        <v>0</v>
      </c>
      <c r="H32" s="28"/>
      <c r="I32" s="28"/>
      <c r="J32" s="28"/>
      <c r="K32" s="29"/>
      <c r="L32" s="30">
        <v>0</v>
      </c>
      <c r="M32" s="30">
        <v>0</v>
      </c>
      <c r="N32" s="30">
        <v>0</v>
      </c>
      <c r="O32" s="31"/>
    </row>
    <row r="33" spans="1:15" ht="25.5" customHeight="1">
      <c r="A33" s="31"/>
      <c r="B33" s="31"/>
      <c r="C33" s="31"/>
      <c r="D33" s="21" t="s">
        <v>4</v>
      </c>
      <c r="E33" s="25">
        <f>SUM(F33:N33)</f>
        <v>0</v>
      </c>
      <c r="F33" s="26">
        <v>0</v>
      </c>
      <c r="G33" s="27">
        <v>0</v>
      </c>
      <c r="H33" s="28"/>
      <c r="I33" s="28"/>
      <c r="J33" s="28"/>
      <c r="K33" s="29"/>
      <c r="L33" s="30">
        <v>0</v>
      </c>
      <c r="M33" s="30">
        <v>0</v>
      </c>
      <c r="N33" s="30">
        <v>0</v>
      </c>
      <c r="O33" s="31"/>
    </row>
    <row r="34" spans="1:15" ht="44.25" customHeight="1">
      <c r="A34" s="31"/>
      <c r="B34" s="31"/>
      <c r="C34" s="31"/>
      <c r="D34" s="21" t="s">
        <v>11</v>
      </c>
      <c r="E34" s="25">
        <f>SUM(F34:N34)</f>
        <v>2400</v>
      </c>
      <c r="F34" s="26">
        <v>100</v>
      </c>
      <c r="G34" s="27">
        <v>575</v>
      </c>
      <c r="H34" s="28"/>
      <c r="I34" s="28"/>
      <c r="J34" s="28"/>
      <c r="K34" s="29"/>
      <c r="L34" s="25">
        <v>575</v>
      </c>
      <c r="M34" s="25">
        <v>575</v>
      </c>
      <c r="N34" s="25">
        <v>575</v>
      </c>
      <c r="O34" s="31"/>
    </row>
    <row r="35" spans="1:15" ht="36" customHeight="1">
      <c r="A35" s="31"/>
      <c r="B35" s="15"/>
      <c r="C35" s="15"/>
      <c r="D35" s="21" t="s">
        <v>21</v>
      </c>
      <c r="E35" s="25">
        <f>SUM(F35:N35)</f>
        <v>0</v>
      </c>
      <c r="F35" s="26">
        <v>0</v>
      </c>
      <c r="G35" s="27">
        <v>0</v>
      </c>
      <c r="H35" s="28"/>
      <c r="I35" s="28"/>
      <c r="J35" s="28"/>
      <c r="K35" s="29"/>
      <c r="L35" s="30">
        <v>0</v>
      </c>
      <c r="M35" s="30">
        <v>0</v>
      </c>
      <c r="N35" s="30">
        <v>0</v>
      </c>
      <c r="O35" s="31"/>
    </row>
    <row r="36" spans="1:15" ht="25.5" customHeight="1">
      <c r="A36" s="31"/>
      <c r="B36" s="122" t="s">
        <v>61</v>
      </c>
      <c r="C36" s="11" t="s">
        <v>56</v>
      </c>
      <c r="D36" s="11" t="s">
        <v>15</v>
      </c>
      <c r="E36" s="11" t="s">
        <v>31</v>
      </c>
      <c r="F36" s="11" t="s">
        <v>55</v>
      </c>
      <c r="G36" s="11" t="s">
        <v>177</v>
      </c>
      <c r="H36" s="12" t="s">
        <v>186</v>
      </c>
      <c r="I36" s="13"/>
      <c r="J36" s="13"/>
      <c r="K36" s="14"/>
      <c r="L36" s="99" t="s">
        <v>34</v>
      </c>
      <c r="M36" s="99" t="s">
        <v>35</v>
      </c>
      <c r="N36" s="99" t="s">
        <v>36</v>
      </c>
      <c r="O36" s="31"/>
    </row>
    <row r="37" spans="1:15" ht="25.5" customHeight="1">
      <c r="A37" s="31"/>
      <c r="B37" s="123"/>
      <c r="C37" s="31"/>
      <c r="D37" s="31"/>
      <c r="E37" s="15"/>
      <c r="F37" s="15"/>
      <c r="G37" s="15"/>
      <c r="H37" s="21" t="s">
        <v>178</v>
      </c>
      <c r="I37" s="21" t="s">
        <v>179</v>
      </c>
      <c r="J37" s="21" t="s">
        <v>180</v>
      </c>
      <c r="K37" s="21" t="s">
        <v>181</v>
      </c>
      <c r="L37" s="102"/>
      <c r="M37" s="102"/>
      <c r="N37" s="102"/>
      <c r="O37" s="31"/>
    </row>
    <row r="38" spans="1:15" ht="25.5" customHeight="1">
      <c r="A38" s="15"/>
      <c r="B38" s="124"/>
      <c r="C38" s="15"/>
      <c r="D38" s="15"/>
      <c r="E38" s="21">
        <v>2</v>
      </c>
      <c r="F38" s="21">
        <v>10</v>
      </c>
      <c r="G38" s="21">
        <v>2</v>
      </c>
      <c r="H38" s="21">
        <v>0</v>
      </c>
      <c r="I38" s="21">
        <v>0</v>
      </c>
      <c r="J38" s="21">
        <v>0</v>
      </c>
      <c r="K38" s="21">
        <v>2</v>
      </c>
      <c r="L38" s="21">
        <v>2</v>
      </c>
      <c r="M38" s="21">
        <v>2</v>
      </c>
      <c r="N38" s="21">
        <v>2</v>
      </c>
      <c r="O38" s="15"/>
    </row>
    <row r="39" spans="1:15" ht="15" customHeight="1">
      <c r="A39" s="11" t="s">
        <v>7</v>
      </c>
      <c r="B39" s="11" t="s">
        <v>63</v>
      </c>
      <c r="C39" s="11" t="s">
        <v>56</v>
      </c>
      <c r="D39" s="21" t="s">
        <v>1</v>
      </c>
      <c r="E39" s="25">
        <f aca="true" t="shared" si="2" ref="E39:F42">E44</f>
        <v>270661.7</v>
      </c>
      <c r="F39" s="26">
        <f t="shared" si="2"/>
        <v>38299.6</v>
      </c>
      <c r="G39" s="27">
        <f>SUM(G40:K43)</f>
        <v>57384.4</v>
      </c>
      <c r="H39" s="28"/>
      <c r="I39" s="28"/>
      <c r="J39" s="28"/>
      <c r="K39" s="29"/>
      <c r="L39" s="25">
        <f>SUM(L40:L43)</f>
        <v>57384.4</v>
      </c>
      <c r="M39" s="25">
        <f>SUM(M40:M43)</f>
        <v>57384.4</v>
      </c>
      <c r="N39" s="25">
        <f>SUM(N40:N43)</f>
        <v>60208.9</v>
      </c>
      <c r="O39" s="11" t="s">
        <v>15</v>
      </c>
    </row>
    <row r="40" spans="1:15" ht="30">
      <c r="A40" s="108"/>
      <c r="B40" s="31"/>
      <c r="C40" s="31"/>
      <c r="D40" s="21" t="s">
        <v>0</v>
      </c>
      <c r="E40" s="25">
        <f t="shared" si="2"/>
        <v>0</v>
      </c>
      <c r="F40" s="26">
        <f t="shared" si="2"/>
        <v>0</v>
      </c>
      <c r="G40" s="27">
        <f>G45</f>
        <v>0</v>
      </c>
      <c r="H40" s="28"/>
      <c r="I40" s="28"/>
      <c r="J40" s="28"/>
      <c r="K40" s="29"/>
      <c r="L40" s="25">
        <f>L45</f>
        <v>0</v>
      </c>
      <c r="M40" s="25">
        <f>M45</f>
        <v>0</v>
      </c>
      <c r="N40" s="25">
        <f>N45</f>
        <v>0</v>
      </c>
      <c r="O40" s="31"/>
    </row>
    <row r="41" spans="1:15" ht="41.25" customHeight="1">
      <c r="A41" s="108"/>
      <c r="B41" s="31"/>
      <c r="C41" s="31"/>
      <c r="D41" s="21" t="s">
        <v>4</v>
      </c>
      <c r="E41" s="25">
        <f t="shared" si="2"/>
        <v>218180</v>
      </c>
      <c r="F41" s="26">
        <f t="shared" si="2"/>
        <v>23200</v>
      </c>
      <c r="G41" s="27">
        <f>G46</f>
        <v>48745</v>
      </c>
      <c r="H41" s="28"/>
      <c r="I41" s="28"/>
      <c r="J41" s="28"/>
      <c r="K41" s="29"/>
      <c r="L41" s="25">
        <f aca="true" t="shared" si="3" ref="L41:N43">L46</f>
        <v>48745</v>
      </c>
      <c r="M41" s="25">
        <f t="shared" si="3"/>
        <v>48745</v>
      </c>
      <c r="N41" s="25">
        <f t="shared" si="3"/>
        <v>48745</v>
      </c>
      <c r="O41" s="31"/>
    </row>
    <row r="42" spans="1:15" ht="54" customHeight="1">
      <c r="A42" s="108"/>
      <c r="B42" s="31"/>
      <c r="C42" s="31"/>
      <c r="D42" s="21" t="s">
        <v>11</v>
      </c>
      <c r="E42" s="25">
        <f t="shared" si="2"/>
        <v>52481.700000000004</v>
      </c>
      <c r="F42" s="26">
        <f t="shared" si="2"/>
        <v>15099.599999999999</v>
      </c>
      <c r="G42" s="27">
        <f>G47</f>
        <v>8639.4</v>
      </c>
      <c r="H42" s="28"/>
      <c r="I42" s="28"/>
      <c r="J42" s="28"/>
      <c r="K42" s="29"/>
      <c r="L42" s="25">
        <f t="shared" si="3"/>
        <v>8639.4</v>
      </c>
      <c r="M42" s="25">
        <f t="shared" si="3"/>
        <v>8639.4</v>
      </c>
      <c r="N42" s="25">
        <f t="shared" si="3"/>
        <v>11463.9</v>
      </c>
      <c r="O42" s="31"/>
    </row>
    <row r="43" spans="1:15" ht="15">
      <c r="A43" s="108"/>
      <c r="B43" s="15"/>
      <c r="C43" s="15"/>
      <c r="D43" s="21" t="s">
        <v>21</v>
      </c>
      <c r="E43" s="25">
        <f>E48</f>
        <v>0</v>
      </c>
      <c r="F43" s="26">
        <f>F48</f>
        <v>0</v>
      </c>
      <c r="G43" s="27">
        <f>G48</f>
        <v>0</v>
      </c>
      <c r="H43" s="28"/>
      <c r="I43" s="28"/>
      <c r="J43" s="28"/>
      <c r="K43" s="29"/>
      <c r="L43" s="25">
        <f t="shared" si="3"/>
        <v>0</v>
      </c>
      <c r="M43" s="25">
        <f t="shared" si="3"/>
        <v>0</v>
      </c>
      <c r="N43" s="25">
        <f t="shared" si="3"/>
        <v>0</v>
      </c>
      <c r="O43" s="15"/>
    </row>
    <row r="44" spans="1:15" ht="37.5" customHeight="1">
      <c r="A44" s="11" t="s">
        <v>9</v>
      </c>
      <c r="B44" s="11" t="s">
        <v>187</v>
      </c>
      <c r="C44" s="11" t="s">
        <v>56</v>
      </c>
      <c r="D44" s="21" t="s">
        <v>12</v>
      </c>
      <c r="E44" s="25">
        <f>SUM(F44:N44)</f>
        <v>270661.7</v>
      </c>
      <c r="F44" s="26">
        <f>SUM(F45:F48)</f>
        <v>38299.6</v>
      </c>
      <c r="G44" s="27">
        <f>SUM(G45:K48)</f>
        <v>57384.4</v>
      </c>
      <c r="H44" s="28"/>
      <c r="I44" s="28"/>
      <c r="J44" s="28"/>
      <c r="K44" s="29"/>
      <c r="L44" s="30">
        <f>SUM(L45:L48)</f>
        <v>57384.4</v>
      </c>
      <c r="M44" s="30">
        <f>SUM(M45:M48)</f>
        <v>57384.4</v>
      </c>
      <c r="N44" s="30">
        <f>SUM(N45:N48)</f>
        <v>60208.9</v>
      </c>
      <c r="O44" s="11" t="s">
        <v>38</v>
      </c>
    </row>
    <row r="45" spans="1:15" ht="37.5" customHeight="1">
      <c r="A45" s="31"/>
      <c r="B45" s="31"/>
      <c r="C45" s="31"/>
      <c r="D45" s="21" t="s">
        <v>0</v>
      </c>
      <c r="E45" s="25">
        <f>SUM(F45:N45)</f>
        <v>0</v>
      </c>
      <c r="F45" s="26">
        <v>0</v>
      </c>
      <c r="G45" s="27">
        <v>0</v>
      </c>
      <c r="H45" s="28"/>
      <c r="I45" s="28"/>
      <c r="J45" s="28"/>
      <c r="K45" s="29"/>
      <c r="L45" s="30">
        <v>0</v>
      </c>
      <c r="M45" s="30">
        <v>0</v>
      </c>
      <c r="N45" s="30">
        <v>0</v>
      </c>
      <c r="O45" s="31"/>
    </row>
    <row r="46" spans="1:15" ht="37.5" customHeight="1">
      <c r="A46" s="31"/>
      <c r="B46" s="31"/>
      <c r="C46" s="31"/>
      <c r="D46" s="21" t="s">
        <v>4</v>
      </c>
      <c r="E46" s="25">
        <f>SUM(F46:N46)</f>
        <v>218180</v>
      </c>
      <c r="F46" s="26">
        <v>23200</v>
      </c>
      <c r="G46" s="27">
        <v>48745</v>
      </c>
      <c r="H46" s="28"/>
      <c r="I46" s="28"/>
      <c r="J46" s="28"/>
      <c r="K46" s="29"/>
      <c r="L46" s="30">
        <v>48745</v>
      </c>
      <c r="M46" s="30">
        <v>48745</v>
      </c>
      <c r="N46" s="30">
        <v>48745</v>
      </c>
      <c r="O46" s="31"/>
    </row>
    <row r="47" spans="1:15" ht="37.5" customHeight="1">
      <c r="A47" s="31"/>
      <c r="B47" s="31"/>
      <c r="C47" s="31"/>
      <c r="D47" s="21" t="s">
        <v>11</v>
      </c>
      <c r="E47" s="25">
        <f>SUM(F47:N47)</f>
        <v>52481.700000000004</v>
      </c>
      <c r="F47" s="26">
        <f>16499.6-1400</f>
        <v>15099.599999999999</v>
      </c>
      <c r="G47" s="27">
        <f>11463.9-2824.5</f>
        <v>8639.4</v>
      </c>
      <c r="H47" s="28"/>
      <c r="I47" s="28"/>
      <c r="J47" s="28"/>
      <c r="K47" s="29"/>
      <c r="L47" s="30">
        <f>11463.9-2824.5</f>
        <v>8639.4</v>
      </c>
      <c r="M47" s="30">
        <f>11463.9-2824.5</f>
        <v>8639.4</v>
      </c>
      <c r="N47" s="30">
        <v>11463.9</v>
      </c>
      <c r="O47" s="31"/>
    </row>
    <row r="48" spans="1:15" ht="49.5" customHeight="1">
      <c r="A48" s="31"/>
      <c r="B48" s="15"/>
      <c r="C48" s="15"/>
      <c r="D48" s="21" t="s">
        <v>21</v>
      </c>
      <c r="E48" s="25">
        <f>SUM(F48:N48)</f>
        <v>0</v>
      </c>
      <c r="F48" s="26">
        <v>0</v>
      </c>
      <c r="G48" s="27">
        <v>0</v>
      </c>
      <c r="H48" s="28"/>
      <c r="I48" s="28"/>
      <c r="J48" s="28"/>
      <c r="K48" s="29"/>
      <c r="L48" s="30">
        <v>0</v>
      </c>
      <c r="M48" s="30">
        <v>0</v>
      </c>
      <c r="N48" s="30">
        <v>0</v>
      </c>
      <c r="O48" s="31"/>
    </row>
    <row r="49" spans="1:15" ht="15" customHeight="1">
      <c r="A49" s="31"/>
      <c r="B49" s="122" t="s">
        <v>64</v>
      </c>
      <c r="C49" s="11" t="s">
        <v>56</v>
      </c>
      <c r="D49" s="11" t="s">
        <v>15</v>
      </c>
      <c r="E49" s="11" t="s">
        <v>31</v>
      </c>
      <c r="F49" s="11" t="s">
        <v>55</v>
      </c>
      <c r="G49" s="11" t="s">
        <v>177</v>
      </c>
      <c r="H49" s="12" t="s">
        <v>186</v>
      </c>
      <c r="I49" s="13"/>
      <c r="J49" s="13"/>
      <c r="K49" s="14"/>
      <c r="L49" s="99" t="s">
        <v>34</v>
      </c>
      <c r="M49" s="99" t="s">
        <v>35</v>
      </c>
      <c r="N49" s="99" t="s">
        <v>36</v>
      </c>
      <c r="O49" s="31"/>
    </row>
    <row r="50" spans="1:15" ht="15" customHeight="1">
      <c r="A50" s="31"/>
      <c r="B50" s="123"/>
      <c r="C50" s="31"/>
      <c r="D50" s="31"/>
      <c r="E50" s="15"/>
      <c r="F50" s="15"/>
      <c r="G50" s="15"/>
      <c r="H50" s="21" t="s">
        <v>178</v>
      </c>
      <c r="I50" s="21" t="s">
        <v>179</v>
      </c>
      <c r="J50" s="21" t="s">
        <v>180</v>
      </c>
      <c r="K50" s="21" t="s">
        <v>181</v>
      </c>
      <c r="L50" s="102"/>
      <c r="M50" s="102"/>
      <c r="N50" s="102"/>
      <c r="O50" s="31"/>
    </row>
    <row r="51" spans="1:15" ht="84" customHeight="1">
      <c r="A51" s="15"/>
      <c r="B51" s="124"/>
      <c r="C51" s="15"/>
      <c r="D51" s="15"/>
      <c r="E51" s="21">
        <v>22</v>
      </c>
      <c r="F51" s="21">
        <v>88</v>
      </c>
      <c r="G51" s="21">
        <v>22</v>
      </c>
      <c r="H51" s="21">
        <v>22</v>
      </c>
      <c r="I51" s="21">
        <v>22</v>
      </c>
      <c r="J51" s="21">
        <v>22</v>
      </c>
      <c r="K51" s="21">
        <v>22</v>
      </c>
      <c r="L51" s="21">
        <v>22</v>
      </c>
      <c r="M51" s="21">
        <v>22</v>
      </c>
      <c r="N51" s="21">
        <v>22</v>
      </c>
      <c r="O51" s="15"/>
    </row>
    <row r="52" spans="1:15" ht="37.5" customHeight="1">
      <c r="A52" s="11" t="s">
        <v>24</v>
      </c>
      <c r="B52" s="11" t="s">
        <v>66</v>
      </c>
      <c r="C52" s="11" t="s">
        <v>56</v>
      </c>
      <c r="D52" s="21" t="s">
        <v>1</v>
      </c>
      <c r="E52" s="25">
        <f aca="true" t="shared" si="4" ref="E52:E61">SUM(F52:N52)</f>
        <v>305947.9</v>
      </c>
      <c r="F52" s="26">
        <f>F57</f>
        <v>56915</v>
      </c>
      <c r="G52" s="27">
        <f>SUM(G53:K56)</f>
        <v>62773.3</v>
      </c>
      <c r="H52" s="28"/>
      <c r="I52" s="28"/>
      <c r="J52" s="28"/>
      <c r="K52" s="29"/>
      <c r="L52" s="25">
        <f>L57</f>
        <v>63373.3</v>
      </c>
      <c r="M52" s="25">
        <f>M57</f>
        <v>63373.3</v>
      </c>
      <c r="N52" s="25">
        <f>N57</f>
        <v>59513</v>
      </c>
      <c r="O52" s="132" t="s">
        <v>15</v>
      </c>
    </row>
    <row r="53" spans="1:15" ht="37.5" customHeight="1">
      <c r="A53" s="108"/>
      <c r="B53" s="31"/>
      <c r="C53" s="31"/>
      <c r="D53" s="21" t="s">
        <v>0</v>
      </c>
      <c r="E53" s="25">
        <f t="shared" si="4"/>
        <v>0</v>
      </c>
      <c r="F53" s="26">
        <f>F58</f>
        <v>0</v>
      </c>
      <c r="G53" s="27">
        <f>G58</f>
        <v>0</v>
      </c>
      <c r="H53" s="28"/>
      <c r="I53" s="28"/>
      <c r="J53" s="28"/>
      <c r="K53" s="29"/>
      <c r="L53" s="25">
        <f aca="true" t="shared" si="5" ref="L53:N56">L58</f>
        <v>0</v>
      </c>
      <c r="M53" s="25">
        <f t="shared" si="5"/>
        <v>0</v>
      </c>
      <c r="N53" s="25">
        <f t="shared" si="5"/>
        <v>0</v>
      </c>
      <c r="O53" s="108"/>
    </row>
    <row r="54" spans="1:15" ht="37.5" customHeight="1">
      <c r="A54" s="108"/>
      <c r="B54" s="31"/>
      <c r="C54" s="31"/>
      <c r="D54" s="21" t="s">
        <v>4</v>
      </c>
      <c r="E54" s="25">
        <f t="shared" si="4"/>
        <v>0</v>
      </c>
      <c r="F54" s="26">
        <f>F59</f>
        <v>0</v>
      </c>
      <c r="G54" s="27">
        <f>G59</f>
        <v>0</v>
      </c>
      <c r="H54" s="28"/>
      <c r="I54" s="28"/>
      <c r="J54" s="28"/>
      <c r="K54" s="29"/>
      <c r="L54" s="25">
        <f t="shared" si="5"/>
        <v>0</v>
      </c>
      <c r="M54" s="25">
        <f t="shared" si="5"/>
        <v>0</v>
      </c>
      <c r="N54" s="25">
        <f t="shared" si="5"/>
        <v>0</v>
      </c>
      <c r="O54" s="108"/>
    </row>
    <row r="55" spans="1:15" ht="37.5" customHeight="1">
      <c r="A55" s="108"/>
      <c r="B55" s="31"/>
      <c r="C55" s="31"/>
      <c r="D55" s="21" t="s">
        <v>11</v>
      </c>
      <c r="E55" s="25">
        <f t="shared" si="4"/>
        <v>305947.9</v>
      </c>
      <c r="F55" s="26">
        <f>F60</f>
        <v>56915</v>
      </c>
      <c r="G55" s="27">
        <f>G60</f>
        <v>62773.3</v>
      </c>
      <c r="H55" s="28"/>
      <c r="I55" s="28"/>
      <c r="J55" s="28"/>
      <c r="K55" s="29"/>
      <c r="L55" s="25">
        <f t="shared" si="5"/>
        <v>63373.3</v>
      </c>
      <c r="M55" s="25">
        <f t="shared" si="5"/>
        <v>63373.3</v>
      </c>
      <c r="N55" s="25">
        <f t="shared" si="5"/>
        <v>59513</v>
      </c>
      <c r="O55" s="108"/>
    </row>
    <row r="56" spans="1:15" ht="37.5" customHeight="1">
      <c r="A56" s="108"/>
      <c r="B56" s="15"/>
      <c r="C56" s="15"/>
      <c r="D56" s="21" t="s">
        <v>21</v>
      </c>
      <c r="E56" s="25">
        <f t="shared" si="4"/>
        <v>0</v>
      </c>
      <c r="F56" s="26">
        <f>F61</f>
        <v>0</v>
      </c>
      <c r="G56" s="27">
        <f>G61</f>
        <v>0</v>
      </c>
      <c r="H56" s="28"/>
      <c r="I56" s="28"/>
      <c r="J56" s="28"/>
      <c r="K56" s="29"/>
      <c r="L56" s="25">
        <f t="shared" si="5"/>
        <v>0</v>
      </c>
      <c r="M56" s="25">
        <f t="shared" si="5"/>
        <v>0</v>
      </c>
      <c r="N56" s="25">
        <f t="shared" si="5"/>
        <v>0</v>
      </c>
      <c r="O56" s="133"/>
    </row>
    <row r="57" spans="1:15" ht="30" customHeight="1">
      <c r="A57" s="11" t="s">
        <v>65</v>
      </c>
      <c r="B57" s="11" t="s">
        <v>67</v>
      </c>
      <c r="C57" s="11" t="s">
        <v>56</v>
      </c>
      <c r="D57" s="21" t="s">
        <v>12</v>
      </c>
      <c r="E57" s="25">
        <f t="shared" si="4"/>
        <v>305947.9</v>
      </c>
      <c r="F57" s="26">
        <f>SUM(F58:F61)</f>
        <v>56915</v>
      </c>
      <c r="G57" s="27">
        <f>SUM(G58:K61)</f>
        <v>62773.3</v>
      </c>
      <c r="H57" s="28"/>
      <c r="I57" s="28"/>
      <c r="J57" s="28"/>
      <c r="K57" s="29"/>
      <c r="L57" s="30">
        <f>SUM(L58:L61)</f>
        <v>63373.3</v>
      </c>
      <c r="M57" s="30">
        <f>SUM(M58:M61)</f>
        <v>63373.3</v>
      </c>
      <c r="N57" s="30">
        <f>SUM(N58:N61)</f>
        <v>59513</v>
      </c>
      <c r="O57" s="134" t="s">
        <v>38</v>
      </c>
    </row>
    <row r="58" spans="1:15" ht="30" customHeight="1">
      <c r="A58" s="31"/>
      <c r="B58" s="31"/>
      <c r="C58" s="31"/>
      <c r="D58" s="21" t="s">
        <v>0</v>
      </c>
      <c r="E58" s="25">
        <f t="shared" si="4"/>
        <v>0</v>
      </c>
      <c r="F58" s="26">
        <v>0</v>
      </c>
      <c r="G58" s="27">
        <v>0</v>
      </c>
      <c r="H58" s="28"/>
      <c r="I58" s="28"/>
      <c r="J58" s="28"/>
      <c r="K58" s="29"/>
      <c r="L58" s="30">
        <v>0</v>
      </c>
      <c r="M58" s="30">
        <v>0</v>
      </c>
      <c r="N58" s="30">
        <v>0</v>
      </c>
      <c r="O58" s="135"/>
    </row>
    <row r="59" spans="1:15" ht="30" customHeight="1">
      <c r="A59" s="31"/>
      <c r="B59" s="31"/>
      <c r="C59" s="31"/>
      <c r="D59" s="21" t="s">
        <v>4</v>
      </c>
      <c r="E59" s="25">
        <f t="shared" si="4"/>
        <v>0</v>
      </c>
      <c r="F59" s="26">
        <v>0</v>
      </c>
      <c r="G59" s="27">
        <v>0</v>
      </c>
      <c r="H59" s="28"/>
      <c r="I59" s="28"/>
      <c r="J59" s="28"/>
      <c r="K59" s="29"/>
      <c r="L59" s="30">
        <v>0</v>
      </c>
      <c r="M59" s="30">
        <v>0</v>
      </c>
      <c r="N59" s="30">
        <v>0</v>
      </c>
      <c r="O59" s="135"/>
    </row>
    <row r="60" spans="1:15" ht="42.75" customHeight="1">
      <c r="A60" s="31"/>
      <c r="B60" s="31"/>
      <c r="C60" s="31"/>
      <c r="D60" s="21" t="s">
        <v>11</v>
      </c>
      <c r="E60" s="25">
        <f t="shared" si="4"/>
        <v>305947.9</v>
      </c>
      <c r="F60" s="26">
        <f>49741.1+650+2930+50+600+2943.9</f>
        <v>56915</v>
      </c>
      <c r="G60" s="27">
        <f>58913+3860.3</f>
        <v>62773.3</v>
      </c>
      <c r="H60" s="28"/>
      <c r="I60" s="28"/>
      <c r="J60" s="28"/>
      <c r="K60" s="29"/>
      <c r="L60" s="30">
        <f>59513+3860.3</f>
        <v>63373.3</v>
      </c>
      <c r="M60" s="30">
        <f>59513+3860.3</f>
        <v>63373.3</v>
      </c>
      <c r="N60" s="30">
        <v>59513</v>
      </c>
      <c r="O60" s="135"/>
    </row>
    <row r="61" spans="1:15" ht="30" customHeight="1">
      <c r="A61" s="31"/>
      <c r="B61" s="15"/>
      <c r="C61" s="15"/>
      <c r="D61" s="21" t="s">
        <v>21</v>
      </c>
      <c r="E61" s="25">
        <f t="shared" si="4"/>
        <v>0</v>
      </c>
      <c r="F61" s="26">
        <v>0</v>
      </c>
      <c r="G61" s="27">
        <v>0</v>
      </c>
      <c r="H61" s="28"/>
      <c r="I61" s="28"/>
      <c r="J61" s="28"/>
      <c r="K61" s="29"/>
      <c r="L61" s="30">
        <v>0</v>
      </c>
      <c r="M61" s="30">
        <v>0</v>
      </c>
      <c r="N61" s="30">
        <v>0</v>
      </c>
      <c r="O61" s="135"/>
    </row>
    <row r="62" spans="1:15" ht="29.25" customHeight="1">
      <c r="A62" s="31"/>
      <c r="B62" s="122" t="s">
        <v>68</v>
      </c>
      <c r="C62" s="11" t="s">
        <v>56</v>
      </c>
      <c r="D62" s="11" t="s">
        <v>15</v>
      </c>
      <c r="E62" s="11" t="s">
        <v>31</v>
      </c>
      <c r="F62" s="11" t="s">
        <v>55</v>
      </c>
      <c r="G62" s="11" t="s">
        <v>177</v>
      </c>
      <c r="H62" s="12" t="s">
        <v>186</v>
      </c>
      <c r="I62" s="13"/>
      <c r="J62" s="13"/>
      <c r="K62" s="14"/>
      <c r="L62" s="99" t="s">
        <v>34</v>
      </c>
      <c r="M62" s="99" t="s">
        <v>35</v>
      </c>
      <c r="N62" s="99" t="s">
        <v>36</v>
      </c>
      <c r="O62" s="135"/>
    </row>
    <row r="63" spans="1:15" ht="29.25" customHeight="1">
      <c r="A63" s="31"/>
      <c r="B63" s="123"/>
      <c r="C63" s="31"/>
      <c r="D63" s="31"/>
      <c r="E63" s="15"/>
      <c r="F63" s="15"/>
      <c r="G63" s="15"/>
      <c r="H63" s="21" t="s">
        <v>178</v>
      </c>
      <c r="I63" s="21" t="s">
        <v>179</v>
      </c>
      <c r="J63" s="21" t="s">
        <v>180</v>
      </c>
      <c r="K63" s="21" t="s">
        <v>181</v>
      </c>
      <c r="L63" s="102"/>
      <c r="M63" s="102"/>
      <c r="N63" s="102"/>
      <c r="O63" s="135"/>
    </row>
    <row r="64" spans="1:15" ht="66.75" customHeight="1">
      <c r="A64" s="15"/>
      <c r="B64" s="124"/>
      <c r="C64" s="15"/>
      <c r="D64" s="15"/>
      <c r="E64" s="21">
        <v>29</v>
      </c>
      <c r="F64" s="21">
        <v>29</v>
      </c>
      <c r="G64" s="21">
        <v>29</v>
      </c>
      <c r="H64" s="21">
        <v>29</v>
      </c>
      <c r="I64" s="21">
        <v>29</v>
      </c>
      <c r="J64" s="21">
        <v>29</v>
      </c>
      <c r="K64" s="21">
        <v>29</v>
      </c>
      <c r="L64" s="21">
        <v>29</v>
      </c>
      <c r="M64" s="21">
        <v>29</v>
      </c>
      <c r="N64" s="21">
        <v>29</v>
      </c>
      <c r="O64" s="136"/>
    </row>
    <row r="65" spans="1:15" ht="21" customHeight="1">
      <c r="A65" s="47"/>
      <c r="B65" s="85" t="s">
        <v>153</v>
      </c>
      <c r="C65" s="87"/>
      <c r="D65" s="21" t="s">
        <v>1</v>
      </c>
      <c r="E65" s="25">
        <f>SUM(F65:N65)</f>
        <v>1066481.2999999998</v>
      </c>
      <c r="F65" s="26">
        <f>SUM(F66:F69)</f>
        <v>194599.90000000002</v>
      </c>
      <c r="G65" s="27">
        <f>SUM(G66:K69)</f>
        <v>234518.09999999998</v>
      </c>
      <c r="H65" s="28"/>
      <c r="I65" s="28"/>
      <c r="J65" s="28"/>
      <c r="K65" s="29"/>
      <c r="L65" s="25">
        <f>SUM(L66:L69)</f>
        <v>213384.7</v>
      </c>
      <c r="M65" s="25">
        <f>SUM(M66:M69)</f>
        <v>212507.2</v>
      </c>
      <c r="N65" s="25">
        <f>SUM(N66:N69)</f>
        <v>211471.4</v>
      </c>
      <c r="O65" s="11" t="s">
        <v>15</v>
      </c>
    </row>
    <row r="66" spans="1:15" ht="30">
      <c r="A66" s="50"/>
      <c r="B66" s="88"/>
      <c r="C66" s="90"/>
      <c r="D66" s="21" t="s">
        <v>0</v>
      </c>
      <c r="E66" s="25">
        <f>SUM(F66:N66)</f>
        <v>0</v>
      </c>
      <c r="F66" s="26">
        <f aca="true" t="shared" si="6" ref="F66:G69">F53+F40+F11</f>
        <v>0</v>
      </c>
      <c r="G66" s="27">
        <f t="shared" si="6"/>
        <v>0</v>
      </c>
      <c r="H66" s="28"/>
      <c r="I66" s="28"/>
      <c r="J66" s="28"/>
      <c r="K66" s="29"/>
      <c r="L66" s="25">
        <f>L53+L40+L11</f>
        <v>0</v>
      </c>
      <c r="M66" s="25">
        <f>M53+M40+M11</f>
        <v>0</v>
      </c>
      <c r="N66" s="25">
        <f>N53+N40+N11</f>
        <v>0</v>
      </c>
      <c r="O66" s="31"/>
    </row>
    <row r="67" spans="1:15" ht="39.75" customHeight="1">
      <c r="A67" s="50"/>
      <c r="B67" s="88"/>
      <c r="C67" s="90"/>
      <c r="D67" s="21" t="s">
        <v>4</v>
      </c>
      <c r="E67" s="25">
        <f>SUM(F67:N67)</f>
        <v>218180</v>
      </c>
      <c r="F67" s="26">
        <f t="shared" si="6"/>
        <v>23200</v>
      </c>
      <c r="G67" s="27">
        <f t="shared" si="6"/>
        <v>48745</v>
      </c>
      <c r="H67" s="28"/>
      <c r="I67" s="28"/>
      <c r="J67" s="28"/>
      <c r="K67" s="29"/>
      <c r="L67" s="25">
        <f aca="true" t="shared" si="7" ref="L67:N69">L54+L41+L12</f>
        <v>48745</v>
      </c>
      <c r="M67" s="25">
        <f t="shared" si="7"/>
        <v>48745</v>
      </c>
      <c r="N67" s="25">
        <f t="shared" si="7"/>
        <v>48745</v>
      </c>
      <c r="O67" s="31"/>
    </row>
    <row r="68" spans="1:15" ht="52.5" customHeight="1">
      <c r="A68" s="50"/>
      <c r="B68" s="88"/>
      <c r="C68" s="90"/>
      <c r="D68" s="21" t="s">
        <v>11</v>
      </c>
      <c r="E68" s="25">
        <f>SUM(F68:N68)</f>
        <v>848301.3</v>
      </c>
      <c r="F68" s="26">
        <f t="shared" si="6"/>
        <v>171399.90000000002</v>
      </c>
      <c r="G68" s="27">
        <f t="shared" si="6"/>
        <v>185773.09999999998</v>
      </c>
      <c r="H68" s="28"/>
      <c r="I68" s="28"/>
      <c r="J68" s="28"/>
      <c r="K68" s="29"/>
      <c r="L68" s="25">
        <f t="shared" si="7"/>
        <v>164639.7</v>
      </c>
      <c r="M68" s="25">
        <f t="shared" si="7"/>
        <v>163762.2</v>
      </c>
      <c r="N68" s="25">
        <f t="shared" si="7"/>
        <v>162726.4</v>
      </c>
      <c r="O68" s="31"/>
    </row>
    <row r="69" spans="1:15" ht="15">
      <c r="A69" s="53"/>
      <c r="B69" s="91"/>
      <c r="C69" s="93"/>
      <c r="D69" s="21" t="s">
        <v>21</v>
      </c>
      <c r="E69" s="25">
        <f>SUM(F69:N69)</f>
        <v>0</v>
      </c>
      <c r="F69" s="26">
        <f t="shared" si="6"/>
        <v>0</v>
      </c>
      <c r="G69" s="27">
        <f t="shared" si="6"/>
        <v>0</v>
      </c>
      <c r="H69" s="28"/>
      <c r="I69" s="28"/>
      <c r="J69" s="28"/>
      <c r="K69" s="29"/>
      <c r="L69" s="25">
        <f t="shared" si="7"/>
        <v>0</v>
      </c>
      <c r="M69" s="25">
        <f t="shared" si="7"/>
        <v>0</v>
      </c>
      <c r="N69" s="25">
        <f t="shared" si="7"/>
        <v>0</v>
      </c>
      <c r="O69" s="15"/>
    </row>
  </sheetData>
  <sheetProtection/>
  <mergeCells count="146">
    <mergeCell ref="G67:K67"/>
    <mergeCell ref="G68:K68"/>
    <mergeCell ref="G69:K69"/>
    <mergeCell ref="G59:K59"/>
    <mergeCell ref="G60:K60"/>
    <mergeCell ref="G61:K61"/>
    <mergeCell ref="H62:K62"/>
    <mergeCell ref="G65:K65"/>
    <mergeCell ref="G66:K66"/>
    <mergeCell ref="G27:K27"/>
    <mergeCell ref="G28:G29"/>
    <mergeCell ref="H28:K28"/>
    <mergeCell ref="G34:K34"/>
    <mergeCell ref="G35:K35"/>
    <mergeCell ref="G36:G37"/>
    <mergeCell ref="H36:K36"/>
    <mergeCell ref="G20:G21"/>
    <mergeCell ref="H20:K20"/>
    <mergeCell ref="G23:K23"/>
    <mergeCell ref="G24:K24"/>
    <mergeCell ref="G25:K25"/>
    <mergeCell ref="G26:K26"/>
    <mergeCell ref="G12:K12"/>
    <mergeCell ref="G13:K13"/>
    <mergeCell ref="G16:K16"/>
    <mergeCell ref="G17:K17"/>
    <mergeCell ref="G18:K18"/>
    <mergeCell ref="G19:K19"/>
    <mergeCell ref="A1:O1"/>
    <mergeCell ref="A2:O2"/>
    <mergeCell ref="B4:O4"/>
    <mergeCell ref="B5:O5"/>
    <mergeCell ref="B6:O6"/>
    <mergeCell ref="A7:A8"/>
    <mergeCell ref="B7:B8"/>
    <mergeCell ref="C7:C8"/>
    <mergeCell ref="D7:D8"/>
    <mergeCell ref="E7:E8"/>
    <mergeCell ref="F7:N7"/>
    <mergeCell ref="O7:O8"/>
    <mergeCell ref="A10:A14"/>
    <mergeCell ref="B10:B14"/>
    <mergeCell ref="C10:C14"/>
    <mergeCell ref="O10:O14"/>
    <mergeCell ref="G8:K8"/>
    <mergeCell ref="G9:K9"/>
    <mergeCell ref="G10:K10"/>
    <mergeCell ref="G11:K11"/>
    <mergeCell ref="A15:A22"/>
    <mergeCell ref="B15:B19"/>
    <mergeCell ref="C15:C19"/>
    <mergeCell ref="G14:K14"/>
    <mergeCell ref="G15:K15"/>
    <mergeCell ref="O15:O19"/>
    <mergeCell ref="B20:B22"/>
    <mergeCell ref="C20:C22"/>
    <mergeCell ref="D20:D22"/>
    <mergeCell ref="E20:E21"/>
    <mergeCell ref="F20:F21"/>
    <mergeCell ref="L20:L21"/>
    <mergeCell ref="M20:M21"/>
    <mergeCell ref="N20:N21"/>
    <mergeCell ref="O20:O22"/>
    <mergeCell ref="A23:A30"/>
    <mergeCell ref="B23:B27"/>
    <mergeCell ref="C23:C27"/>
    <mergeCell ref="O23:O27"/>
    <mergeCell ref="B28:B30"/>
    <mergeCell ref="C28:C30"/>
    <mergeCell ref="D28:D30"/>
    <mergeCell ref="E28:E29"/>
    <mergeCell ref="F28:F29"/>
    <mergeCell ref="N28:N29"/>
    <mergeCell ref="O28:O30"/>
    <mergeCell ref="M28:M29"/>
    <mergeCell ref="L28:L29"/>
    <mergeCell ref="A31:A38"/>
    <mergeCell ref="B31:B35"/>
    <mergeCell ref="C31:C35"/>
    <mergeCell ref="O31:O38"/>
    <mergeCell ref="E36:E37"/>
    <mergeCell ref="F36:F37"/>
    <mergeCell ref="G33:K33"/>
    <mergeCell ref="N36:N37"/>
    <mergeCell ref="B36:B38"/>
    <mergeCell ref="C36:C38"/>
    <mergeCell ref="B39:B43"/>
    <mergeCell ref="C39:C43"/>
    <mergeCell ref="M36:M37"/>
    <mergeCell ref="G31:K31"/>
    <mergeCell ref="A44:A51"/>
    <mergeCell ref="B44:B48"/>
    <mergeCell ref="C44:C48"/>
    <mergeCell ref="A39:A43"/>
    <mergeCell ref="L36:L37"/>
    <mergeCell ref="G32:K32"/>
    <mergeCell ref="D36:D38"/>
    <mergeCell ref="E49:E50"/>
    <mergeCell ref="F49:F50"/>
    <mergeCell ref="G41:K41"/>
    <mergeCell ref="G42:K42"/>
    <mergeCell ref="G43:K43"/>
    <mergeCell ref="G39:K39"/>
    <mergeCell ref="G40:K40"/>
    <mergeCell ref="G47:K47"/>
    <mergeCell ref="G48:K48"/>
    <mergeCell ref="O39:O43"/>
    <mergeCell ref="O44:O51"/>
    <mergeCell ref="G44:K44"/>
    <mergeCell ref="G45:K45"/>
    <mergeCell ref="G46:K46"/>
    <mergeCell ref="B52:B56"/>
    <mergeCell ref="C52:C56"/>
    <mergeCell ref="B49:B51"/>
    <mergeCell ref="C49:C51"/>
    <mergeCell ref="D49:D51"/>
    <mergeCell ref="L49:L50"/>
    <mergeCell ref="M49:M50"/>
    <mergeCell ref="N49:N50"/>
    <mergeCell ref="A52:A56"/>
    <mergeCell ref="E62:E63"/>
    <mergeCell ref="F62:F63"/>
    <mergeCell ref="G49:G50"/>
    <mergeCell ref="H49:K49"/>
    <mergeCell ref="G52:K52"/>
    <mergeCell ref="G53:K53"/>
    <mergeCell ref="A65:A69"/>
    <mergeCell ref="B65:C69"/>
    <mergeCell ref="B62:B64"/>
    <mergeCell ref="C62:C64"/>
    <mergeCell ref="D62:D64"/>
    <mergeCell ref="O65:O69"/>
    <mergeCell ref="L62:L63"/>
    <mergeCell ref="A57:A64"/>
    <mergeCell ref="B57:B61"/>
    <mergeCell ref="C57:C61"/>
    <mergeCell ref="M62:M63"/>
    <mergeCell ref="N62:N63"/>
    <mergeCell ref="G62:G63"/>
    <mergeCell ref="O52:O56"/>
    <mergeCell ref="G54:K54"/>
    <mergeCell ref="G55:K55"/>
    <mergeCell ref="O57:O64"/>
    <mergeCell ref="G56:K56"/>
    <mergeCell ref="G57:K57"/>
    <mergeCell ref="G58:K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5"/>
  <sheetViews>
    <sheetView view="pageBreakPreview" zoomScale="60" zoomScaleNormal="60" zoomScalePageLayoutView="0" workbookViewId="0" topLeftCell="A1">
      <selection activeCell="A1" sqref="A1:O1"/>
    </sheetView>
  </sheetViews>
  <sheetFormatPr defaultColWidth="9.140625" defaultRowHeight="12.75"/>
  <cols>
    <col min="1" max="1" width="6.57421875" style="2" bestFit="1" customWidth="1"/>
    <col min="2" max="2" width="33.28125" style="2" customWidth="1"/>
    <col min="3" max="3" width="13.00390625" style="2" customWidth="1"/>
    <col min="4" max="4" width="27.8515625" style="2" customWidth="1"/>
    <col min="5" max="5" width="14.57421875" style="2" customWidth="1"/>
    <col min="6" max="6" width="14.140625" style="2" customWidth="1"/>
    <col min="7" max="7" width="15.00390625" style="2" customWidth="1"/>
    <col min="8" max="8" width="13.57421875" style="2" customWidth="1"/>
    <col min="9" max="9" width="13.28125" style="2" customWidth="1"/>
    <col min="10" max="10" width="14.00390625" style="2" customWidth="1"/>
    <col min="11" max="14" width="13.421875" style="2" customWidth="1"/>
    <col min="15" max="15" width="21.57421875" style="2" customWidth="1"/>
    <col min="16" max="16" width="5.7109375" style="2" hidden="1" customWidth="1"/>
    <col min="17" max="17" width="9.140625" style="2" hidden="1" customWidth="1"/>
    <col min="18" max="18" width="55.57421875" style="2" customWidth="1"/>
    <col min="19" max="16384" width="9.140625" style="2" customWidth="1"/>
  </cols>
  <sheetData>
    <row r="1" spans="1:15" ht="84" customHeight="1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5" ht="15.75" customHeight="1">
      <c r="A3" s="120" t="s">
        <v>156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5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9.25" customHeight="1">
      <c r="A5" s="121"/>
      <c r="B5" s="120" t="s">
        <v>165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5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5" customHeight="1">
      <c r="A7" s="10" t="s">
        <v>2</v>
      </c>
      <c r="B7" s="11" t="s">
        <v>16</v>
      </c>
      <c r="C7" s="11" t="s">
        <v>17</v>
      </c>
      <c r="D7" s="11" t="s">
        <v>5</v>
      </c>
      <c r="E7" s="11" t="s">
        <v>18</v>
      </c>
      <c r="F7" s="12" t="s">
        <v>6</v>
      </c>
      <c r="G7" s="13"/>
      <c r="H7" s="13"/>
      <c r="I7" s="13"/>
      <c r="J7" s="13"/>
      <c r="K7" s="13"/>
      <c r="L7" s="13"/>
      <c r="M7" s="13"/>
      <c r="N7" s="14"/>
      <c r="O7" s="11" t="s">
        <v>30</v>
      </c>
    </row>
    <row r="8" spans="1:15" ht="55.5" customHeight="1">
      <c r="A8" s="10"/>
      <c r="B8" s="15"/>
      <c r="C8" s="15"/>
      <c r="D8" s="15"/>
      <c r="E8" s="15"/>
      <c r="F8" s="16" t="s">
        <v>55</v>
      </c>
      <c r="G8" s="17" t="s">
        <v>33</v>
      </c>
      <c r="H8" s="18"/>
      <c r="I8" s="18"/>
      <c r="J8" s="18"/>
      <c r="K8" s="19"/>
      <c r="L8" s="20" t="s">
        <v>34</v>
      </c>
      <c r="M8" s="20" t="s">
        <v>35</v>
      </c>
      <c r="N8" s="20" t="s">
        <v>36</v>
      </c>
      <c r="O8" s="15"/>
    </row>
    <row r="9" spans="1:15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12">
        <v>7</v>
      </c>
      <c r="H9" s="13"/>
      <c r="I9" s="13"/>
      <c r="J9" s="13"/>
      <c r="K9" s="14"/>
      <c r="L9" s="21">
        <v>8</v>
      </c>
      <c r="M9" s="21">
        <v>9</v>
      </c>
      <c r="N9" s="21">
        <v>10</v>
      </c>
      <c r="O9" s="21">
        <v>11</v>
      </c>
    </row>
    <row r="10" spans="1:15" ht="15" customHeight="1">
      <c r="A10" s="11" t="s">
        <v>3</v>
      </c>
      <c r="B10" s="11" t="s">
        <v>96</v>
      </c>
      <c r="C10" s="11" t="s">
        <v>56</v>
      </c>
      <c r="D10" s="21" t="s">
        <v>12</v>
      </c>
      <c r="E10" s="25">
        <f aca="true" t="shared" si="0" ref="E10:F13">E15+E23</f>
        <v>1100000</v>
      </c>
      <c r="F10" s="26">
        <f t="shared" si="0"/>
        <v>90000</v>
      </c>
      <c r="G10" s="27">
        <f>SUM(G11:K14)</f>
        <v>200000</v>
      </c>
      <c r="H10" s="28"/>
      <c r="I10" s="28"/>
      <c r="J10" s="28"/>
      <c r="K10" s="29"/>
      <c r="L10" s="30">
        <f aca="true" t="shared" si="1" ref="L10:N13">L15+L23</f>
        <v>250000</v>
      </c>
      <c r="M10" s="30">
        <f t="shared" si="1"/>
        <v>280000</v>
      </c>
      <c r="N10" s="30">
        <f t="shared" si="1"/>
        <v>280000</v>
      </c>
      <c r="O10" s="11" t="s">
        <v>15</v>
      </c>
    </row>
    <row r="11" spans="1:15" ht="30">
      <c r="A11" s="31"/>
      <c r="B11" s="31"/>
      <c r="C11" s="31"/>
      <c r="D11" s="21" t="s">
        <v>0</v>
      </c>
      <c r="E11" s="25">
        <f t="shared" si="0"/>
        <v>0</v>
      </c>
      <c r="F11" s="26">
        <f t="shared" si="0"/>
        <v>0</v>
      </c>
      <c r="G11" s="27">
        <f>G16+G24</f>
        <v>0</v>
      </c>
      <c r="H11" s="28"/>
      <c r="I11" s="28"/>
      <c r="J11" s="28"/>
      <c r="K11" s="29"/>
      <c r="L11" s="30">
        <f t="shared" si="1"/>
        <v>0</v>
      </c>
      <c r="M11" s="30">
        <f t="shared" si="1"/>
        <v>0</v>
      </c>
      <c r="N11" s="30">
        <f t="shared" si="1"/>
        <v>0</v>
      </c>
      <c r="O11" s="31"/>
    </row>
    <row r="12" spans="1:15" ht="41.25" customHeight="1">
      <c r="A12" s="31"/>
      <c r="B12" s="31"/>
      <c r="C12" s="31"/>
      <c r="D12" s="21" t="s">
        <v>4</v>
      </c>
      <c r="E12" s="25">
        <f t="shared" si="0"/>
        <v>0</v>
      </c>
      <c r="F12" s="26">
        <f t="shared" si="0"/>
        <v>0</v>
      </c>
      <c r="G12" s="27">
        <f>G17+G25</f>
        <v>0</v>
      </c>
      <c r="H12" s="28"/>
      <c r="I12" s="28"/>
      <c r="J12" s="28"/>
      <c r="K12" s="29"/>
      <c r="L12" s="30">
        <f t="shared" si="1"/>
        <v>0</v>
      </c>
      <c r="M12" s="30">
        <f t="shared" si="1"/>
        <v>0</v>
      </c>
      <c r="N12" s="30">
        <f t="shared" si="1"/>
        <v>0</v>
      </c>
      <c r="O12" s="31"/>
    </row>
    <row r="13" spans="1:15" ht="49.5" customHeight="1">
      <c r="A13" s="31"/>
      <c r="B13" s="31"/>
      <c r="C13" s="31"/>
      <c r="D13" s="21" t="s">
        <v>11</v>
      </c>
      <c r="E13" s="25">
        <f t="shared" si="0"/>
        <v>1100000</v>
      </c>
      <c r="F13" s="26">
        <f t="shared" si="0"/>
        <v>90000</v>
      </c>
      <c r="G13" s="27">
        <f>G18+G26</f>
        <v>200000</v>
      </c>
      <c r="H13" s="28"/>
      <c r="I13" s="28"/>
      <c r="J13" s="28"/>
      <c r="K13" s="29"/>
      <c r="L13" s="30">
        <f t="shared" si="1"/>
        <v>250000</v>
      </c>
      <c r="M13" s="30">
        <f t="shared" si="1"/>
        <v>280000</v>
      </c>
      <c r="N13" s="30">
        <f t="shared" si="1"/>
        <v>280000</v>
      </c>
      <c r="O13" s="31"/>
    </row>
    <row r="14" spans="1:15" ht="15">
      <c r="A14" s="31"/>
      <c r="B14" s="15"/>
      <c r="C14" s="15"/>
      <c r="D14" s="21" t="s">
        <v>21</v>
      </c>
      <c r="E14" s="25">
        <f>E19+E27</f>
        <v>0</v>
      </c>
      <c r="F14" s="26">
        <f>F19+F27</f>
        <v>0</v>
      </c>
      <c r="G14" s="27">
        <f>G19+G27</f>
        <v>0</v>
      </c>
      <c r="H14" s="28"/>
      <c r="I14" s="28"/>
      <c r="J14" s="28"/>
      <c r="K14" s="29"/>
      <c r="L14" s="30">
        <f>L19+L27</f>
        <v>0</v>
      </c>
      <c r="M14" s="30">
        <f>M19+M27</f>
        <v>0</v>
      </c>
      <c r="N14" s="30">
        <f>N19+N27</f>
        <v>0</v>
      </c>
      <c r="O14" s="15"/>
    </row>
    <row r="15" spans="1:15" ht="15" customHeight="1">
      <c r="A15" s="11" t="s">
        <v>8</v>
      </c>
      <c r="B15" s="11" t="s">
        <v>97</v>
      </c>
      <c r="C15" s="11" t="s">
        <v>56</v>
      </c>
      <c r="D15" s="21" t="s">
        <v>12</v>
      </c>
      <c r="E15" s="25">
        <f>SUM(F15:N15)</f>
        <v>820</v>
      </c>
      <c r="F15" s="26">
        <f>SUM(F16:F19)</f>
        <v>164</v>
      </c>
      <c r="G15" s="27">
        <f>SUM(G16:K19)</f>
        <v>164</v>
      </c>
      <c r="H15" s="28"/>
      <c r="I15" s="28"/>
      <c r="J15" s="28"/>
      <c r="K15" s="29"/>
      <c r="L15" s="30">
        <f>SUM(L16:L19)</f>
        <v>164</v>
      </c>
      <c r="M15" s="30">
        <f>SUM(M16:M19)</f>
        <v>164</v>
      </c>
      <c r="N15" s="30">
        <f>SUM(N16:N19)</f>
        <v>164</v>
      </c>
      <c r="O15" s="11" t="s">
        <v>94</v>
      </c>
    </row>
    <row r="16" spans="1:15" ht="30">
      <c r="A16" s="31"/>
      <c r="B16" s="31"/>
      <c r="C16" s="31"/>
      <c r="D16" s="21" t="s">
        <v>0</v>
      </c>
      <c r="E16" s="25">
        <f>SUM(F16:N16)</f>
        <v>0</v>
      </c>
      <c r="F16" s="26">
        <v>0</v>
      </c>
      <c r="G16" s="27">
        <v>0</v>
      </c>
      <c r="H16" s="28"/>
      <c r="I16" s="28"/>
      <c r="J16" s="28"/>
      <c r="K16" s="29"/>
      <c r="L16" s="30">
        <v>0</v>
      </c>
      <c r="M16" s="30">
        <v>0</v>
      </c>
      <c r="N16" s="30">
        <v>0</v>
      </c>
      <c r="O16" s="31"/>
    </row>
    <row r="17" spans="1:15" ht="30">
      <c r="A17" s="31"/>
      <c r="B17" s="31"/>
      <c r="C17" s="31"/>
      <c r="D17" s="21" t="s">
        <v>4</v>
      </c>
      <c r="E17" s="25">
        <f>SUM(F17:N17)</f>
        <v>0</v>
      </c>
      <c r="F17" s="26">
        <v>0</v>
      </c>
      <c r="G17" s="27">
        <v>0</v>
      </c>
      <c r="H17" s="28"/>
      <c r="I17" s="28"/>
      <c r="J17" s="28"/>
      <c r="K17" s="29"/>
      <c r="L17" s="30">
        <v>0</v>
      </c>
      <c r="M17" s="30">
        <v>0</v>
      </c>
      <c r="N17" s="30">
        <v>0</v>
      </c>
      <c r="O17" s="31"/>
    </row>
    <row r="18" spans="1:15" ht="45">
      <c r="A18" s="31"/>
      <c r="B18" s="31"/>
      <c r="C18" s="31"/>
      <c r="D18" s="21" t="s">
        <v>11</v>
      </c>
      <c r="E18" s="25">
        <f>SUM(F18:N18)</f>
        <v>820</v>
      </c>
      <c r="F18" s="26">
        <v>164</v>
      </c>
      <c r="G18" s="27">
        <v>164</v>
      </c>
      <c r="H18" s="28"/>
      <c r="I18" s="28"/>
      <c r="J18" s="28"/>
      <c r="K18" s="29"/>
      <c r="L18" s="30">
        <v>164</v>
      </c>
      <c r="M18" s="30">
        <v>164</v>
      </c>
      <c r="N18" s="30">
        <v>164</v>
      </c>
      <c r="O18" s="31"/>
    </row>
    <row r="19" spans="1:15" ht="41.25" customHeight="1">
      <c r="A19" s="31"/>
      <c r="B19" s="15"/>
      <c r="C19" s="15"/>
      <c r="D19" s="21" t="s">
        <v>21</v>
      </c>
      <c r="E19" s="25">
        <f>SUM(F19:N19)</f>
        <v>0</v>
      </c>
      <c r="F19" s="26">
        <v>0</v>
      </c>
      <c r="G19" s="27">
        <v>0</v>
      </c>
      <c r="H19" s="28"/>
      <c r="I19" s="28"/>
      <c r="J19" s="28"/>
      <c r="K19" s="29"/>
      <c r="L19" s="30">
        <v>0</v>
      </c>
      <c r="M19" s="30">
        <v>0</v>
      </c>
      <c r="N19" s="30">
        <v>0</v>
      </c>
      <c r="O19" s="15"/>
    </row>
    <row r="20" spans="1:15" ht="21" customHeight="1">
      <c r="A20" s="31"/>
      <c r="B20" s="122" t="s">
        <v>154</v>
      </c>
      <c r="C20" s="11" t="s">
        <v>56</v>
      </c>
      <c r="D20" s="11" t="s">
        <v>15</v>
      </c>
      <c r="E20" s="11" t="s">
        <v>31</v>
      </c>
      <c r="F20" s="11" t="s">
        <v>55</v>
      </c>
      <c r="G20" s="11" t="s">
        <v>177</v>
      </c>
      <c r="H20" s="12" t="s">
        <v>186</v>
      </c>
      <c r="I20" s="13"/>
      <c r="J20" s="13"/>
      <c r="K20" s="14"/>
      <c r="L20" s="99" t="s">
        <v>34</v>
      </c>
      <c r="M20" s="99" t="s">
        <v>35</v>
      </c>
      <c r="N20" s="99" t="s">
        <v>36</v>
      </c>
      <c r="O20" s="100" t="s">
        <v>15</v>
      </c>
    </row>
    <row r="21" spans="1:15" ht="15.75" customHeight="1">
      <c r="A21" s="31"/>
      <c r="B21" s="123"/>
      <c r="C21" s="31"/>
      <c r="D21" s="31"/>
      <c r="E21" s="15"/>
      <c r="F21" s="15"/>
      <c r="G21" s="15"/>
      <c r="H21" s="21" t="s">
        <v>178</v>
      </c>
      <c r="I21" s="21" t="s">
        <v>179</v>
      </c>
      <c r="J21" s="21" t="s">
        <v>180</v>
      </c>
      <c r="K21" s="21" t="s">
        <v>181</v>
      </c>
      <c r="L21" s="102"/>
      <c r="M21" s="102"/>
      <c r="N21" s="102"/>
      <c r="O21" s="103"/>
    </row>
    <row r="22" spans="1:15" ht="73.5" customHeight="1">
      <c r="A22" s="31"/>
      <c r="B22" s="124"/>
      <c r="C22" s="15"/>
      <c r="D22" s="15"/>
      <c r="E22" s="25">
        <v>0</v>
      </c>
      <c r="F22" s="25">
        <v>0</v>
      </c>
      <c r="G22" s="25">
        <f>SUM(H22:K22)</f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07"/>
    </row>
    <row r="23" spans="1:15" ht="23.25" customHeight="1">
      <c r="A23" s="11" t="s">
        <v>19</v>
      </c>
      <c r="B23" s="11" t="s">
        <v>98</v>
      </c>
      <c r="C23" s="11" t="s">
        <v>56</v>
      </c>
      <c r="D23" s="21" t="s">
        <v>12</v>
      </c>
      <c r="E23" s="25">
        <f>SUM(F23:N23)</f>
        <v>1099180</v>
      </c>
      <c r="F23" s="26">
        <f>SUM(F24:F27)</f>
        <v>89836</v>
      </c>
      <c r="G23" s="27">
        <f>SUM(G24:K27)</f>
        <v>199836</v>
      </c>
      <c r="H23" s="28"/>
      <c r="I23" s="28"/>
      <c r="J23" s="28"/>
      <c r="K23" s="29"/>
      <c r="L23" s="30">
        <f>SUM(L24:L27)</f>
        <v>249836</v>
      </c>
      <c r="M23" s="30">
        <f>SUM(M24:M27)</f>
        <v>279836</v>
      </c>
      <c r="N23" s="30">
        <f>SUM(N24:N27)</f>
        <v>279836</v>
      </c>
      <c r="O23" s="11" t="s">
        <v>94</v>
      </c>
    </row>
    <row r="24" spans="1:15" ht="30">
      <c r="A24" s="31"/>
      <c r="B24" s="31"/>
      <c r="C24" s="31"/>
      <c r="D24" s="21" t="s">
        <v>0</v>
      </c>
      <c r="E24" s="25">
        <f>SUM(F24:N24)</f>
        <v>0</v>
      </c>
      <c r="F24" s="26">
        <v>0</v>
      </c>
      <c r="G24" s="27">
        <v>0</v>
      </c>
      <c r="H24" s="28"/>
      <c r="I24" s="28"/>
      <c r="J24" s="28"/>
      <c r="K24" s="29"/>
      <c r="L24" s="30">
        <v>0</v>
      </c>
      <c r="M24" s="30">
        <v>0</v>
      </c>
      <c r="N24" s="30">
        <v>0</v>
      </c>
      <c r="O24" s="31"/>
    </row>
    <row r="25" spans="1:15" ht="30">
      <c r="A25" s="31"/>
      <c r="B25" s="31"/>
      <c r="C25" s="31"/>
      <c r="D25" s="21" t="s">
        <v>4</v>
      </c>
      <c r="E25" s="25">
        <f>SUM(F25:N25)</f>
        <v>0</v>
      </c>
      <c r="F25" s="26">
        <v>0</v>
      </c>
      <c r="G25" s="27">
        <v>0</v>
      </c>
      <c r="H25" s="28"/>
      <c r="I25" s="28"/>
      <c r="J25" s="28"/>
      <c r="K25" s="29"/>
      <c r="L25" s="30">
        <v>0</v>
      </c>
      <c r="M25" s="30">
        <v>0</v>
      </c>
      <c r="N25" s="30">
        <v>0</v>
      </c>
      <c r="O25" s="31"/>
    </row>
    <row r="26" spans="1:15" ht="45">
      <c r="A26" s="31"/>
      <c r="B26" s="31"/>
      <c r="C26" s="31"/>
      <c r="D26" s="21" t="s">
        <v>11</v>
      </c>
      <c r="E26" s="25">
        <f>SUM(F26:N26)</f>
        <v>1099180</v>
      </c>
      <c r="F26" s="26">
        <v>89836</v>
      </c>
      <c r="G26" s="27">
        <v>199836</v>
      </c>
      <c r="H26" s="28"/>
      <c r="I26" s="28"/>
      <c r="J26" s="28"/>
      <c r="K26" s="29"/>
      <c r="L26" s="30">
        <v>249836</v>
      </c>
      <c r="M26" s="30">
        <v>279836</v>
      </c>
      <c r="N26" s="30">
        <v>279836</v>
      </c>
      <c r="O26" s="31"/>
    </row>
    <row r="27" spans="1:15" ht="25.5" customHeight="1">
      <c r="A27" s="31"/>
      <c r="B27" s="15"/>
      <c r="C27" s="15"/>
      <c r="D27" s="21" t="s">
        <v>21</v>
      </c>
      <c r="E27" s="25">
        <f>SUM(F27:N27)</f>
        <v>0</v>
      </c>
      <c r="F27" s="26">
        <v>0</v>
      </c>
      <c r="G27" s="27">
        <v>0</v>
      </c>
      <c r="H27" s="28"/>
      <c r="I27" s="28"/>
      <c r="J27" s="28"/>
      <c r="K27" s="29"/>
      <c r="L27" s="25">
        <v>0</v>
      </c>
      <c r="M27" s="25">
        <v>0</v>
      </c>
      <c r="N27" s="25">
        <v>0</v>
      </c>
      <c r="O27" s="15"/>
    </row>
    <row r="28" spans="1:15" ht="21.75" customHeight="1">
      <c r="A28" s="31"/>
      <c r="B28" s="122" t="s">
        <v>155</v>
      </c>
      <c r="C28" s="11" t="s">
        <v>56</v>
      </c>
      <c r="D28" s="11" t="s">
        <v>15</v>
      </c>
      <c r="E28" s="11" t="s">
        <v>31</v>
      </c>
      <c r="F28" s="11" t="s">
        <v>55</v>
      </c>
      <c r="G28" s="11" t="s">
        <v>177</v>
      </c>
      <c r="H28" s="12" t="s">
        <v>186</v>
      </c>
      <c r="I28" s="13"/>
      <c r="J28" s="13"/>
      <c r="K28" s="14"/>
      <c r="L28" s="99" t="s">
        <v>34</v>
      </c>
      <c r="M28" s="99" t="s">
        <v>35</v>
      </c>
      <c r="N28" s="99" t="s">
        <v>36</v>
      </c>
      <c r="O28" s="100" t="s">
        <v>15</v>
      </c>
    </row>
    <row r="29" spans="1:15" ht="27.75" customHeight="1">
      <c r="A29" s="31"/>
      <c r="B29" s="123"/>
      <c r="C29" s="31"/>
      <c r="D29" s="31"/>
      <c r="E29" s="15"/>
      <c r="F29" s="15"/>
      <c r="G29" s="15"/>
      <c r="H29" s="21" t="s">
        <v>178</v>
      </c>
      <c r="I29" s="21" t="s">
        <v>179</v>
      </c>
      <c r="J29" s="21" t="s">
        <v>180</v>
      </c>
      <c r="K29" s="21" t="s">
        <v>181</v>
      </c>
      <c r="L29" s="102"/>
      <c r="M29" s="102"/>
      <c r="N29" s="102"/>
      <c r="O29" s="103"/>
    </row>
    <row r="30" spans="1:15" ht="46.5" customHeight="1">
      <c r="A30" s="15"/>
      <c r="B30" s="124"/>
      <c r="C30" s="15"/>
      <c r="D30" s="15"/>
      <c r="E30" s="25">
        <v>0</v>
      </c>
      <c r="F30" s="25">
        <v>0</v>
      </c>
      <c r="G30" s="25">
        <f>SUM(H30:K30)</f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107"/>
    </row>
    <row r="31" spans="1:15" ht="21" customHeight="1">
      <c r="A31" s="47"/>
      <c r="B31" s="85" t="s">
        <v>157</v>
      </c>
      <c r="C31" s="87"/>
      <c r="D31" s="21" t="s">
        <v>1</v>
      </c>
      <c r="E31" s="25">
        <f>E10</f>
        <v>1100000</v>
      </c>
      <c r="F31" s="26">
        <f>F10</f>
        <v>90000</v>
      </c>
      <c r="G31" s="27">
        <f>SUM(G32:K35)</f>
        <v>200000</v>
      </c>
      <c r="H31" s="28"/>
      <c r="I31" s="28"/>
      <c r="J31" s="28"/>
      <c r="K31" s="29"/>
      <c r="L31" s="25">
        <f>L10</f>
        <v>250000</v>
      </c>
      <c r="M31" s="25">
        <f>M10</f>
        <v>280000</v>
      </c>
      <c r="N31" s="25">
        <f>N10</f>
        <v>280000</v>
      </c>
      <c r="O31" s="11" t="s">
        <v>15</v>
      </c>
    </row>
    <row r="32" spans="1:15" ht="30">
      <c r="A32" s="50"/>
      <c r="B32" s="88"/>
      <c r="C32" s="90"/>
      <c r="D32" s="21" t="s">
        <v>0</v>
      </c>
      <c r="E32" s="25">
        <f aca="true" t="shared" si="2" ref="E32:F35">E11</f>
        <v>0</v>
      </c>
      <c r="F32" s="26">
        <f t="shared" si="2"/>
        <v>0</v>
      </c>
      <c r="G32" s="27">
        <f>G11</f>
        <v>0</v>
      </c>
      <c r="H32" s="28"/>
      <c r="I32" s="28"/>
      <c r="J32" s="28"/>
      <c r="K32" s="29"/>
      <c r="L32" s="25">
        <f aca="true" t="shared" si="3" ref="L32:N35">L11</f>
        <v>0</v>
      </c>
      <c r="M32" s="25">
        <f t="shared" si="3"/>
        <v>0</v>
      </c>
      <c r="N32" s="25">
        <f t="shared" si="3"/>
        <v>0</v>
      </c>
      <c r="O32" s="31"/>
    </row>
    <row r="33" spans="1:15" ht="39.75" customHeight="1">
      <c r="A33" s="50"/>
      <c r="B33" s="88"/>
      <c r="C33" s="90"/>
      <c r="D33" s="21" t="s">
        <v>4</v>
      </c>
      <c r="E33" s="25">
        <f t="shared" si="2"/>
        <v>0</v>
      </c>
      <c r="F33" s="26">
        <f t="shared" si="2"/>
        <v>0</v>
      </c>
      <c r="G33" s="27">
        <f>G12</f>
        <v>0</v>
      </c>
      <c r="H33" s="28"/>
      <c r="I33" s="28"/>
      <c r="J33" s="28"/>
      <c r="K33" s="29"/>
      <c r="L33" s="25">
        <f t="shared" si="3"/>
        <v>0</v>
      </c>
      <c r="M33" s="25">
        <f t="shared" si="3"/>
        <v>0</v>
      </c>
      <c r="N33" s="25">
        <f t="shared" si="3"/>
        <v>0</v>
      </c>
      <c r="O33" s="31"/>
    </row>
    <row r="34" spans="1:15" ht="52.5" customHeight="1">
      <c r="A34" s="50"/>
      <c r="B34" s="88"/>
      <c r="C34" s="90"/>
      <c r="D34" s="21" t="s">
        <v>11</v>
      </c>
      <c r="E34" s="25">
        <f t="shared" si="2"/>
        <v>1100000</v>
      </c>
      <c r="F34" s="26">
        <f t="shared" si="2"/>
        <v>90000</v>
      </c>
      <c r="G34" s="27">
        <f>G13</f>
        <v>200000</v>
      </c>
      <c r="H34" s="28"/>
      <c r="I34" s="28"/>
      <c r="J34" s="28"/>
      <c r="K34" s="29"/>
      <c r="L34" s="25">
        <f t="shared" si="3"/>
        <v>250000</v>
      </c>
      <c r="M34" s="25">
        <f t="shared" si="3"/>
        <v>280000</v>
      </c>
      <c r="N34" s="25">
        <f t="shared" si="3"/>
        <v>280000</v>
      </c>
      <c r="O34" s="31"/>
    </row>
    <row r="35" spans="1:15" ht="15">
      <c r="A35" s="53"/>
      <c r="B35" s="91"/>
      <c r="C35" s="93"/>
      <c r="D35" s="21" t="s">
        <v>21</v>
      </c>
      <c r="E35" s="25">
        <f t="shared" si="2"/>
        <v>0</v>
      </c>
      <c r="F35" s="26">
        <f t="shared" si="2"/>
        <v>0</v>
      </c>
      <c r="G35" s="27">
        <f>G14</f>
        <v>0</v>
      </c>
      <c r="H35" s="28"/>
      <c r="I35" s="28"/>
      <c r="J35" s="28"/>
      <c r="K35" s="29"/>
      <c r="L35" s="25">
        <f t="shared" si="3"/>
        <v>0</v>
      </c>
      <c r="M35" s="25">
        <f t="shared" si="3"/>
        <v>0</v>
      </c>
      <c r="N35" s="25">
        <f t="shared" si="3"/>
        <v>0</v>
      </c>
      <c r="O35" s="15"/>
    </row>
  </sheetData>
  <sheetProtection/>
  <mergeCells count="70">
    <mergeCell ref="G34:K34"/>
    <mergeCell ref="G35:K35"/>
    <mergeCell ref="G27:K27"/>
    <mergeCell ref="G28:G29"/>
    <mergeCell ref="H28:K28"/>
    <mergeCell ref="G31:K31"/>
    <mergeCell ref="G32:K32"/>
    <mergeCell ref="G33:K33"/>
    <mergeCell ref="G17:K17"/>
    <mergeCell ref="G18:K18"/>
    <mergeCell ref="G19:K19"/>
    <mergeCell ref="G20:G21"/>
    <mergeCell ref="H20:K20"/>
    <mergeCell ref="G23:K23"/>
    <mergeCell ref="G8:K8"/>
    <mergeCell ref="G9:K9"/>
    <mergeCell ref="G10:K10"/>
    <mergeCell ref="G11:K11"/>
    <mergeCell ref="G12:K12"/>
    <mergeCell ref="G13:K13"/>
    <mergeCell ref="B2:N2"/>
    <mergeCell ref="A1:O1"/>
    <mergeCell ref="A3:O4"/>
    <mergeCell ref="B5:O5"/>
    <mergeCell ref="A7:A8"/>
    <mergeCell ref="B7:B8"/>
    <mergeCell ref="C7:C8"/>
    <mergeCell ref="D7:D8"/>
    <mergeCell ref="E7:E8"/>
    <mergeCell ref="F7:N7"/>
    <mergeCell ref="O7:O8"/>
    <mergeCell ref="A10:A14"/>
    <mergeCell ref="B10:B14"/>
    <mergeCell ref="C10:C14"/>
    <mergeCell ref="O10:O14"/>
    <mergeCell ref="A15:A22"/>
    <mergeCell ref="B15:B19"/>
    <mergeCell ref="C15:C19"/>
    <mergeCell ref="G14:K14"/>
    <mergeCell ref="G15:K15"/>
    <mergeCell ref="G16:K16"/>
    <mergeCell ref="O15:O19"/>
    <mergeCell ref="B20:B22"/>
    <mergeCell ref="C20:C22"/>
    <mergeCell ref="D20:D22"/>
    <mergeCell ref="E20:E21"/>
    <mergeCell ref="F20:F21"/>
    <mergeCell ref="L20:L21"/>
    <mergeCell ref="M20:M21"/>
    <mergeCell ref="N20:N21"/>
    <mergeCell ref="O20:O22"/>
    <mergeCell ref="A23:A30"/>
    <mergeCell ref="B23:B27"/>
    <mergeCell ref="C23:C27"/>
    <mergeCell ref="O23:O27"/>
    <mergeCell ref="B28:B30"/>
    <mergeCell ref="C28:C30"/>
    <mergeCell ref="D28:D30"/>
    <mergeCell ref="E28:E29"/>
    <mergeCell ref="F28:F29"/>
    <mergeCell ref="O28:O30"/>
    <mergeCell ref="A31:A35"/>
    <mergeCell ref="B31:C35"/>
    <mergeCell ref="O31:O35"/>
    <mergeCell ref="G24:K24"/>
    <mergeCell ref="G25:K25"/>
    <mergeCell ref="G26:K26"/>
    <mergeCell ref="L28:L29"/>
    <mergeCell ref="M28:M29"/>
    <mergeCell ref="N28:N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8"/>
  <sheetViews>
    <sheetView zoomScale="60" zoomScaleNormal="60" zoomScalePageLayoutView="0" workbookViewId="0" topLeftCell="A1">
      <selection activeCell="A1" sqref="A1:O1"/>
    </sheetView>
  </sheetViews>
  <sheetFormatPr defaultColWidth="9.140625" defaultRowHeight="12.75"/>
  <cols>
    <col min="1" max="1" width="6.57421875" style="2" bestFit="1" customWidth="1"/>
    <col min="2" max="2" width="33.28125" style="2" customWidth="1"/>
    <col min="3" max="3" width="13.00390625" style="2" customWidth="1"/>
    <col min="4" max="4" width="27.8515625" style="2" customWidth="1"/>
    <col min="5" max="5" width="14.57421875" style="2" customWidth="1"/>
    <col min="6" max="6" width="14.140625" style="2" customWidth="1"/>
    <col min="7" max="7" width="15.00390625" style="2" customWidth="1"/>
    <col min="8" max="8" width="13.57421875" style="2" customWidth="1"/>
    <col min="9" max="9" width="13.28125" style="2" customWidth="1"/>
    <col min="10" max="10" width="14.00390625" style="2" customWidth="1"/>
    <col min="11" max="14" width="13.421875" style="2" customWidth="1"/>
    <col min="15" max="15" width="21.140625" style="2" customWidth="1"/>
    <col min="16" max="16" width="5.7109375" style="2" hidden="1" customWidth="1"/>
    <col min="17" max="17" width="9.140625" style="2" hidden="1" customWidth="1"/>
    <col min="18" max="18" width="55.57421875" style="2" customWidth="1"/>
    <col min="19" max="16384" width="9.140625" style="2" customWidth="1"/>
  </cols>
  <sheetData>
    <row r="1" spans="1:15" ht="84" customHeight="1">
      <c r="A1" s="1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5" ht="15.75">
      <c r="A3" s="4" t="s">
        <v>158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>
      <c r="A4" s="4" t="s">
        <v>166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3"/>
    </row>
    <row r="6" spans="1:15" ht="15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5" customHeight="1">
      <c r="A7" s="10" t="s">
        <v>2</v>
      </c>
      <c r="B7" s="11" t="s">
        <v>16</v>
      </c>
      <c r="C7" s="11" t="s">
        <v>17</v>
      </c>
      <c r="D7" s="11" t="s">
        <v>5</v>
      </c>
      <c r="E7" s="11" t="s">
        <v>18</v>
      </c>
      <c r="F7" s="12" t="s">
        <v>6</v>
      </c>
      <c r="G7" s="13"/>
      <c r="H7" s="13"/>
      <c r="I7" s="13"/>
      <c r="J7" s="13"/>
      <c r="K7" s="13"/>
      <c r="L7" s="13"/>
      <c r="M7" s="13"/>
      <c r="N7" s="14"/>
      <c r="O7" s="11" t="s">
        <v>30</v>
      </c>
    </row>
    <row r="8" spans="1:15" ht="55.5" customHeight="1">
      <c r="A8" s="10"/>
      <c r="B8" s="15"/>
      <c r="C8" s="15"/>
      <c r="D8" s="15"/>
      <c r="E8" s="15"/>
      <c r="F8" s="84" t="s">
        <v>55</v>
      </c>
      <c r="G8" s="17" t="s">
        <v>33</v>
      </c>
      <c r="H8" s="18"/>
      <c r="I8" s="18"/>
      <c r="J8" s="18"/>
      <c r="K8" s="19"/>
      <c r="L8" s="20" t="s">
        <v>34</v>
      </c>
      <c r="M8" s="20" t="s">
        <v>35</v>
      </c>
      <c r="N8" s="20" t="s">
        <v>36</v>
      </c>
      <c r="O8" s="15"/>
    </row>
    <row r="9" spans="1:15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12">
        <v>7</v>
      </c>
      <c r="H9" s="13"/>
      <c r="I9" s="13"/>
      <c r="J9" s="13"/>
      <c r="K9" s="14"/>
      <c r="L9" s="21">
        <v>8</v>
      </c>
      <c r="M9" s="21">
        <v>9</v>
      </c>
      <c r="N9" s="21">
        <v>10</v>
      </c>
      <c r="O9" s="21">
        <v>11</v>
      </c>
    </row>
    <row r="10" spans="1:15" ht="15" customHeight="1">
      <c r="A10" s="11" t="s">
        <v>3</v>
      </c>
      <c r="B10" s="23" t="s">
        <v>100</v>
      </c>
      <c r="C10" s="11" t="s">
        <v>56</v>
      </c>
      <c r="D10" s="24" t="s">
        <v>12</v>
      </c>
      <c r="E10" s="24"/>
      <c r="F10" s="85" t="s">
        <v>160</v>
      </c>
      <c r="G10" s="86"/>
      <c r="H10" s="86"/>
      <c r="I10" s="86"/>
      <c r="J10" s="86"/>
      <c r="K10" s="86"/>
      <c r="L10" s="86"/>
      <c r="M10" s="86"/>
      <c r="N10" s="87"/>
      <c r="O10" s="11" t="s">
        <v>15</v>
      </c>
    </row>
    <row r="11" spans="1:15" ht="30">
      <c r="A11" s="31"/>
      <c r="B11" s="32"/>
      <c r="C11" s="31"/>
      <c r="D11" s="24" t="s">
        <v>0</v>
      </c>
      <c r="E11" s="21"/>
      <c r="F11" s="88"/>
      <c r="G11" s="89"/>
      <c r="H11" s="89"/>
      <c r="I11" s="89"/>
      <c r="J11" s="89"/>
      <c r="K11" s="89"/>
      <c r="L11" s="89"/>
      <c r="M11" s="89"/>
      <c r="N11" s="90"/>
      <c r="O11" s="31"/>
    </row>
    <row r="12" spans="1:15" ht="41.25" customHeight="1">
      <c r="A12" s="31"/>
      <c r="B12" s="32"/>
      <c r="C12" s="31"/>
      <c r="D12" s="24" t="s">
        <v>4</v>
      </c>
      <c r="E12" s="21"/>
      <c r="F12" s="88"/>
      <c r="G12" s="89"/>
      <c r="H12" s="89"/>
      <c r="I12" s="89"/>
      <c r="J12" s="89"/>
      <c r="K12" s="89"/>
      <c r="L12" s="89"/>
      <c r="M12" s="89"/>
      <c r="N12" s="90"/>
      <c r="O12" s="31"/>
    </row>
    <row r="13" spans="1:15" ht="49.5" customHeight="1">
      <c r="A13" s="31"/>
      <c r="B13" s="32"/>
      <c r="C13" s="31"/>
      <c r="D13" s="24" t="s">
        <v>11</v>
      </c>
      <c r="E13" s="21"/>
      <c r="F13" s="88"/>
      <c r="G13" s="89"/>
      <c r="H13" s="89"/>
      <c r="I13" s="89"/>
      <c r="J13" s="89"/>
      <c r="K13" s="89"/>
      <c r="L13" s="89"/>
      <c r="M13" s="89"/>
      <c r="N13" s="90"/>
      <c r="O13" s="31"/>
    </row>
    <row r="14" spans="1:15" ht="15">
      <c r="A14" s="31"/>
      <c r="B14" s="33"/>
      <c r="C14" s="15"/>
      <c r="D14" s="24" t="s">
        <v>21</v>
      </c>
      <c r="E14" s="21"/>
      <c r="F14" s="91"/>
      <c r="G14" s="92"/>
      <c r="H14" s="92"/>
      <c r="I14" s="92"/>
      <c r="J14" s="92"/>
      <c r="K14" s="92"/>
      <c r="L14" s="92"/>
      <c r="M14" s="92"/>
      <c r="N14" s="93"/>
      <c r="O14" s="15"/>
    </row>
    <row r="15" spans="1:15" ht="24.75" customHeight="1">
      <c r="A15" s="11" t="s">
        <v>8</v>
      </c>
      <c r="B15" s="23" t="s">
        <v>101</v>
      </c>
      <c r="C15" s="11" t="s">
        <v>56</v>
      </c>
      <c r="D15" s="24" t="s">
        <v>12</v>
      </c>
      <c r="E15" s="21"/>
      <c r="F15" s="85" t="s">
        <v>160</v>
      </c>
      <c r="G15" s="86"/>
      <c r="H15" s="86"/>
      <c r="I15" s="86"/>
      <c r="J15" s="86"/>
      <c r="K15" s="86"/>
      <c r="L15" s="86"/>
      <c r="M15" s="86"/>
      <c r="N15" s="87"/>
      <c r="O15" s="94" t="s">
        <v>94</v>
      </c>
    </row>
    <row r="16" spans="1:15" ht="30">
      <c r="A16" s="31"/>
      <c r="B16" s="32"/>
      <c r="C16" s="31"/>
      <c r="D16" s="24" t="s">
        <v>0</v>
      </c>
      <c r="E16" s="21"/>
      <c r="F16" s="88"/>
      <c r="G16" s="89"/>
      <c r="H16" s="89"/>
      <c r="I16" s="89"/>
      <c r="J16" s="89"/>
      <c r="K16" s="89"/>
      <c r="L16" s="89"/>
      <c r="M16" s="89"/>
      <c r="N16" s="90"/>
      <c r="O16" s="95"/>
    </row>
    <row r="17" spans="1:15" ht="30">
      <c r="A17" s="31"/>
      <c r="B17" s="32"/>
      <c r="C17" s="31"/>
      <c r="D17" s="24" t="s">
        <v>4</v>
      </c>
      <c r="E17" s="21"/>
      <c r="F17" s="88"/>
      <c r="G17" s="89"/>
      <c r="H17" s="89"/>
      <c r="I17" s="89"/>
      <c r="J17" s="89"/>
      <c r="K17" s="89"/>
      <c r="L17" s="89"/>
      <c r="M17" s="89"/>
      <c r="N17" s="90"/>
      <c r="O17" s="95"/>
    </row>
    <row r="18" spans="1:15" ht="27.75" customHeight="1">
      <c r="A18" s="31"/>
      <c r="B18" s="32"/>
      <c r="C18" s="31"/>
      <c r="D18" s="24" t="s">
        <v>11</v>
      </c>
      <c r="E18" s="21"/>
      <c r="F18" s="88"/>
      <c r="G18" s="89"/>
      <c r="H18" s="89"/>
      <c r="I18" s="89"/>
      <c r="J18" s="89"/>
      <c r="K18" s="89"/>
      <c r="L18" s="89"/>
      <c r="M18" s="89"/>
      <c r="N18" s="90"/>
      <c r="O18" s="95"/>
    </row>
    <row r="19" spans="1:15" ht="39.75" customHeight="1">
      <c r="A19" s="31"/>
      <c r="B19" s="33"/>
      <c r="C19" s="15"/>
      <c r="D19" s="24" t="s">
        <v>21</v>
      </c>
      <c r="E19" s="21"/>
      <c r="F19" s="91"/>
      <c r="G19" s="92"/>
      <c r="H19" s="92"/>
      <c r="I19" s="92"/>
      <c r="J19" s="92"/>
      <c r="K19" s="92"/>
      <c r="L19" s="92"/>
      <c r="M19" s="92"/>
      <c r="N19" s="93"/>
      <c r="O19" s="96"/>
    </row>
    <row r="20" spans="1:15" ht="21.75" customHeight="1">
      <c r="A20" s="97"/>
      <c r="B20" s="98" t="s">
        <v>149</v>
      </c>
      <c r="C20" s="11" t="s">
        <v>56</v>
      </c>
      <c r="D20" s="11" t="s">
        <v>15</v>
      </c>
      <c r="E20" s="11" t="s">
        <v>31</v>
      </c>
      <c r="F20" s="11" t="s">
        <v>55</v>
      </c>
      <c r="G20" s="11" t="s">
        <v>177</v>
      </c>
      <c r="H20" s="12" t="s">
        <v>186</v>
      </c>
      <c r="I20" s="13"/>
      <c r="J20" s="13"/>
      <c r="K20" s="14"/>
      <c r="L20" s="99" t="s">
        <v>34</v>
      </c>
      <c r="M20" s="99" t="s">
        <v>35</v>
      </c>
      <c r="N20" s="99" t="s">
        <v>36</v>
      </c>
      <c r="O20" s="100" t="s">
        <v>15</v>
      </c>
    </row>
    <row r="21" spans="1:18" ht="78" customHeight="1">
      <c r="A21" s="97"/>
      <c r="B21" s="101"/>
      <c r="C21" s="31"/>
      <c r="D21" s="31"/>
      <c r="E21" s="15"/>
      <c r="F21" s="15"/>
      <c r="G21" s="15"/>
      <c r="H21" s="21" t="s">
        <v>178</v>
      </c>
      <c r="I21" s="21" t="s">
        <v>179</v>
      </c>
      <c r="J21" s="21" t="s">
        <v>180</v>
      </c>
      <c r="K21" s="21" t="s">
        <v>181</v>
      </c>
      <c r="L21" s="102"/>
      <c r="M21" s="102"/>
      <c r="N21" s="102"/>
      <c r="O21" s="103"/>
      <c r="R21" s="104"/>
    </row>
    <row r="22" spans="1:18" ht="42" customHeight="1">
      <c r="A22" s="97"/>
      <c r="B22" s="105"/>
      <c r="C22" s="15"/>
      <c r="D22" s="15"/>
      <c r="E22" s="25">
        <f>F22+L22+M22+N22+G22</f>
        <v>35769009.8</v>
      </c>
      <c r="F22" s="106">
        <v>6398086.4</v>
      </c>
      <c r="G22" s="106">
        <f>K22</f>
        <v>6933485</v>
      </c>
      <c r="H22" s="106">
        <v>1287548</v>
      </c>
      <c r="I22" s="106">
        <v>2826088</v>
      </c>
      <c r="J22" s="106">
        <v>4441590</v>
      </c>
      <c r="K22" s="106">
        <v>6933485</v>
      </c>
      <c r="L22" s="106">
        <v>7249981.3</v>
      </c>
      <c r="M22" s="106">
        <v>7499978.8</v>
      </c>
      <c r="N22" s="106">
        <v>7687478.3</v>
      </c>
      <c r="O22" s="107"/>
      <c r="R22" s="104"/>
    </row>
    <row r="23" spans="1:15" ht="15" customHeight="1">
      <c r="A23" s="11" t="s">
        <v>19</v>
      </c>
      <c r="B23" s="23" t="s">
        <v>102</v>
      </c>
      <c r="C23" s="11" t="s">
        <v>56</v>
      </c>
      <c r="D23" s="24" t="s">
        <v>12</v>
      </c>
      <c r="E23" s="21"/>
      <c r="F23" s="85" t="s">
        <v>160</v>
      </c>
      <c r="G23" s="86"/>
      <c r="H23" s="86"/>
      <c r="I23" s="86"/>
      <c r="J23" s="86"/>
      <c r="K23" s="86"/>
      <c r="L23" s="86"/>
      <c r="M23" s="86"/>
      <c r="N23" s="87"/>
      <c r="O23" s="94" t="s">
        <v>94</v>
      </c>
    </row>
    <row r="24" spans="1:15" ht="30">
      <c r="A24" s="31"/>
      <c r="B24" s="32"/>
      <c r="C24" s="31"/>
      <c r="D24" s="24" t="s">
        <v>0</v>
      </c>
      <c r="E24" s="21"/>
      <c r="F24" s="88"/>
      <c r="G24" s="89"/>
      <c r="H24" s="89"/>
      <c r="I24" s="89"/>
      <c r="J24" s="89"/>
      <c r="K24" s="89"/>
      <c r="L24" s="89"/>
      <c r="M24" s="89"/>
      <c r="N24" s="90"/>
      <c r="O24" s="95"/>
    </row>
    <row r="25" spans="1:15" ht="30">
      <c r="A25" s="31"/>
      <c r="B25" s="32"/>
      <c r="C25" s="31"/>
      <c r="D25" s="24" t="s">
        <v>4</v>
      </c>
      <c r="E25" s="21"/>
      <c r="F25" s="88"/>
      <c r="G25" s="89"/>
      <c r="H25" s="89"/>
      <c r="I25" s="89"/>
      <c r="J25" s="89"/>
      <c r="K25" s="89"/>
      <c r="L25" s="89"/>
      <c r="M25" s="89"/>
      <c r="N25" s="90"/>
      <c r="O25" s="95"/>
    </row>
    <row r="26" spans="1:15" ht="45">
      <c r="A26" s="31"/>
      <c r="B26" s="32"/>
      <c r="C26" s="31"/>
      <c r="D26" s="24" t="s">
        <v>11</v>
      </c>
      <c r="E26" s="21"/>
      <c r="F26" s="88"/>
      <c r="G26" s="89"/>
      <c r="H26" s="89"/>
      <c r="I26" s="89"/>
      <c r="J26" s="89"/>
      <c r="K26" s="89"/>
      <c r="L26" s="89"/>
      <c r="M26" s="89"/>
      <c r="N26" s="90"/>
      <c r="O26" s="95"/>
    </row>
    <row r="27" spans="1:15" ht="35.25" customHeight="1">
      <c r="A27" s="31"/>
      <c r="B27" s="33"/>
      <c r="C27" s="15"/>
      <c r="D27" s="24" t="s">
        <v>21</v>
      </c>
      <c r="E27" s="21"/>
      <c r="F27" s="91"/>
      <c r="G27" s="92"/>
      <c r="H27" s="92"/>
      <c r="I27" s="92"/>
      <c r="J27" s="92"/>
      <c r="K27" s="92"/>
      <c r="L27" s="92"/>
      <c r="M27" s="92"/>
      <c r="N27" s="93"/>
      <c r="O27" s="96"/>
    </row>
    <row r="28" spans="1:15" ht="21.75" customHeight="1">
      <c r="A28" s="97"/>
      <c r="B28" s="98" t="s">
        <v>149</v>
      </c>
      <c r="C28" s="11" t="s">
        <v>56</v>
      </c>
      <c r="D28" s="11" t="s">
        <v>15</v>
      </c>
      <c r="E28" s="11" t="s">
        <v>31</v>
      </c>
      <c r="F28" s="11" t="s">
        <v>55</v>
      </c>
      <c r="G28" s="11" t="s">
        <v>177</v>
      </c>
      <c r="H28" s="12" t="s">
        <v>186</v>
      </c>
      <c r="I28" s="13"/>
      <c r="J28" s="13"/>
      <c r="K28" s="14"/>
      <c r="L28" s="99" t="s">
        <v>34</v>
      </c>
      <c r="M28" s="99" t="s">
        <v>35</v>
      </c>
      <c r="N28" s="99" t="s">
        <v>36</v>
      </c>
      <c r="O28" s="100" t="s">
        <v>15</v>
      </c>
    </row>
    <row r="29" spans="1:15" ht="27.75" customHeight="1">
      <c r="A29" s="97"/>
      <c r="B29" s="101"/>
      <c r="C29" s="31"/>
      <c r="D29" s="31"/>
      <c r="E29" s="15"/>
      <c r="F29" s="15"/>
      <c r="G29" s="15"/>
      <c r="H29" s="21" t="s">
        <v>178</v>
      </c>
      <c r="I29" s="21" t="s">
        <v>179</v>
      </c>
      <c r="J29" s="21" t="s">
        <v>180</v>
      </c>
      <c r="K29" s="21" t="s">
        <v>181</v>
      </c>
      <c r="L29" s="102"/>
      <c r="M29" s="102"/>
      <c r="N29" s="102"/>
      <c r="O29" s="103"/>
    </row>
    <row r="30" spans="1:15" ht="25.5" customHeight="1">
      <c r="A30" s="97"/>
      <c r="B30" s="105"/>
      <c r="C30" s="15"/>
      <c r="D30" s="15"/>
      <c r="E30" s="25">
        <f>F30+L30+M30+N30+G30</f>
        <v>35769009.8</v>
      </c>
      <c r="F30" s="106">
        <v>6398086.4</v>
      </c>
      <c r="G30" s="106">
        <f>K30</f>
        <v>6933485</v>
      </c>
      <c r="H30" s="106">
        <v>1287548</v>
      </c>
      <c r="I30" s="106">
        <v>2826088</v>
      </c>
      <c r="J30" s="106">
        <v>4441590</v>
      </c>
      <c r="K30" s="106">
        <v>6933485</v>
      </c>
      <c r="L30" s="106">
        <v>7249981.3</v>
      </c>
      <c r="M30" s="106">
        <v>7499978.8</v>
      </c>
      <c r="N30" s="106">
        <v>7687478.3</v>
      </c>
      <c r="O30" s="107"/>
    </row>
    <row r="31" spans="1:15" ht="15" customHeight="1">
      <c r="A31" s="11" t="s">
        <v>7</v>
      </c>
      <c r="B31" s="23" t="s">
        <v>103</v>
      </c>
      <c r="C31" s="11" t="s">
        <v>56</v>
      </c>
      <c r="D31" s="24" t="s">
        <v>1</v>
      </c>
      <c r="E31" s="21"/>
      <c r="F31" s="85" t="s">
        <v>160</v>
      </c>
      <c r="G31" s="86"/>
      <c r="H31" s="86"/>
      <c r="I31" s="86"/>
      <c r="J31" s="86"/>
      <c r="K31" s="86"/>
      <c r="L31" s="86"/>
      <c r="M31" s="86"/>
      <c r="N31" s="87"/>
      <c r="O31" s="11" t="s">
        <v>15</v>
      </c>
    </row>
    <row r="32" spans="1:15" ht="30">
      <c r="A32" s="108"/>
      <c r="B32" s="32"/>
      <c r="C32" s="31"/>
      <c r="D32" s="24" t="s">
        <v>0</v>
      </c>
      <c r="E32" s="21"/>
      <c r="F32" s="88"/>
      <c r="G32" s="89"/>
      <c r="H32" s="89"/>
      <c r="I32" s="89"/>
      <c r="J32" s="89"/>
      <c r="K32" s="89"/>
      <c r="L32" s="89"/>
      <c r="M32" s="89"/>
      <c r="N32" s="90"/>
      <c r="O32" s="31"/>
    </row>
    <row r="33" spans="1:15" ht="41.25" customHeight="1">
      <c r="A33" s="108"/>
      <c r="B33" s="32"/>
      <c r="C33" s="31"/>
      <c r="D33" s="24" t="s">
        <v>4</v>
      </c>
      <c r="E33" s="21"/>
      <c r="F33" s="88"/>
      <c r="G33" s="89"/>
      <c r="H33" s="89"/>
      <c r="I33" s="89"/>
      <c r="J33" s="89"/>
      <c r="K33" s="89"/>
      <c r="L33" s="89"/>
      <c r="M33" s="89"/>
      <c r="N33" s="90"/>
      <c r="O33" s="31"/>
    </row>
    <row r="34" spans="1:15" ht="54" customHeight="1">
      <c r="A34" s="108"/>
      <c r="B34" s="32"/>
      <c r="C34" s="31"/>
      <c r="D34" s="24" t="s">
        <v>11</v>
      </c>
      <c r="E34" s="21"/>
      <c r="F34" s="88"/>
      <c r="G34" s="89"/>
      <c r="H34" s="89"/>
      <c r="I34" s="89"/>
      <c r="J34" s="89"/>
      <c r="K34" s="89"/>
      <c r="L34" s="89"/>
      <c r="M34" s="89"/>
      <c r="N34" s="90"/>
      <c r="O34" s="31"/>
    </row>
    <row r="35" spans="1:15" ht="15">
      <c r="A35" s="108"/>
      <c r="B35" s="33"/>
      <c r="C35" s="15"/>
      <c r="D35" s="24" t="s">
        <v>21</v>
      </c>
      <c r="E35" s="21"/>
      <c r="F35" s="91"/>
      <c r="G35" s="92"/>
      <c r="H35" s="92"/>
      <c r="I35" s="92"/>
      <c r="J35" s="92"/>
      <c r="K35" s="92"/>
      <c r="L35" s="92"/>
      <c r="M35" s="92"/>
      <c r="N35" s="93"/>
      <c r="O35" s="15"/>
    </row>
    <row r="36" spans="1:15" ht="15" customHeight="1">
      <c r="A36" s="11" t="s">
        <v>9</v>
      </c>
      <c r="B36" s="23" t="s">
        <v>104</v>
      </c>
      <c r="C36" s="11" t="s">
        <v>56</v>
      </c>
      <c r="D36" s="24" t="s">
        <v>12</v>
      </c>
      <c r="E36" s="21"/>
      <c r="F36" s="85" t="s">
        <v>160</v>
      </c>
      <c r="G36" s="86"/>
      <c r="H36" s="86"/>
      <c r="I36" s="86"/>
      <c r="J36" s="86"/>
      <c r="K36" s="86"/>
      <c r="L36" s="86"/>
      <c r="M36" s="86"/>
      <c r="N36" s="87"/>
      <c r="O36" s="23" t="s">
        <v>161</v>
      </c>
    </row>
    <row r="37" spans="1:15" ht="30">
      <c r="A37" s="31"/>
      <c r="B37" s="32"/>
      <c r="C37" s="31"/>
      <c r="D37" s="24" t="s">
        <v>0</v>
      </c>
      <c r="E37" s="21"/>
      <c r="F37" s="88"/>
      <c r="G37" s="89"/>
      <c r="H37" s="89"/>
      <c r="I37" s="89"/>
      <c r="J37" s="89"/>
      <c r="K37" s="89"/>
      <c r="L37" s="89"/>
      <c r="M37" s="89"/>
      <c r="N37" s="90"/>
      <c r="O37" s="32"/>
    </row>
    <row r="38" spans="1:15" ht="30">
      <c r="A38" s="31"/>
      <c r="B38" s="32"/>
      <c r="C38" s="31"/>
      <c r="D38" s="24" t="s">
        <v>4</v>
      </c>
      <c r="E38" s="21"/>
      <c r="F38" s="88"/>
      <c r="G38" s="89"/>
      <c r="H38" s="89"/>
      <c r="I38" s="89"/>
      <c r="J38" s="89"/>
      <c r="K38" s="89"/>
      <c r="L38" s="89"/>
      <c r="M38" s="89"/>
      <c r="N38" s="90"/>
      <c r="O38" s="32"/>
    </row>
    <row r="39" spans="1:15" ht="45">
      <c r="A39" s="31"/>
      <c r="B39" s="32"/>
      <c r="C39" s="31"/>
      <c r="D39" s="24" t="s">
        <v>11</v>
      </c>
      <c r="E39" s="21"/>
      <c r="F39" s="88"/>
      <c r="G39" s="89"/>
      <c r="H39" s="89"/>
      <c r="I39" s="89"/>
      <c r="J39" s="89"/>
      <c r="K39" s="89"/>
      <c r="L39" s="89"/>
      <c r="M39" s="89"/>
      <c r="N39" s="90"/>
      <c r="O39" s="32"/>
    </row>
    <row r="40" spans="1:15" ht="15">
      <c r="A40" s="31"/>
      <c r="B40" s="33"/>
      <c r="C40" s="15"/>
      <c r="D40" s="24" t="s">
        <v>21</v>
      </c>
      <c r="E40" s="21"/>
      <c r="F40" s="91"/>
      <c r="G40" s="92"/>
      <c r="H40" s="92"/>
      <c r="I40" s="92"/>
      <c r="J40" s="92"/>
      <c r="K40" s="92"/>
      <c r="L40" s="92"/>
      <c r="M40" s="92"/>
      <c r="N40" s="93"/>
      <c r="O40" s="33"/>
    </row>
    <row r="41" spans="1:15" ht="21.75" customHeight="1">
      <c r="A41" s="97"/>
      <c r="B41" s="98" t="s">
        <v>150</v>
      </c>
      <c r="C41" s="11" t="s">
        <v>56</v>
      </c>
      <c r="D41" s="11" t="s">
        <v>15</v>
      </c>
      <c r="E41" s="11" t="s">
        <v>31</v>
      </c>
      <c r="F41" s="11" t="s">
        <v>55</v>
      </c>
      <c r="G41" s="11" t="s">
        <v>177</v>
      </c>
      <c r="H41" s="12" t="s">
        <v>186</v>
      </c>
      <c r="I41" s="13"/>
      <c r="J41" s="13"/>
      <c r="K41" s="14"/>
      <c r="L41" s="99" t="s">
        <v>34</v>
      </c>
      <c r="M41" s="99" t="s">
        <v>35</v>
      </c>
      <c r="N41" s="99" t="s">
        <v>36</v>
      </c>
      <c r="O41" s="100" t="s">
        <v>15</v>
      </c>
    </row>
    <row r="42" spans="1:15" ht="27.75" customHeight="1">
      <c r="A42" s="97"/>
      <c r="B42" s="101"/>
      <c r="C42" s="31"/>
      <c r="D42" s="31"/>
      <c r="E42" s="15"/>
      <c r="F42" s="15"/>
      <c r="G42" s="15"/>
      <c r="H42" s="21" t="s">
        <v>178</v>
      </c>
      <c r="I42" s="21" t="s">
        <v>179</v>
      </c>
      <c r="J42" s="21" t="s">
        <v>180</v>
      </c>
      <c r="K42" s="21" t="s">
        <v>181</v>
      </c>
      <c r="L42" s="102"/>
      <c r="M42" s="102"/>
      <c r="N42" s="102"/>
      <c r="O42" s="103"/>
    </row>
    <row r="43" spans="1:18" ht="42" customHeight="1">
      <c r="A43" s="97"/>
      <c r="B43" s="105"/>
      <c r="C43" s="15"/>
      <c r="D43" s="15"/>
      <c r="E43" s="109">
        <v>5</v>
      </c>
      <c r="F43" s="110">
        <v>5</v>
      </c>
      <c r="G43" s="110">
        <v>5</v>
      </c>
      <c r="H43" s="110">
        <v>1.25</v>
      </c>
      <c r="I43" s="110">
        <v>2.5</v>
      </c>
      <c r="J43" s="110">
        <v>3.75</v>
      </c>
      <c r="K43" s="110">
        <v>5</v>
      </c>
      <c r="L43" s="110">
        <v>5</v>
      </c>
      <c r="M43" s="110">
        <v>5</v>
      </c>
      <c r="N43" s="110">
        <v>5</v>
      </c>
      <c r="O43" s="107"/>
      <c r="R43" s="104"/>
    </row>
    <row r="44" spans="1:15" ht="21" customHeight="1">
      <c r="A44" s="47"/>
      <c r="B44" s="48" t="s">
        <v>159</v>
      </c>
      <c r="C44" s="49"/>
      <c r="D44" s="24" t="s">
        <v>1</v>
      </c>
      <c r="E44" s="24"/>
      <c r="F44" s="111" t="s">
        <v>160</v>
      </c>
      <c r="G44" s="112"/>
      <c r="H44" s="112"/>
      <c r="I44" s="112"/>
      <c r="J44" s="112"/>
      <c r="K44" s="112"/>
      <c r="L44" s="112"/>
      <c r="M44" s="112"/>
      <c r="N44" s="113"/>
      <c r="O44" s="11" t="s">
        <v>15</v>
      </c>
    </row>
    <row r="45" spans="1:15" ht="30">
      <c r="A45" s="50"/>
      <c r="B45" s="51"/>
      <c r="C45" s="52"/>
      <c r="D45" s="24" t="s">
        <v>0</v>
      </c>
      <c r="E45" s="21"/>
      <c r="F45" s="114"/>
      <c r="G45" s="115"/>
      <c r="H45" s="115"/>
      <c r="I45" s="115"/>
      <c r="J45" s="115"/>
      <c r="K45" s="115"/>
      <c r="L45" s="115"/>
      <c r="M45" s="115"/>
      <c r="N45" s="116"/>
      <c r="O45" s="31"/>
    </row>
    <row r="46" spans="1:15" ht="39.75" customHeight="1">
      <c r="A46" s="50"/>
      <c r="B46" s="51"/>
      <c r="C46" s="52"/>
      <c r="D46" s="24" t="s">
        <v>4</v>
      </c>
      <c r="E46" s="21"/>
      <c r="F46" s="114"/>
      <c r="G46" s="115"/>
      <c r="H46" s="115"/>
      <c r="I46" s="115"/>
      <c r="J46" s="115"/>
      <c r="K46" s="115"/>
      <c r="L46" s="115"/>
      <c r="M46" s="115"/>
      <c r="N46" s="116"/>
      <c r="O46" s="31"/>
    </row>
    <row r="47" spans="1:15" ht="52.5" customHeight="1">
      <c r="A47" s="50"/>
      <c r="B47" s="51"/>
      <c r="C47" s="52"/>
      <c r="D47" s="24" t="s">
        <v>11</v>
      </c>
      <c r="E47" s="21"/>
      <c r="F47" s="114"/>
      <c r="G47" s="115"/>
      <c r="H47" s="115"/>
      <c r="I47" s="115"/>
      <c r="J47" s="115"/>
      <c r="K47" s="115"/>
      <c r="L47" s="115"/>
      <c r="M47" s="115"/>
      <c r="N47" s="116"/>
      <c r="O47" s="31"/>
    </row>
    <row r="48" spans="1:15" ht="15">
      <c r="A48" s="53"/>
      <c r="B48" s="54"/>
      <c r="C48" s="55"/>
      <c r="D48" s="24" t="s">
        <v>21</v>
      </c>
      <c r="E48" s="21"/>
      <c r="F48" s="117"/>
      <c r="G48" s="118"/>
      <c r="H48" s="118"/>
      <c r="I48" s="118"/>
      <c r="J48" s="118"/>
      <c r="K48" s="118"/>
      <c r="L48" s="118"/>
      <c r="M48" s="118"/>
      <c r="N48" s="119"/>
      <c r="O48" s="15"/>
    </row>
  </sheetData>
  <sheetProtection/>
  <mergeCells count="76">
    <mergeCell ref="B2:N2"/>
    <mergeCell ref="A3:O3"/>
    <mergeCell ref="A4:O4"/>
    <mergeCell ref="A1:O1"/>
    <mergeCell ref="A5:N5"/>
    <mergeCell ref="A7:A8"/>
    <mergeCell ref="B7:B8"/>
    <mergeCell ref="C7:C8"/>
    <mergeCell ref="D7:D8"/>
    <mergeCell ref="E7:E8"/>
    <mergeCell ref="F7:N7"/>
    <mergeCell ref="O7:O8"/>
    <mergeCell ref="A10:A14"/>
    <mergeCell ref="B10:B14"/>
    <mergeCell ref="C10:C14"/>
    <mergeCell ref="F10:N14"/>
    <mergeCell ref="O10:O14"/>
    <mergeCell ref="G9:K9"/>
    <mergeCell ref="G8:K8"/>
    <mergeCell ref="A15:A19"/>
    <mergeCell ref="B15:B19"/>
    <mergeCell ref="C15:C19"/>
    <mergeCell ref="F15:N19"/>
    <mergeCell ref="O15:O19"/>
    <mergeCell ref="B20:B22"/>
    <mergeCell ref="C20:C22"/>
    <mergeCell ref="D20:D22"/>
    <mergeCell ref="E20:E21"/>
    <mergeCell ref="F20:F21"/>
    <mergeCell ref="L20:L21"/>
    <mergeCell ref="M20:M21"/>
    <mergeCell ref="N20:N21"/>
    <mergeCell ref="O20:O22"/>
    <mergeCell ref="G20:G21"/>
    <mergeCell ref="H20:K20"/>
    <mergeCell ref="A23:A27"/>
    <mergeCell ref="B23:B27"/>
    <mergeCell ref="C23:C27"/>
    <mergeCell ref="F23:N27"/>
    <mergeCell ref="O23:O27"/>
    <mergeCell ref="B28:B30"/>
    <mergeCell ref="C28:C30"/>
    <mergeCell ref="D28:D30"/>
    <mergeCell ref="E28:E29"/>
    <mergeCell ref="F28:F29"/>
    <mergeCell ref="L28:L29"/>
    <mergeCell ref="M28:M29"/>
    <mergeCell ref="N28:N29"/>
    <mergeCell ref="O28:O30"/>
    <mergeCell ref="G28:G29"/>
    <mergeCell ref="H28:K28"/>
    <mergeCell ref="O36:O40"/>
    <mergeCell ref="A31:A35"/>
    <mergeCell ref="B31:B35"/>
    <mergeCell ref="C31:C35"/>
    <mergeCell ref="F31:N35"/>
    <mergeCell ref="O31:O35"/>
    <mergeCell ref="C41:C43"/>
    <mergeCell ref="D41:D43"/>
    <mergeCell ref="E41:E42"/>
    <mergeCell ref="F41:F42"/>
    <mergeCell ref="A36:A40"/>
    <mergeCell ref="B36:B40"/>
    <mergeCell ref="C36:C40"/>
    <mergeCell ref="F36:N40"/>
    <mergeCell ref="L41:L42"/>
    <mergeCell ref="M41:M42"/>
    <mergeCell ref="N41:N42"/>
    <mergeCell ref="G41:G42"/>
    <mergeCell ref="O41:O43"/>
    <mergeCell ref="A44:A48"/>
    <mergeCell ref="B44:C48"/>
    <mergeCell ref="F44:N48"/>
    <mergeCell ref="O44:O48"/>
    <mergeCell ref="B41:B43"/>
    <mergeCell ref="H41:K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4"/>
  <sheetViews>
    <sheetView zoomScale="60" zoomScaleNormal="60" zoomScalePageLayoutView="0" workbookViewId="0" topLeftCell="A1">
      <selection activeCell="A1" sqref="A1:O1"/>
    </sheetView>
  </sheetViews>
  <sheetFormatPr defaultColWidth="9.140625" defaultRowHeight="12.75"/>
  <cols>
    <col min="1" max="1" width="6.57421875" style="2" bestFit="1" customWidth="1"/>
    <col min="2" max="2" width="33.28125" style="2" customWidth="1"/>
    <col min="3" max="3" width="13.00390625" style="2" customWidth="1"/>
    <col min="4" max="4" width="27.8515625" style="2" customWidth="1"/>
    <col min="5" max="5" width="14.57421875" style="2" customWidth="1"/>
    <col min="6" max="6" width="14.140625" style="2" customWidth="1"/>
    <col min="7" max="7" width="15.00390625" style="2" customWidth="1"/>
    <col min="8" max="8" width="13.57421875" style="2" customWidth="1"/>
    <col min="9" max="9" width="13.28125" style="2" customWidth="1"/>
    <col min="10" max="10" width="14.00390625" style="2" customWidth="1"/>
    <col min="11" max="14" width="13.421875" style="2" customWidth="1"/>
    <col min="15" max="15" width="22.28125" style="2" customWidth="1"/>
    <col min="16" max="16" width="5.7109375" style="2" hidden="1" customWidth="1"/>
    <col min="17" max="17" width="9.140625" style="2" hidden="1" customWidth="1"/>
    <col min="18" max="18" width="55.57421875" style="2" customWidth="1"/>
    <col min="19" max="16384" width="9.140625" style="2" customWidth="1"/>
  </cols>
  <sheetData>
    <row r="1" spans="1:15" ht="84" customHeight="1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5" ht="15.75">
      <c r="A3" s="3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</row>
    <row r="4" spans="1:15" ht="15.75">
      <c r="A4" s="4" t="s">
        <v>162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>
      <c r="A5" s="4" t="s">
        <v>164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/>
    </row>
    <row r="6" spans="1:15" ht="15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5" customHeight="1">
      <c r="A7" s="10" t="s">
        <v>2</v>
      </c>
      <c r="B7" s="11" t="s">
        <v>16</v>
      </c>
      <c r="C7" s="11" t="s">
        <v>17</v>
      </c>
      <c r="D7" s="11" t="s">
        <v>5</v>
      </c>
      <c r="E7" s="11" t="s">
        <v>18</v>
      </c>
      <c r="F7" s="12" t="s">
        <v>6</v>
      </c>
      <c r="G7" s="13"/>
      <c r="H7" s="13"/>
      <c r="I7" s="13"/>
      <c r="J7" s="13"/>
      <c r="K7" s="13"/>
      <c r="L7" s="13"/>
      <c r="M7" s="13"/>
      <c r="N7" s="14"/>
      <c r="O7" s="11" t="s">
        <v>30</v>
      </c>
    </row>
    <row r="8" spans="1:15" ht="55.5" customHeight="1">
      <c r="A8" s="10"/>
      <c r="B8" s="15"/>
      <c r="C8" s="15"/>
      <c r="D8" s="15"/>
      <c r="E8" s="15"/>
      <c r="F8" s="16" t="s">
        <v>55</v>
      </c>
      <c r="G8" s="17" t="s">
        <v>33</v>
      </c>
      <c r="H8" s="18"/>
      <c r="I8" s="18"/>
      <c r="J8" s="18"/>
      <c r="K8" s="19"/>
      <c r="L8" s="20" t="s">
        <v>34</v>
      </c>
      <c r="M8" s="20" t="s">
        <v>35</v>
      </c>
      <c r="N8" s="20" t="s">
        <v>36</v>
      </c>
      <c r="O8" s="15"/>
    </row>
    <row r="9" spans="1:15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12">
        <v>7</v>
      </c>
      <c r="H9" s="13"/>
      <c r="I9" s="13"/>
      <c r="J9" s="13"/>
      <c r="K9" s="14"/>
      <c r="L9" s="21">
        <v>8</v>
      </c>
      <c r="M9" s="21">
        <v>9</v>
      </c>
      <c r="N9" s="21">
        <v>10</v>
      </c>
      <c r="O9" s="21">
        <v>11</v>
      </c>
    </row>
    <row r="10" spans="1:15" ht="26.25" customHeight="1">
      <c r="A10" s="11" t="s">
        <v>3</v>
      </c>
      <c r="B10" s="23" t="s">
        <v>105</v>
      </c>
      <c r="C10" s="11" t="s">
        <v>56</v>
      </c>
      <c r="D10" s="24" t="s">
        <v>12</v>
      </c>
      <c r="E10" s="25">
        <f aca="true" t="shared" si="0" ref="E10:E73">SUM(F10:N10)</f>
        <v>5501582.3</v>
      </c>
      <c r="F10" s="26">
        <f>F15+F20+F25+F30+F35+F40+F45+F50+F55+F60+F65+F70+F75+F80+F85+F90+F95+F100</f>
        <v>1222504.5</v>
      </c>
      <c r="G10" s="27">
        <f>SUM(G11:K14)</f>
        <v>1071504.7</v>
      </c>
      <c r="H10" s="28"/>
      <c r="I10" s="28"/>
      <c r="J10" s="28"/>
      <c r="K10" s="29"/>
      <c r="L10" s="30">
        <f aca="true" t="shared" si="1" ref="L10:N14">L15+L20+L25+L30+L35+L40+L45+L50+L55+L60+L65+L70+L75+L80+L85+L90+L95+L100</f>
        <v>1068965.7</v>
      </c>
      <c r="M10" s="30">
        <f t="shared" si="1"/>
        <v>1069744.5999999999</v>
      </c>
      <c r="N10" s="30">
        <f t="shared" si="1"/>
        <v>1068862.7999999998</v>
      </c>
      <c r="O10" s="11" t="s">
        <v>15</v>
      </c>
    </row>
    <row r="11" spans="1:15" ht="30">
      <c r="A11" s="31"/>
      <c r="B11" s="32"/>
      <c r="C11" s="31"/>
      <c r="D11" s="24" t="s">
        <v>0</v>
      </c>
      <c r="E11" s="25">
        <f t="shared" si="0"/>
        <v>2670</v>
      </c>
      <c r="F11" s="26">
        <f>F16+F21+F26+F31+F36+F41+F46+F51+F56+F61+F66+F71+F76+F81+F86+F91+F96+F101</f>
        <v>2670</v>
      </c>
      <c r="G11" s="27">
        <f>G16+G21+K26+K31+G36+G41+G46+G51+G56+G61+G66+K71+K76+K81+K86+G91+G96+K101</f>
        <v>0</v>
      </c>
      <c r="H11" s="28"/>
      <c r="I11" s="28"/>
      <c r="J11" s="28"/>
      <c r="K11" s="29"/>
      <c r="L11" s="30">
        <f t="shared" si="1"/>
        <v>0</v>
      </c>
      <c r="M11" s="30">
        <f t="shared" si="1"/>
        <v>0</v>
      </c>
      <c r="N11" s="30">
        <f t="shared" si="1"/>
        <v>0</v>
      </c>
      <c r="O11" s="31"/>
    </row>
    <row r="12" spans="1:15" ht="41.25" customHeight="1">
      <c r="A12" s="31"/>
      <c r="B12" s="32"/>
      <c r="C12" s="31"/>
      <c r="D12" s="24" t="s">
        <v>4</v>
      </c>
      <c r="E12" s="25">
        <f t="shared" si="0"/>
        <v>7261.3</v>
      </c>
      <c r="F12" s="26">
        <f>F17+F22+F27+F32+F37+F42+F47+F52+F57+F62+F67+F72+F77+F82+F87+F92+F97+F102</f>
        <v>7261.3</v>
      </c>
      <c r="G12" s="27">
        <f>G17+G22+K27+K32+G37+G42+G47+G52+G57+G62+G67+K72+K77+K82+K87+G92+G97+K102</f>
        <v>0</v>
      </c>
      <c r="H12" s="28"/>
      <c r="I12" s="28"/>
      <c r="J12" s="28"/>
      <c r="K12" s="29"/>
      <c r="L12" s="30">
        <f t="shared" si="1"/>
        <v>0</v>
      </c>
      <c r="M12" s="30">
        <f t="shared" si="1"/>
        <v>0</v>
      </c>
      <c r="N12" s="30">
        <f t="shared" si="1"/>
        <v>0</v>
      </c>
      <c r="O12" s="31"/>
    </row>
    <row r="13" spans="1:15" ht="49.5" customHeight="1">
      <c r="A13" s="31"/>
      <c r="B13" s="32"/>
      <c r="C13" s="31"/>
      <c r="D13" s="24" t="s">
        <v>11</v>
      </c>
      <c r="E13" s="25">
        <f t="shared" si="0"/>
        <v>5491650.999999999</v>
      </c>
      <c r="F13" s="26">
        <f>F18+F23+F28+F33+F38+F43+F48+F53+F58+F63+F68+F73+F78+F83+F88+F93+F98+F103</f>
        <v>1212573.2</v>
      </c>
      <c r="G13" s="27">
        <f>G18+G23+K28+K33+G38+G43+G48+G53+G58+G63+G68+K73+K78+K83+K88+G93+G98+K103</f>
        <v>1071504.7</v>
      </c>
      <c r="H13" s="28"/>
      <c r="I13" s="28"/>
      <c r="J13" s="28"/>
      <c r="K13" s="29"/>
      <c r="L13" s="30">
        <f t="shared" si="1"/>
        <v>1068965.7</v>
      </c>
      <c r="M13" s="30">
        <f t="shared" si="1"/>
        <v>1069744.5999999999</v>
      </c>
      <c r="N13" s="30">
        <f t="shared" si="1"/>
        <v>1068862.7999999998</v>
      </c>
      <c r="O13" s="31"/>
    </row>
    <row r="14" spans="1:15" ht="15">
      <c r="A14" s="31"/>
      <c r="B14" s="33"/>
      <c r="C14" s="15"/>
      <c r="D14" s="24" t="s">
        <v>21</v>
      </c>
      <c r="E14" s="25">
        <f t="shared" si="0"/>
        <v>0</v>
      </c>
      <c r="F14" s="26">
        <f>F19+F24+F29+F34+F39+F44+F49+F54+F59+F64+F69+F74+F79+F84+F89+F94+F99+F104</f>
        <v>0</v>
      </c>
      <c r="G14" s="27">
        <f>G19+G24+K29+K34+G39+G44+G49+G54+G59+G64+G69+K74+K79+K84+K89+G94+G99+K104</f>
        <v>0</v>
      </c>
      <c r="H14" s="28"/>
      <c r="I14" s="28"/>
      <c r="J14" s="28"/>
      <c r="K14" s="29"/>
      <c r="L14" s="30">
        <f t="shared" si="1"/>
        <v>0</v>
      </c>
      <c r="M14" s="30">
        <f t="shared" si="1"/>
        <v>0</v>
      </c>
      <c r="N14" s="30">
        <f t="shared" si="1"/>
        <v>0</v>
      </c>
      <c r="O14" s="15"/>
    </row>
    <row r="15" spans="1:15" ht="33.75" customHeight="1">
      <c r="A15" s="11" t="s">
        <v>8</v>
      </c>
      <c r="B15" s="23" t="s">
        <v>106</v>
      </c>
      <c r="C15" s="11" t="s">
        <v>56</v>
      </c>
      <c r="D15" s="24" t="s">
        <v>12</v>
      </c>
      <c r="E15" s="25">
        <f t="shared" si="0"/>
        <v>33405.6</v>
      </c>
      <c r="F15" s="26">
        <f>SUM(F16:F19)</f>
        <v>7020.2</v>
      </c>
      <c r="G15" s="27">
        <f>SUM(G16:K19)</f>
        <v>6588.9</v>
      </c>
      <c r="H15" s="28"/>
      <c r="I15" s="28"/>
      <c r="J15" s="28"/>
      <c r="K15" s="29"/>
      <c r="L15" s="30">
        <f>SUM(L16:L19)</f>
        <v>6598.9</v>
      </c>
      <c r="M15" s="30">
        <f>SUM(M16:M19)</f>
        <v>6598.8</v>
      </c>
      <c r="N15" s="30">
        <f>SUM(N16:N19)</f>
        <v>6598.8</v>
      </c>
      <c r="O15" s="23" t="s">
        <v>37</v>
      </c>
    </row>
    <row r="16" spans="1:15" ht="30">
      <c r="A16" s="31"/>
      <c r="B16" s="32"/>
      <c r="C16" s="31"/>
      <c r="D16" s="24" t="s">
        <v>0</v>
      </c>
      <c r="E16" s="25">
        <f t="shared" si="0"/>
        <v>750</v>
      </c>
      <c r="F16" s="26">
        <v>750</v>
      </c>
      <c r="G16" s="27">
        <v>0</v>
      </c>
      <c r="H16" s="28"/>
      <c r="I16" s="28"/>
      <c r="J16" s="28"/>
      <c r="K16" s="29"/>
      <c r="L16" s="30">
        <v>0</v>
      </c>
      <c r="M16" s="30">
        <v>0</v>
      </c>
      <c r="N16" s="30">
        <v>0</v>
      </c>
      <c r="O16" s="32"/>
    </row>
    <row r="17" spans="1:15" ht="30">
      <c r="A17" s="31"/>
      <c r="B17" s="32"/>
      <c r="C17" s="31"/>
      <c r="D17" s="24" t="s">
        <v>4</v>
      </c>
      <c r="E17" s="25">
        <f t="shared" si="0"/>
        <v>71.2</v>
      </c>
      <c r="F17" s="26">
        <v>71.2</v>
      </c>
      <c r="G17" s="27">
        <v>0</v>
      </c>
      <c r="H17" s="28"/>
      <c r="I17" s="28"/>
      <c r="J17" s="28"/>
      <c r="K17" s="29"/>
      <c r="L17" s="30">
        <v>0</v>
      </c>
      <c r="M17" s="30">
        <v>0</v>
      </c>
      <c r="N17" s="30">
        <v>0</v>
      </c>
      <c r="O17" s="32"/>
    </row>
    <row r="18" spans="1:15" ht="45">
      <c r="A18" s="31"/>
      <c r="B18" s="32"/>
      <c r="C18" s="31"/>
      <c r="D18" s="24" t="s">
        <v>11</v>
      </c>
      <c r="E18" s="25">
        <f t="shared" si="0"/>
        <v>32584.399999999998</v>
      </c>
      <c r="F18" s="26">
        <f>5951+248</f>
        <v>6199</v>
      </c>
      <c r="G18" s="27">
        <v>6588.9</v>
      </c>
      <c r="H18" s="28"/>
      <c r="I18" s="28"/>
      <c r="J18" s="28"/>
      <c r="K18" s="29"/>
      <c r="L18" s="30">
        <v>6598.9</v>
      </c>
      <c r="M18" s="30">
        <v>6598.8</v>
      </c>
      <c r="N18" s="30">
        <v>6598.8</v>
      </c>
      <c r="O18" s="32"/>
    </row>
    <row r="19" spans="1:15" ht="33.75" customHeight="1">
      <c r="A19" s="31"/>
      <c r="B19" s="33"/>
      <c r="C19" s="15"/>
      <c r="D19" s="24" t="s">
        <v>21</v>
      </c>
      <c r="E19" s="25">
        <f t="shared" si="0"/>
        <v>0</v>
      </c>
      <c r="F19" s="26">
        <v>0</v>
      </c>
      <c r="G19" s="27">
        <v>0</v>
      </c>
      <c r="H19" s="28"/>
      <c r="I19" s="28"/>
      <c r="J19" s="28"/>
      <c r="K19" s="29"/>
      <c r="L19" s="30">
        <v>0</v>
      </c>
      <c r="M19" s="30">
        <v>0</v>
      </c>
      <c r="N19" s="30">
        <v>0</v>
      </c>
      <c r="O19" s="33"/>
    </row>
    <row r="20" spans="1:15" ht="33.75" customHeight="1">
      <c r="A20" s="11" t="s">
        <v>19</v>
      </c>
      <c r="B20" s="23" t="s">
        <v>107</v>
      </c>
      <c r="C20" s="11" t="s">
        <v>56</v>
      </c>
      <c r="D20" s="24" t="s">
        <v>12</v>
      </c>
      <c r="E20" s="25">
        <f t="shared" si="0"/>
        <v>2555021.1999999997</v>
      </c>
      <c r="F20" s="26">
        <f>SUM(F21:F24)</f>
        <v>514448.6</v>
      </c>
      <c r="G20" s="27">
        <f>SUM(G21:K24)</f>
        <v>511665.4</v>
      </c>
      <c r="H20" s="28"/>
      <c r="I20" s="28"/>
      <c r="J20" s="28"/>
      <c r="K20" s="29"/>
      <c r="L20" s="30">
        <f>SUM(L21:L24)</f>
        <v>509116.4</v>
      </c>
      <c r="M20" s="30">
        <f>SUM(M21:M24)</f>
        <v>509895.4</v>
      </c>
      <c r="N20" s="30">
        <f>SUM(N21:N24)</f>
        <v>509895.4</v>
      </c>
      <c r="O20" s="23" t="s">
        <v>141</v>
      </c>
    </row>
    <row r="21" spans="1:15" ht="33.75" customHeight="1">
      <c r="A21" s="31"/>
      <c r="B21" s="32"/>
      <c r="C21" s="31"/>
      <c r="D21" s="24" t="s">
        <v>0</v>
      </c>
      <c r="E21" s="25">
        <f t="shared" si="0"/>
        <v>1920</v>
      </c>
      <c r="F21" s="26">
        <v>1920</v>
      </c>
      <c r="G21" s="27">
        <v>0</v>
      </c>
      <c r="H21" s="28"/>
      <c r="I21" s="28"/>
      <c r="J21" s="28"/>
      <c r="K21" s="29"/>
      <c r="L21" s="30">
        <v>0</v>
      </c>
      <c r="M21" s="30">
        <v>0</v>
      </c>
      <c r="N21" s="30">
        <v>0</v>
      </c>
      <c r="O21" s="32"/>
    </row>
    <row r="22" spans="1:15" ht="33.75" customHeight="1">
      <c r="A22" s="31"/>
      <c r="B22" s="32"/>
      <c r="C22" s="31"/>
      <c r="D22" s="24" t="s">
        <v>4</v>
      </c>
      <c r="E22" s="25">
        <f t="shared" si="0"/>
        <v>7190.1</v>
      </c>
      <c r="F22" s="26">
        <v>7190.1</v>
      </c>
      <c r="G22" s="27">
        <v>0</v>
      </c>
      <c r="H22" s="28"/>
      <c r="I22" s="28"/>
      <c r="J22" s="28"/>
      <c r="K22" s="29"/>
      <c r="L22" s="30">
        <v>0</v>
      </c>
      <c r="M22" s="30">
        <v>0</v>
      </c>
      <c r="N22" s="30">
        <v>0</v>
      </c>
      <c r="O22" s="32"/>
    </row>
    <row r="23" spans="1:15" ht="33.75" customHeight="1">
      <c r="A23" s="31"/>
      <c r="B23" s="32"/>
      <c r="C23" s="31"/>
      <c r="D23" s="24" t="s">
        <v>11</v>
      </c>
      <c r="E23" s="25">
        <f t="shared" si="0"/>
        <v>2545911.1</v>
      </c>
      <c r="F23" s="26">
        <f>498994.9+6343.6</f>
        <v>505338.5</v>
      </c>
      <c r="G23" s="27">
        <f>508485.4+3180</f>
        <v>511665.4</v>
      </c>
      <c r="H23" s="28"/>
      <c r="I23" s="28"/>
      <c r="J23" s="28"/>
      <c r="K23" s="29"/>
      <c r="L23" s="30">
        <f>508485.4+631</f>
        <v>509116.4</v>
      </c>
      <c r="M23" s="30">
        <f>509895.4</f>
        <v>509895.4</v>
      </c>
      <c r="N23" s="30">
        <v>509895.4</v>
      </c>
      <c r="O23" s="32"/>
    </row>
    <row r="24" spans="1:15" ht="58.5" customHeight="1">
      <c r="A24" s="31"/>
      <c r="B24" s="33"/>
      <c r="C24" s="15"/>
      <c r="D24" s="24" t="s">
        <v>21</v>
      </c>
      <c r="E24" s="25">
        <f t="shared" si="0"/>
        <v>0</v>
      </c>
      <c r="F24" s="26">
        <v>0</v>
      </c>
      <c r="G24" s="27">
        <v>0</v>
      </c>
      <c r="H24" s="28"/>
      <c r="I24" s="28"/>
      <c r="J24" s="28"/>
      <c r="K24" s="29"/>
      <c r="L24" s="30">
        <v>0</v>
      </c>
      <c r="M24" s="30">
        <v>0</v>
      </c>
      <c r="N24" s="30">
        <v>0</v>
      </c>
      <c r="O24" s="33"/>
    </row>
    <row r="25" spans="1:15" ht="33.75" customHeight="1" hidden="1">
      <c r="A25" s="11" t="s">
        <v>22</v>
      </c>
      <c r="B25" s="23" t="s">
        <v>108</v>
      </c>
      <c r="C25" s="11" t="s">
        <v>56</v>
      </c>
      <c r="D25" s="24" t="s">
        <v>12</v>
      </c>
      <c r="E25" s="25">
        <f t="shared" si="0"/>
        <v>0</v>
      </c>
      <c r="F25" s="26">
        <f>SUM(F26:F29)</f>
        <v>0</v>
      </c>
      <c r="G25" s="30"/>
      <c r="H25" s="30"/>
      <c r="I25" s="30"/>
      <c r="J25" s="30"/>
      <c r="K25" s="30">
        <f>SUM(K26:K29)</f>
        <v>0</v>
      </c>
      <c r="L25" s="30">
        <f>SUM(L26:L29)</f>
        <v>0</v>
      </c>
      <c r="M25" s="30">
        <f>SUM(M26:M29)</f>
        <v>0</v>
      </c>
      <c r="N25" s="30">
        <f>SUM(N26:N29)</f>
        <v>0</v>
      </c>
      <c r="O25" s="23"/>
    </row>
    <row r="26" spans="1:15" ht="33.75" customHeight="1" hidden="1">
      <c r="A26" s="31"/>
      <c r="B26" s="32"/>
      <c r="C26" s="31"/>
      <c r="D26" s="24" t="s">
        <v>0</v>
      </c>
      <c r="E26" s="25">
        <f t="shared" si="0"/>
        <v>0</v>
      </c>
      <c r="F26" s="26">
        <v>0</v>
      </c>
      <c r="G26" s="30"/>
      <c r="H26" s="30"/>
      <c r="I26" s="30"/>
      <c r="J26" s="30"/>
      <c r="K26" s="30">
        <v>0</v>
      </c>
      <c r="L26" s="30">
        <v>0</v>
      </c>
      <c r="M26" s="30">
        <v>0</v>
      </c>
      <c r="N26" s="30">
        <v>0</v>
      </c>
      <c r="O26" s="32"/>
    </row>
    <row r="27" spans="1:15" ht="33.75" customHeight="1" hidden="1">
      <c r="A27" s="31"/>
      <c r="B27" s="32"/>
      <c r="C27" s="31"/>
      <c r="D27" s="24" t="s">
        <v>4</v>
      </c>
      <c r="E27" s="25">
        <f t="shared" si="0"/>
        <v>0</v>
      </c>
      <c r="F27" s="26">
        <v>0</v>
      </c>
      <c r="G27" s="30"/>
      <c r="H27" s="30"/>
      <c r="I27" s="30"/>
      <c r="J27" s="30"/>
      <c r="K27" s="30">
        <v>0</v>
      </c>
      <c r="L27" s="30">
        <v>0</v>
      </c>
      <c r="M27" s="30">
        <v>0</v>
      </c>
      <c r="N27" s="30">
        <v>0</v>
      </c>
      <c r="O27" s="32"/>
    </row>
    <row r="28" spans="1:15" ht="33.75" customHeight="1" hidden="1">
      <c r="A28" s="31"/>
      <c r="B28" s="32"/>
      <c r="C28" s="31"/>
      <c r="D28" s="24" t="s">
        <v>11</v>
      </c>
      <c r="E28" s="25">
        <f t="shared" si="0"/>
        <v>0</v>
      </c>
      <c r="F28" s="26">
        <v>0</v>
      </c>
      <c r="G28" s="30"/>
      <c r="H28" s="30"/>
      <c r="I28" s="30"/>
      <c r="J28" s="30"/>
      <c r="K28" s="30">
        <v>0</v>
      </c>
      <c r="L28" s="30">
        <v>0</v>
      </c>
      <c r="M28" s="30">
        <v>0</v>
      </c>
      <c r="N28" s="30">
        <v>0</v>
      </c>
      <c r="O28" s="32"/>
    </row>
    <row r="29" spans="1:15" ht="33.75" customHeight="1" hidden="1">
      <c r="A29" s="15"/>
      <c r="B29" s="33"/>
      <c r="C29" s="15"/>
      <c r="D29" s="24" t="s">
        <v>21</v>
      </c>
      <c r="E29" s="25">
        <f t="shared" si="0"/>
        <v>0</v>
      </c>
      <c r="F29" s="26">
        <v>0</v>
      </c>
      <c r="G29" s="30"/>
      <c r="H29" s="30"/>
      <c r="I29" s="30"/>
      <c r="J29" s="30"/>
      <c r="K29" s="30">
        <v>0</v>
      </c>
      <c r="L29" s="30">
        <v>0</v>
      </c>
      <c r="M29" s="30">
        <v>0</v>
      </c>
      <c r="N29" s="30">
        <v>0</v>
      </c>
      <c r="O29" s="33"/>
    </row>
    <row r="30" spans="1:15" ht="33.75" customHeight="1" hidden="1">
      <c r="A30" s="11" t="s">
        <v>42</v>
      </c>
      <c r="B30" s="23" t="s">
        <v>117</v>
      </c>
      <c r="C30" s="11" t="s">
        <v>56</v>
      </c>
      <c r="D30" s="24" t="s">
        <v>12</v>
      </c>
      <c r="E30" s="25">
        <f t="shared" si="0"/>
        <v>0</v>
      </c>
      <c r="F30" s="26">
        <f>SUM(F31:F34)</f>
        <v>0</v>
      </c>
      <c r="G30" s="30"/>
      <c r="H30" s="30"/>
      <c r="I30" s="30"/>
      <c r="J30" s="30"/>
      <c r="K30" s="30">
        <f>SUM(K31:K34)</f>
        <v>0</v>
      </c>
      <c r="L30" s="30">
        <f>SUM(L31:L34)</f>
        <v>0</v>
      </c>
      <c r="M30" s="30">
        <f>SUM(M31:M34)</f>
        <v>0</v>
      </c>
      <c r="N30" s="30">
        <f>SUM(N31:N34)</f>
        <v>0</v>
      </c>
      <c r="O30" s="23"/>
    </row>
    <row r="31" spans="1:15" ht="33.75" customHeight="1" hidden="1">
      <c r="A31" s="31"/>
      <c r="B31" s="32"/>
      <c r="C31" s="31"/>
      <c r="D31" s="24" t="s">
        <v>0</v>
      </c>
      <c r="E31" s="25">
        <f t="shared" si="0"/>
        <v>0</v>
      </c>
      <c r="F31" s="26">
        <v>0</v>
      </c>
      <c r="G31" s="30"/>
      <c r="H31" s="30"/>
      <c r="I31" s="30"/>
      <c r="J31" s="30"/>
      <c r="K31" s="30">
        <v>0</v>
      </c>
      <c r="L31" s="30">
        <v>0</v>
      </c>
      <c r="M31" s="30">
        <v>0</v>
      </c>
      <c r="N31" s="30">
        <v>0</v>
      </c>
      <c r="O31" s="32"/>
    </row>
    <row r="32" spans="1:15" ht="33.75" customHeight="1" hidden="1">
      <c r="A32" s="31"/>
      <c r="B32" s="32"/>
      <c r="C32" s="31"/>
      <c r="D32" s="24" t="s">
        <v>4</v>
      </c>
      <c r="E32" s="25">
        <f t="shared" si="0"/>
        <v>0</v>
      </c>
      <c r="F32" s="26">
        <v>0</v>
      </c>
      <c r="G32" s="30"/>
      <c r="H32" s="30"/>
      <c r="I32" s="30"/>
      <c r="J32" s="30"/>
      <c r="K32" s="30">
        <v>0</v>
      </c>
      <c r="L32" s="30">
        <v>0</v>
      </c>
      <c r="M32" s="30">
        <v>0</v>
      </c>
      <c r="N32" s="30">
        <v>0</v>
      </c>
      <c r="O32" s="32"/>
    </row>
    <row r="33" spans="1:15" ht="33.75" customHeight="1" hidden="1">
      <c r="A33" s="31"/>
      <c r="B33" s="32"/>
      <c r="C33" s="31"/>
      <c r="D33" s="24" t="s">
        <v>11</v>
      </c>
      <c r="E33" s="25">
        <f t="shared" si="0"/>
        <v>0</v>
      </c>
      <c r="F33" s="26">
        <v>0</v>
      </c>
      <c r="G33" s="30"/>
      <c r="H33" s="30"/>
      <c r="I33" s="30"/>
      <c r="J33" s="30"/>
      <c r="K33" s="30">
        <v>0</v>
      </c>
      <c r="L33" s="30">
        <v>0</v>
      </c>
      <c r="M33" s="30">
        <v>0</v>
      </c>
      <c r="N33" s="30">
        <v>0</v>
      </c>
      <c r="O33" s="32"/>
    </row>
    <row r="34" spans="1:15" ht="33.75" customHeight="1" hidden="1">
      <c r="A34" s="15"/>
      <c r="B34" s="33"/>
      <c r="C34" s="15"/>
      <c r="D34" s="24" t="s">
        <v>21</v>
      </c>
      <c r="E34" s="25">
        <f t="shared" si="0"/>
        <v>0</v>
      </c>
      <c r="F34" s="26">
        <v>0</v>
      </c>
      <c r="G34" s="30"/>
      <c r="H34" s="30"/>
      <c r="I34" s="30"/>
      <c r="J34" s="30"/>
      <c r="K34" s="30">
        <v>0</v>
      </c>
      <c r="L34" s="30">
        <v>0</v>
      </c>
      <c r="M34" s="30">
        <v>0</v>
      </c>
      <c r="N34" s="30">
        <v>0</v>
      </c>
      <c r="O34" s="33"/>
    </row>
    <row r="35" spans="1:15" ht="33.75" customHeight="1">
      <c r="A35" s="11" t="s">
        <v>47</v>
      </c>
      <c r="B35" s="23" t="s">
        <v>118</v>
      </c>
      <c r="C35" s="11" t="s">
        <v>56</v>
      </c>
      <c r="D35" s="24" t="s">
        <v>12</v>
      </c>
      <c r="E35" s="25">
        <f t="shared" si="0"/>
        <v>210741.2</v>
      </c>
      <c r="F35" s="26">
        <f>SUM(F36:F39)</f>
        <v>42290</v>
      </c>
      <c r="G35" s="27">
        <f>SUM(G36:K39)</f>
        <v>42112.8</v>
      </c>
      <c r="H35" s="28"/>
      <c r="I35" s="28"/>
      <c r="J35" s="28"/>
      <c r="K35" s="29"/>
      <c r="L35" s="30">
        <f>SUM(L36:L39)</f>
        <v>42112.8</v>
      </c>
      <c r="M35" s="30">
        <f>SUM(M36:M39)</f>
        <v>42112.8</v>
      </c>
      <c r="N35" s="30">
        <f>SUM(N36:N39)</f>
        <v>42112.8</v>
      </c>
      <c r="O35" s="23" t="s">
        <v>140</v>
      </c>
    </row>
    <row r="36" spans="1:15" ht="33.75" customHeight="1">
      <c r="A36" s="31"/>
      <c r="B36" s="32"/>
      <c r="C36" s="31"/>
      <c r="D36" s="24" t="s">
        <v>0</v>
      </c>
      <c r="E36" s="25">
        <f t="shared" si="0"/>
        <v>0</v>
      </c>
      <c r="F36" s="26">
        <v>0</v>
      </c>
      <c r="G36" s="27">
        <v>0</v>
      </c>
      <c r="H36" s="28"/>
      <c r="I36" s="28"/>
      <c r="J36" s="28"/>
      <c r="K36" s="29"/>
      <c r="L36" s="30">
        <v>0</v>
      </c>
      <c r="M36" s="30">
        <v>0</v>
      </c>
      <c r="N36" s="30">
        <v>0</v>
      </c>
      <c r="O36" s="32"/>
    </row>
    <row r="37" spans="1:15" ht="33.75" customHeight="1">
      <c r="A37" s="31"/>
      <c r="B37" s="32"/>
      <c r="C37" s="31"/>
      <c r="D37" s="24" t="s">
        <v>4</v>
      </c>
      <c r="E37" s="25">
        <f t="shared" si="0"/>
        <v>0</v>
      </c>
      <c r="F37" s="26">
        <v>0</v>
      </c>
      <c r="G37" s="27">
        <v>0</v>
      </c>
      <c r="H37" s="28"/>
      <c r="I37" s="28"/>
      <c r="J37" s="28"/>
      <c r="K37" s="29"/>
      <c r="L37" s="30">
        <v>0</v>
      </c>
      <c r="M37" s="30">
        <v>0</v>
      </c>
      <c r="N37" s="30">
        <v>0</v>
      </c>
      <c r="O37" s="32"/>
    </row>
    <row r="38" spans="1:15" ht="33.75" customHeight="1">
      <c r="A38" s="31"/>
      <c r="B38" s="32"/>
      <c r="C38" s="31"/>
      <c r="D38" s="24" t="s">
        <v>11</v>
      </c>
      <c r="E38" s="25">
        <f t="shared" si="0"/>
        <v>210741.2</v>
      </c>
      <c r="F38" s="26">
        <f>40715.7+200+1374.3</f>
        <v>42290</v>
      </c>
      <c r="G38" s="27">
        <v>42112.8</v>
      </c>
      <c r="H38" s="28"/>
      <c r="I38" s="28"/>
      <c r="J38" s="28"/>
      <c r="K38" s="29"/>
      <c r="L38" s="30">
        <v>42112.8</v>
      </c>
      <c r="M38" s="30">
        <v>42112.8</v>
      </c>
      <c r="N38" s="30">
        <v>42112.8</v>
      </c>
      <c r="O38" s="32"/>
    </row>
    <row r="39" spans="1:15" ht="33.75" customHeight="1">
      <c r="A39" s="31"/>
      <c r="B39" s="33"/>
      <c r="C39" s="15"/>
      <c r="D39" s="24" t="s">
        <v>21</v>
      </c>
      <c r="E39" s="25">
        <f t="shared" si="0"/>
        <v>0</v>
      </c>
      <c r="F39" s="26">
        <v>0</v>
      </c>
      <c r="G39" s="27">
        <v>0</v>
      </c>
      <c r="H39" s="28"/>
      <c r="I39" s="28"/>
      <c r="J39" s="28"/>
      <c r="K39" s="29"/>
      <c r="L39" s="30">
        <v>0</v>
      </c>
      <c r="M39" s="30">
        <v>0</v>
      </c>
      <c r="N39" s="30">
        <v>0</v>
      </c>
      <c r="O39" s="33"/>
    </row>
    <row r="40" spans="1:15" ht="33.75" customHeight="1">
      <c r="A40" s="11" t="s">
        <v>43</v>
      </c>
      <c r="B40" s="23" t="s">
        <v>119</v>
      </c>
      <c r="C40" s="11" t="s">
        <v>56</v>
      </c>
      <c r="D40" s="24" t="s">
        <v>12</v>
      </c>
      <c r="E40" s="25">
        <f t="shared" si="0"/>
        <v>517765.8</v>
      </c>
      <c r="F40" s="26">
        <f>SUM(F41:F44)</f>
        <v>100763.8</v>
      </c>
      <c r="G40" s="27">
        <f>SUM(G41:K44)</f>
        <v>104250.5</v>
      </c>
      <c r="H40" s="28"/>
      <c r="I40" s="28"/>
      <c r="J40" s="28"/>
      <c r="K40" s="29"/>
      <c r="L40" s="30">
        <f>SUM(L41:L44)</f>
        <v>104250.5</v>
      </c>
      <c r="M40" s="30">
        <f>SUM(M41:M44)</f>
        <v>104250.5</v>
      </c>
      <c r="N40" s="30">
        <f>SUM(N41:N44)</f>
        <v>104250.5</v>
      </c>
      <c r="O40" s="23" t="s">
        <v>138</v>
      </c>
    </row>
    <row r="41" spans="1:15" ht="33.75" customHeight="1">
      <c r="A41" s="31"/>
      <c r="B41" s="32"/>
      <c r="C41" s="31"/>
      <c r="D41" s="24" t="s">
        <v>0</v>
      </c>
      <c r="E41" s="25">
        <f t="shared" si="0"/>
        <v>0</v>
      </c>
      <c r="F41" s="26">
        <v>0</v>
      </c>
      <c r="G41" s="27">
        <v>0</v>
      </c>
      <c r="H41" s="28"/>
      <c r="I41" s="28"/>
      <c r="J41" s="28"/>
      <c r="K41" s="29"/>
      <c r="L41" s="30">
        <v>0</v>
      </c>
      <c r="M41" s="30">
        <v>0</v>
      </c>
      <c r="N41" s="30">
        <v>0</v>
      </c>
      <c r="O41" s="32"/>
    </row>
    <row r="42" spans="1:15" ht="33.75" customHeight="1">
      <c r="A42" s="31"/>
      <c r="B42" s="32"/>
      <c r="C42" s="31"/>
      <c r="D42" s="24" t="s">
        <v>4</v>
      </c>
      <c r="E42" s="25">
        <f t="shared" si="0"/>
        <v>0</v>
      </c>
      <c r="F42" s="26">
        <v>0</v>
      </c>
      <c r="G42" s="27">
        <v>0</v>
      </c>
      <c r="H42" s="28"/>
      <c r="I42" s="28"/>
      <c r="J42" s="28"/>
      <c r="K42" s="29"/>
      <c r="L42" s="30">
        <v>0</v>
      </c>
      <c r="M42" s="30">
        <v>0</v>
      </c>
      <c r="N42" s="30">
        <v>0</v>
      </c>
      <c r="O42" s="32"/>
    </row>
    <row r="43" spans="1:15" ht="33.75" customHeight="1">
      <c r="A43" s="31"/>
      <c r="B43" s="32"/>
      <c r="C43" s="31"/>
      <c r="D43" s="24" t="s">
        <v>11</v>
      </c>
      <c r="E43" s="25">
        <f t="shared" si="0"/>
        <v>517765.8</v>
      </c>
      <c r="F43" s="26">
        <v>100763.8</v>
      </c>
      <c r="G43" s="27">
        <v>104250.5</v>
      </c>
      <c r="H43" s="28"/>
      <c r="I43" s="28"/>
      <c r="J43" s="28"/>
      <c r="K43" s="29"/>
      <c r="L43" s="30">
        <v>104250.5</v>
      </c>
      <c r="M43" s="30">
        <v>104250.5</v>
      </c>
      <c r="N43" s="30">
        <v>104250.5</v>
      </c>
      <c r="O43" s="32"/>
    </row>
    <row r="44" spans="1:15" ht="33.75" customHeight="1">
      <c r="A44" s="31"/>
      <c r="B44" s="33"/>
      <c r="C44" s="15"/>
      <c r="D44" s="24" t="s">
        <v>21</v>
      </c>
      <c r="E44" s="25">
        <f t="shared" si="0"/>
        <v>0</v>
      </c>
      <c r="F44" s="26">
        <v>0</v>
      </c>
      <c r="G44" s="27">
        <v>0</v>
      </c>
      <c r="H44" s="28"/>
      <c r="I44" s="28"/>
      <c r="J44" s="28"/>
      <c r="K44" s="29"/>
      <c r="L44" s="30">
        <v>0</v>
      </c>
      <c r="M44" s="30">
        <v>0</v>
      </c>
      <c r="N44" s="30">
        <v>0</v>
      </c>
      <c r="O44" s="33"/>
    </row>
    <row r="45" spans="1:15" ht="66.75" customHeight="1">
      <c r="A45" s="11" t="s">
        <v>44</v>
      </c>
      <c r="B45" s="23" t="s">
        <v>120</v>
      </c>
      <c r="C45" s="11" t="s">
        <v>56</v>
      </c>
      <c r="D45" s="24" t="s">
        <v>12</v>
      </c>
      <c r="E45" s="25">
        <f t="shared" si="0"/>
        <v>1720822.9</v>
      </c>
      <c r="F45" s="26">
        <f>SUM(F46:F49)</f>
        <v>326220.7</v>
      </c>
      <c r="G45" s="27">
        <f>SUM(G46:K49)</f>
        <v>348871</v>
      </c>
      <c r="H45" s="28"/>
      <c r="I45" s="28"/>
      <c r="J45" s="28"/>
      <c r="K45" s="29"/>
      <c r="L45" s="30">
        <f>SUM(L46:L49)</f>
        <v>348871</v>
      </c>
      <c r="M45" s="30">
        <f>SUM(M46:M49)</f>
        <v>348871</v>
      </c>
      <c r="N45" s="30">
        <f>SUM(N46:N49)</f>
        <v>347989.2</v>
      </c>
      <c r="O45" s="23" t="s">
        <v>176</v>
      </c>
    </row>
    <row r="46" spans="1:15" ht="66.75" customHeight="1">
      <c r="A46" s="31"/>
      <c r="B46" s="32"/>
      <c r="C46" s="31"/>
      <c r="D46" s="24" t="s">
        <v>0</v>
      </c>
      <c r="E46" s="25">
        <f t="shared" si="0"/>
        <v>0</v>
      </c>
      <c r="F46" s="26">
        <v>0</v>
      </c>
      <c r="G46" s="27">
        <v>0</v>
      </c>
      <c r="H46" s="28"/>
      <c r="I46" s="28"/>
      <c r="J46" s="28"/>
      <c r="K46" s="29"/>
      <c r="L46" s="30">
        <v>0</v>
      </c>
      <c r="M46" s="30">
        <v>0</v>
      </c>
      <c r="N46" s="30">
        <v>0</v>
      </c>
      <c r="O46" s="32"/>
    </row>
    <row r="47" spans="1:15" ht="66.75" customHeight="1">
      <c r="A47" s="31"/>
      <c r="B47" s="32"/>
      <c r="C47" s="31"/>
      <c r="D47" s="24" t="s">
        <v>4</v>
      </c>
      <c r="E47" s="25">
        <f t="shared" si="0"/>
        <v>0</v>
      </c>
      <c r="F47" s="26">
        <v>0</v>
      </c>
      <c r="G47" s="27">
        <v>0</v>
      </c>
      <c r="H47" s="28"/>
      <c r="I47" s="28"/>
      <c r="J47" s="28"/>
      <c r="K47" s="29"/>
      <c r="L47" s="30">
        <v>0</v>
      </c>
      <c r="M47" s="30">
        <v>0</v>
      </c>
      <c r="N47" s="30">
        <v>0</v>
      </c>
      <c r="O47" s="32"/>
    </row>
    <row r="48" spans="1:15" ht="66.75" customHeight="1">
      <c r="A48" s="31"/>
      <c r="B48" s="32"/>
      <c r="C48" s="31"/>
      <c r="D48" s="24" t="s">
        <v>11</v>
      </c>
      <c r="E48" s="25">
        <f t="shared" si="0"/>
        <v>1720822.9</v>
      </c>
      <c r="F48" s="26">
        <f>322156.8-8350+7939.7+4474.2</f>
        <v>326220.7</v>
      </c>
      <c r="G48" s="27">
        <f>347989.2+881.8</f>
        <v>348871</v>
      </c>
      <c r="H48" s="28"/>
      <c r="I48" s="28"/>
      <c r="J48" s="28"/>
      <c r="K48" s="29"/>
      <c r="L48" s="30">
        <f>347989.2+881.8</f>
        <v>348871</v>
      </c>
      <c r="M48" s="30">
        <f>347989.2+881.8</f>
        <v>348871</v>
      </c>
      <c r="N48" s="30">
        <v>347989.2</v>
      </c>
      <c r="O48" s="32"/>
    </row>
    <row r="49" spans="1:15" ht="66.75" customHeight="1">
      <c r="A49" s="31"/>
      <c r="B49" s="33"/>
      <c r="C49" s="15"/>
      <c r="D49" s="24" t="s">
        <v>21</v>
      </c>
      <c r="E49" s="25">
        <f t="shared" si="0"/>
        <v>0</v>
      </c>
      <c r="F49" s="26">
        <v>0</v>
      </c>
      <c r="G49" s="27">
        <v>0</v>
      </c>
      <c r="H49" s="28"/>
      <c r="I49" s="28"/>
      <c r="J49" s="28"/>
      <c r="K49" s="29"/>
      <c r="L49" s="30">
        <v>0</v>
      </c>
      <c r="M49" s="30">
        <v>0</v>
      </c>
      <c r="N49" s="30">
        <v>0</v>
      </c>
      <c r="O49" s="33"/>
    </row>
    <row r="50" spans="1:15" ht="33.75" customHeight="1">
      <c r="A50" s="11" t="s">
        <v>45</v>
      </c>
      <c r="B50" s="23" t="s">
        <v>121</v>
      </c>
      <c r="C50" s="11" t="s">
        <v>56</v>
      </c>
      <c r="D50" s="24" t="s">
        <v>12</v>
      </c>
      <c r="E50" s="25">
        <f t="shared" si="0"/>
        <v>3573</v>
      </c>
      <c r="F50" s="26">
        <f>SUM(F51:F54)</f>
        <v>853</v>
      </c>
      <c r="G50" s="27">
        <f>SUM(G51:K54)</f>
        <v>680</v>
      </c>
      <c r="H50" s="28"/>
      <c r="I50" s="28"/>
      <c r="J50" s="28"/>
      <c r="K50" s="29"/>
      <c r="L50" s="30">
        <f>SUM(L51:L54)</f>
        <v>680</v>
      </c>
      <c r="M50" s="30">
        <f>SUM(M51:M54)</f>
        <v>680</v>
      </c>
      <c r="N50" s="30">
        <f>SUM(N51:N54)</f>
        <v>680</v>
      </c>
      <c r="O50" s="23" t="s">
        <v>137</v>
      </c>
    </row>
    <row r="51" spans="1:15" ht="33.75" customHeight="1">
      <c r="A51" s="31"/>
      <c r="B51" s="32"/>
      <c r="C51" s="31"/>
      <c r="D51" s="24" t="s">
        <v>0</v>
      </c>
      <c r="E51" s="25">
        <f t="shared" si="0"/>
        <v>0</v>
      </c>
      <c r="F51" s="26">
        <v>0</v>
      </c>
      <c r="G51" s="27">
        <v>0</v>
      </c>
      <c r="H51" s="28"/>
      <c r="I51" s="28"/>
      <c r="J51" s="28"/>
      <c r="K51" s="29"/>
      <c r="L51" s="30">
        <v>0</v>
      </c>
      <c r="M51" s="30">
        <v>0</v>
      </c>
      <c r="N51" s="30">
        <v>0</v>
      </c>
      <c r="O51" s="32"/>
    </row>
    <row r="52" spans="1:15" ht="33.75" customHeight="1">
      <c r="A52" s="31"/>
      <c r="B52" s="32"/>
      <c r="C52" s="31"/>
      <c r="D52" s="24" t="s">
        <v>4</v>
      </c>
      <c r="E52" s="25">
        <f t="shared" si="0"/>
        <v>0</v>
      </c>
      <c r="F52" s="26">
        <v>0</v>
      </c>
      <c r="G52" s="27">
        <v>0</v>
      </c>
      <c r="H52" s="28"/>
      <c r="I52" s="28"/>
      <c r="J52" s="28"/>
      <c r="K52" s="29"/>
      <c r="L52" s="30">
        <v>0</v>
      </c>
      <c r="M52" s="30">
        <v>0</v>
      </c>
      <c r="N52" s="30">
        <v>0</v>
      </c>
      <c r="O52" s="32"/>
    </row>
    <row r="53" spans="1:15" ht="33.75" customHeight="1">
      <c r="A53" s="31"/>
      <c r="B53" s="32"/>
      <c r="C53" s="31"/>
      <c r="D53" s="24" t="s">
        <v>11</v>
      </c>
      <c r="E53" s="25">
        <f t="shared" si="0"/>
        <v>3573</v>
      </c>
      <c r="F53" s="26">
        <f>430+423</f>
        <v>853</v>
      </c>
      <c r="G53" s="27">
        <v>680</v>
      </c>
      <c r="H53" s="28"/>
      <c r="I53" s="28"/>
      <c r="J53" s="28"/>
      <c r="K53" s="29"/>
      <c r="L53" s="30">
        <v>680</v>
      </c>
      <c r="M53" s="30">
        <v>680</v>
      </c>
      <c r="N53" s="30">
        <v>680</v>
      </c>
      <c r="O53" s="32"/>
    </row>
    <row r="54" spans="1:15" ht="33.75" customHeight="1">
      <c r="A54" s="31"/>
      <c r="B54" s="33"/>
      <c r="C54" s="15"/>
      <c r="D54" s="24" t="s">
        <v>21</v>
      </c>
      <c r="E54" s="25">
        <f t="shared" si="0"/>
        <v>0</v>
      </c>
      <c r="F54" s="26">
        <v>0</v>
      </c>
      <c r="G54" s="27">
        <v>0</v>
      </c>
      <c r="H54" s="28"/>
      <c r="I54" s="28"/>
      <c r="J54" s="28"/>
      <c r="K54" s="29"/>
      <c r="L54" s="30">
        <v>0</v>
      </c>
      <c r="M54" s="30">
        <v>0</v>
      </c>
      <c r="N54" s="30">
        <v>0</v>
      </c>
      <c r="O54" s="33"/>
    </row>
    <row r="55" spans="1:15" ht="36" customHeight="1">
      <c r="A55" s="11" t="s">
        <v>46</v>
      </c>
      <c r="B55" s="23" t="s">
        <v>122</v>
      </c>
      <c r="C55" s="11" t="s">
        <v>56</v>
      </c>
      <c r="D55" s="24" t="s">
        <v>12</v>
      </c>
      <c r="E55" s="25">
        <f t="shared" si="0"/>
        <v>180091</v>
      </c>
      <c r="F55" s="26">
        <f>SUM(F56:F59)</f>
        <v>180091</v>
      </c>
      <c r="G55" s="27">
        <f>SUM(K56:K59)</f>
        <v>0</v>
      </c>
      <c r="H55" s="28"/>
      <c r="I55" s="28"/>
      <c r="J55" s="28"/>
      <c r="K55" s="29"/>
      <c r="L55" s="30">
        <f>SUM(L56:L59)</f>
        <v>0</v>
      </c>
      <c r="M55" s="30">
        <f>SUM(M56:M59)</f>
        <v>0</v>
      </c>
      <c r="N55" s="30">
        <f>SUM(N56:N59)</f>
        <v>0</v>
      </c>
      <c r="O55" s="23" t="s">
        <v>38</v>
      </c>
    </row>
    <row r="56" spans="1:15" ht="36" customHeight="1">
      <c r="A56" s="31"/>
      <c r="B56" s="32"/>
      <c r="C56" s="31"/>
      <c r="D56" s="24" t="s">
        <v>0</v>
      </c>
      <c r="E56" s="25">
        <f t="shared" si="0"/>
        <v>0</v>
      </c>
      <c r="F56" s="26">
        <v>0</v>
      </c>
      <c r="G56" s="27">
        <v>0</v>
      </c>
      <c r="H56" s="28"/>
      <c r="I56" s="28"/>
      <c r="J56" s="28"/>
      <c r="K56" s="29"/>
      <c r="L56" s="30">
        <v>0</v>
      </c>
      <c r="M56" s="30">
        <v>0</v>
      </c>
      <c r="N56" s="30">
        <v>0</v>
      </c>
      <c r="O56" s="32"/>
    </row>
    <row r="57" spans="1:15" ht="36" customHeight="1">
      <c r="A57" s="31"/>
      <c r="B57" s="32"/>
      <c r="C57" s="31"/>
      <c r="D57" s="24" t="s">
        <v>4</v>
      </c>
      <c r="E57" s="25">
        <f t="shared" si="0"/>
        <v>0</v>
      </c>
      <c r="F57" s="26">
        <v>0</v>
      </c>
      <c r="G57" s="27">
        <v>0</v>
      </c>
      <c r="H57" s="28"/>
      <c r="I57" s="28"/>
      <c r="J57" s="28"/>
      <c r="K57" s="29"/>
      <c r="L57" s="30">
        <v>0</v>
      </c>
      <c r="M57" s="30">
        <v>0</v>
      </c>
      <c r="N57" s="30">
        <v>0</v>
      </c>
      <c r="O57" s="32"/>
    </row>
    <row r="58" spans="1:15" ht="36" customHeight="1">
      <c r="A58" s="31"/>
      <c r="B58" s="32"/>
      <c r="C58" s="31"/>
      <c r="D58" s="24" t="s">
        <v>11</v>
      </c>
      <c r="E58" s="25">
        <f t="shared" si="0"/>
        <v>180091</v>
      </c>
      <c r="F58" s="26">
        <f>81767+98324</f>
        <v>180091</v>
      </c>
      <c r="G58" s="27">
        <v>0</v>
      </c>
      <c r="H58" s="28"/>
      <c r="I58" s="28"/>
      <c r="J58" s="28"/>
      <c r="K58" s="29"/>
      <c r="L58" s="30">
        <v>0</v>
      </c>
      <c r="M58" s="30">
        <v>0</v>
      </c>
      <c r="N58" s="30">
        <v>0</v>
      </c>
      <c r="O58" s="32"/>
    </row>
    <row r="59" spans="1:15" ht="36" customHeight="1">
      <c r="A59" s="31"/>
      <c r="B59" s="33"/>
      <c r="C59" s="15"/>
      <c r="D59" s="24" t="s">
        <v>21</v>
      </c>
      <c r="E59" s="25">
        <f t="shared" si="0"/>
        <v>0</v>
      </c>
      <c r="F59" s="26">
        <v>0</v>
      </c>
      <c r="G59" s="27">
        <v>0</v>
      </c>
      <c r="H59" s="28"/>
      <c r="I59" s="28"/>
      <c r="J59" s="28"/>
      <c r="K59" s="29"/>
      <c r="L59" s="30">
        <v>0</v>
      </c>
      <c r="M59" s="30">
        <v>0</v>
      </c>
      <c r="N59" s="30">
        <v>0</v>
      </c>
      <c r="O59" s="33"/>
    </row>
    <row r="60" spans="1:15" ht="36" customHeight="1">
      <c r="A60" s="11" t="s">
        <v>48</v>
      </c>
      <c r="B60" s="23" t="s">
        <v>123</v>
      </c>
      <c r="C60" s="11" t="s">
        <v>56</v>
      </c>
      <c r="D60" s="24" t="s">
        <v>12</v>
      </c>
      <c r="E60" s="25">
        <f t="shared" si="0"/>
        <v>4055</v>
      </c>
      <c r="F60" s="26">
        <f>SUM(F61:F64)</f>
        <v>855</v>
      </c>
      <c r="G60" s="27">
        <f>SUM(G61:K64)</f>
        <v>800</v>
      </c>
      <c r="H60" s="28"/>
      <c r="I60" s="28"/>
      <c r="J60" s="28"/>
      <c r="K60" s="29"/>
      <c r="L60" s="30">
        <f>SUM(L61:L64)</f>
        <v>800</v>
      </c>
      <c r="M60" s="30">
        <f>SUM(M61:M64)</f>
        <v>800</v>
      </c>
      <c r="N60" s="30">
        <f>SUM(N61:N64)</f>
        <v>800</v>
      </c>
      <c r="O60" s="23" t="s">
        <v>37</v>
      </c>
    </row>
    <row r="61" spans="1:15" ht="36" customHeight="1">
      <c r="A61" s="31"/>
      <c r="B61" s="32"/>
      <c r="C61" s="31"/>
      <c r="D61" s="24" t="s">
        <v>0</v>
      </c>
      <c r="E61" s="25">
        <f t="shared" si="0"/>
        <v>0</v>
      </c>
      <c r="F61" s="26">
        <v>0</v>
      </c>
      <c r="G61" s="27">
        <v>0</v>
      </c>
      <c r="H61" s="28"/>
      <c r="I61" s="28"/>
      <c r="J61" s="28"/>
      <c r="K61" s="29"/>
      <c r="L61" s="30">
        <v>0</v>
      </c>
      <c r="M61" s="30">
        <v>0</v>
      </c>
      <c r="N61" s="30">
        <v>0</v>
      </c>
      <c r="O61" s="32"/>
    </row>
    <row r="62" spans="1:15" ht="36" customHeight="1">
      <c r="A62" s="31"/>
      <c r="B62" s="32"/>
      <c r="C62" s="31"/>
      <c r="D62" s="24" t="s">
        <v>4</v>
      </c>
      <c r="E62" s="25">
        <f t="shared" si="0"/>
        <v>0</v>
      </c>
      <c r="F62" s="26">
        <v>0</v>
      </c>
      <c r="G62" s="27">
        <v>0</v>
      </c>
      <c r="H62" s="28"/>
      <c r="I62" s="28"/>
      <c r="J62" s="28"/>
      <c r="K62" s="29"/>
      <c r="L62" s="30">
        <v>0</v>
      </c>
      <c r="M62" s="30">
        <v>0</v>
      </c>
      <c r="N62" s="30">
        <v>0</v>
      </c>
      <c r="O62" s="32"/>
    </row>
    <row r="63" spans="1:15" ht="36" customHeight="1">
      <c r="A63" s="31"/>
      <c r="B63" s="32"/>
      <c r="C63" s="31"/>
      <c r="D63" s="24" t="s">
        <v>11</v>
      </c>
      <c r="E63" s="25">
        <f t="shared" si="0"/>
        <v>4055</v>
      </c>
      <c r="F63" s="26">
        <f>800+55</f>
        <v>855</v>
      </c>
      <c r="G63" s="27">
        <v>800</v>
      </c>
      <c r="H63" s="28"/>
      <c r="I63" s="28"/>
      <c r="J63" s="28"/>
      <c r="K63" s="29"/>
      <c r="L63" s="30">
        <v>800</v>
      </c>
      <c r="M63" s="30">
        <v>800</v>
      </c>
      <c r="N63" s="30">
        <v>800</v>
      </c>
      <c r="O63" s="32"/>
    </row>
    <row r="64" spans="1:15" ht="36" customHeight="1">
      <c r="A64" s="31"/>
      <c r="B64" s="33"/>
      <c r="C64" s="15"/>
      <c r="D64" s="24" t="s">
        <v>21</v>
      </c>
      <c r="E64" s="25">
        <f t="shared" si="0"/>
        <v>0</v>
      </c>
      <c r="F64" s="26">
        <v>0</v>
      </c>
      <c r="G64" s="27">
        <v>0</v>
      </c>
      <c r="H64" s="28"/>
      <c r="I64" s="28"/>
      <c r="J64" s="28"/>
      <c r="K64" s="29"/>
      <c r="L64" s="30">
        <v>0</v>
      </c>
      <c r="M64" s="30">
        <v>0</v>
      </c>
      <c r="N64" s="30">
        <v>0</v>
      </c>
      <c r="O64" s="33"/>
    </row>
    <row r="65" spans="1:15" ht="36" customHeight="1">
      <c r="A65" s="11" t="s">
        <v>109</v>
      </c>
      <c r="B65" s="23" t="s">
        <v>124</v>
      </c>
      <c r="C65" s="11" t="s">
        <v>56</v>
      </c>
      <c r="D65" s="24" t="s">
        <v>12</v>
      </c>
      <c r="E65" s="25">
        <f t="shared" si="0"/>
        <v>89875.1</v>
      </c>
      <c r="F65" s="26">
        <f>SUM(F66:F69)</f>
        <v>16294.699999999999</v>
      </c>
      <c r="G65" s="27">
        <f>SUM(G66:K69)</f>
        <v>18395.1</v>
      </c>
      <c r="H65" s="28"/>
      <c r="I65" s="28"/>
      <c r="J65" s="28"/>
      <c r="K65" s="29"/>
      <c r="L65" s="30">
        <f>SUM(L66:L69)</f>
        <v>18395.1</v>
      </c>
      <c r="M65" s="30">
        <f>SUM(M66:M69)</f>
        <v>18395.1</v>
      </c>
      <c r="N65" s="30">
        <f>SUM(N66:N69)</f>
        <v>18395.1</v>
      </c>
      <c r="O65" s="23" t="s">
        <v>37</v>
      </c>
    </row>
    <row r="66" spans="1:15" ht="36" customHeight="1">
      <c r="A66" s="31"/>
      <c r="B66" s="32"/>
      <c r="C66" s="31"/>
      <c r="D66" s="24" t="s">
        <v>0</v>
      </c>
      <c r="E66" s="25">
        <f t="shared" si="0"/>
        <v>0</v>
      </c>
      <c r="F66" s="26">
        <v>0</v>
      </c>
      <c r="G66" s="27">
        <v>0</v>
      </c>
      <c r="H66" s="28"/>
      <c r="I66" s="28"/>
      <c r="J66" s="28"/>
      <c r="K66" s="29"/>
      <c r="L66" s="30">
        <v>0</v>
      </c>
      <c r="M66" s="30">
        <v>0</v>
      </c>
      <c r="N66" s="30">
        <v>0</v>
      </c>
      <c r="O66" s="32"/>
    </row>
    <row r="67" spans="1:15" ht="36" customHeight="1">
      <c r="A67" s="31"/>
      <c r="B67" s="32"/>
      <c r="C67" s="31"/>
      <c r="D67" s="24" t="s">
        <v>4</v>
      </c>
      <c r="E67" s="25">
        <f t="shared" si="0"/>
        <v>0</v>
      </c>
      <c r="F67" s="26">
        <v>0</v>
      </c>
      <c r="G67" s="27">
        <v>0</v>
      </c>
      <c r="H67" s="28"/>
      <c r="I67" s="28"/>
      <c r="J67" s="28"/>
      <c r="K67" s="29"/>
      <c r="L67" s="30">
        <v>0</v>
      </c>
      <c r="M67" s="30">
        <v>0</v>
      </c>
      <c r="N67" s="30">
        <v>0</v>
      </c>
      <c r="O67" s="32"/>
    </row>
    <row r="68" spans="1:15" ht="36" customHeight="1">
      <c r="A68" s="31"/>
      <c r="B68" s="32"/>
      <c r="C68" s="31"/>
      <c r="D68" s="24" t="s">
        <v>11</v>
      </c>
      <c r="E68" s="25">
        <f t="shared" si="0"/>
        <v>89875.1</v>
      </c>
      <c r="F68" s="26">
        <f>18855.1-2560.4</f>
        <v>16294.699999999999</v>
      </c>
      <c r="G68" s="27">
        <v>18395.1</v>
      </c>
      <c r="H68" s="28"/>
      <c r="I68" s="28"/>
      <c r="J68" s="28"/>
      <c r="K68" s="29"/>
      <c r="L68" s="30">
        <v>18395.1</v>
      </c>
      <c r="M68" s="30">
        <v>18395.1</v>
      </c>
      <c r="N68" s="30">
        <v>18395.1</v>
      </c>
      <c r="O68" s="32"/>
    </row>
    <row r="69" spans="1:15" ht="36" customHeight="1">
      <c r="A69" s="15"/>
      <c r="B69" s="33"/>
      <c r="C69" s="15"/>
      <c r="D69" s="24" t="s">
        <v>21</v>
      </c>
      <c r="E69" s="25">
        <f t="shared" si="0"/>
        <v>0</v>
      </c>
      <c r="F69" s="26">
        <v>0</v>
      </c>
      <c r="G69" s="27">
        <v>0</v>
      </c>
      <c r="H69" s="28"/>
      <c r="I69" s="28"/>
      <c r="J69" s="28"/>
      <c r="K69" s="29"/>
      <c r="L69" s="30">
        <v>0</v>
      </c>
      <c r="M69" s="30">
        <v>0</v>
      </c>
      <c r="N69" s="30">
        <v>0</v>
      </c>
      <c r="O69" s="33"/>
    </row>
    <row r="70" spans="1:15" ht="36" customHeight="1" hidden="1">
      <c r="A70" s="31" t="s">
        <v>110</v>
      </c>
      <c r="B70" s="23" t="s">
        <v>125</v>
      </c>
      <c r="C70" s="11" t="s">
        <v>56</v>
      </c>
      <c r="D70" s="34" t="s">
        <v>12</v>
      </c>
      <c r="E70" s="25">
        <f t="shared" si="0"/>
        <v>0</v>
      </c>
      <c r="F70" s="35">
        <f>SUM(F71:F74)</f>
        <v>0</v>
      </c>
      <c r="G70" s="36"/>
      <c r="H70" s="36"/>
      <c r="I70" s="36"/>
      <c r="J70" s="36"/>
      <c r="K70" s="36">
        <f>SUM(K71:K74)</f>
        <v>0</v>
      </c>
      <c r="L70" s="36">
        <f>SUM(L71:L74)</f>
        <v>0</v>
      </c>
      <c r="M70" s="36">
        <f>SUM(M71:M74)</f>
        <v>0</v>
      </c>
      <c r="N70" s="36">
        <f>SUM(N71:N74)</f>
        <v>0</v>
      </c>
      <c r="O70" s="23" t="s">
        <v>37</v>
      </c>
    </row>
    <row r="71" spans="1:15" ht="36" customHeight="1" hidden="1">
      <c r="A71" s="31"/>
      <c r="B71" s="32"/>
      <c r="C71" s="31"/>
      <c r="D71" s="24" t="s">
        <v>0</v>
      </c>
      <c r="E71" s="25">
        <f t="shared" si="0"/>
        <v>0</v>
      </c>
      <c r="F71" s="26">
        <v>0</v>
      </c>
      <c r="G71" s="30"/>
      <c r="H71" s="30"/>
      <c r="I71" s="30"/>
      <c r="J71" s="30"/>
      <c r="K71" s="30">
        <v>0</v>
      </c>
      <c r="L71" s="30">
        <v>0</v>
      </c>
      <c r="M71" s="30">
        <v>0</v>
      </c>
      <c r="N71" s="30">
        <v>0</v>
      </c>
      <c r="O71" s="32"/>
    </row>
    <row r="72" spans="1:15" ht="36" customHeight="1" hidden="1">
      <c r="A72" s="31"/>
      <c r="B72" s="32"/>
      <c r="C72" s="31"/>
      <c r="D72" s="24" t="s">
        <v>4</v>
      </c>
      <c r="E72" s="25">
        <f t="shared" si="0"/>
        <v>0</v>
      </c>
      <c r="F72" s="26">
        <v>0</v>
      </c>
      <c r="G72" s="30"/>
      <c r="H72" s="30"/>
      <c r="I72" s="30"/>
      <c r="J72" s="30"/>
      <c r="K72" s="30">
        <v>0</v>
      </c>
      <c r="L72" s="30">
        <v>0</v>
      </c>
      <c r="M72" s="30">
        <v>0</v>
      </c>
      <c r="N72" s="30">
        <v>0</v>
      </c>
      <c r="O72" s="32"/>
    </row>
    <row r="73" spans="1:15" ht="36" customHeight="1" hidden="1">
      <c r="A73" s="31"/>
      <c r="B73" s="32"/>
      <c r="C73" s="31"/>
      <c r="D73" s="24" t="s">
        <v>11</v>
      </c>
      <c r="E73" s="25">
        <f t="shared" si="0"/>
        <v>0</v>
      </c>
      <c r="F73" s="26">
        <v>0</v>
      </c>
      <c r="G73" s="30"/>
      <c r="H73" s="30"/>
      <c r="I73" s="30"/>
      <c r="J73" s="30"/>
      <c r="K73" s="30">
        <v>0</v>
      </c>
      <c r="L73" s="30">
        <v>0</v>
      </c>
      <c r="M73" s="30">
        <v>0</v>
      </c>
      <c r="N73" s="30">
        <v>0</v>
      </c>
      <c r="O73" s="32"/>
    </row>
    <row r="74" spans="1:15" ht="36" customHeight="1" hidden="1">
      <c r="A74" s="31"/>
      <c r="B74" s="33"/>
      <c r="C74" s="15"/>
      <c r="D74" s="24" t="s">
        <v>21</v>
      </c>
      <c r="E74" s="25">
        <f aca="true" t="shared" si="2" ref="E74:E124">SUM(F74:N74)</f>
        <v>0</v>
      </c>
      <c r="F74" s="26">
        <v>0</v>
      </c>
      <c r="G74" s="30"/>
      <c r="H74" s="30"/>
      <c r="I74" s="30"/>
      <c r="J74" s="30"/>
      <c r="K74" s="30">
        <v>0</v>
      </c>
      <c r="L74" s="30">
        <v>0</v>
      </c>
      <c r="M74" s="30">
        <v>0</v>
      </c>
      <c r="N74" s="30">
        <v>0</v>
      </c>
      <c r="O74" s="33"/>
    </row>
    <row r="75" spans="1:15" ht="36" customHeight="1" hidden="1">
      <c r="A75" s="11" t="s">
        <v>111</v>
      </c>
      <c r="B75" s="23" t="s">
        <v>126</v>
      </c>
      <c r="C75" s="11" t="s">
        <v>56</v>
      </c>
      <c r="D75" s="24" t="s">
        <v>1</v>
      </c>
      <c r="E75" s="25">
        <f t="shared" si="2"/>
        <v>0</v>
      </c>
      <c r="F75" s="26">
        <f>SUM(F76:F79)</f>
        <v>0</v>
      </c>
      <c r="G75" s="37"/>
      <c r="H75" s="37"/>
      <c r="I75" s="37"/>
      <c r="J75" s="37"/>
      <c r="K75" s="25">
        <f>SUM(K76:K78)</f>
        <v>0</v>
      </c>
      <c r="L75" s="25">
        <f>SUM(L76:L78)</f>
        <v>0</v>
      </c>
      <c r="M75" s="25">
        <f>SUM(M76:M78)</f>
        <v>0</v>
      </c>
      <c r="N75" s="25">
        <f>SUM(N76:N78)</f>
        <v>0</v>
      </c>
      <c r="O75" s="23"/>
    </row>
    <row r="76" spans="1:15" ht="36" customHeight="1" hidden="1">
      <c r="A76" s="31"/>
      <c r="B76" s="32"/>
      <c r="C76" s="31"/>
      <c r="D76" s="24" t="s">
        <v>0</v>
      </c>
      <c r="E76" s="25">
        <f t="shared" si="2"/>
        <v>0</v>
      </c>
      <c r="F76" s="26">
        <v>0</v>
      </c>
      <c r="G76" s="37"/>
      <c r="H76" s="37"/>
      <c r="I76" s="37"/>
      <c r="J76" s="37"/>
      <c r="K76" s="25">
        <v>0</v>
      </c>
      <c r="L76" s="25">
        <v>0</v>
      </c>
      <c r="M76" s="25">
        <v>0</v>
      </c>
      <c r="N76" s="25">
        <v>0</v>
      </c>
      <c r="O76" s="32"/>
    </row>
    <row r="77" spans="1:15" ht="36" customHeight="1" hidden="1">
      <c r="A77" s="31"/>
      <c r="B77" s="32"/>
      <c r="C77" s="31"/>
      <c r="D77" s="24" t="s">
        <v>4</v>
      </c>
      <c r="E77" s="25">
        <f t="shared" si="2"/>
        <v>0</v>
      </c>
      <c r="F77" s="26">
        <v>0</v>
      </c>
      <c r="G77" s="37"/>
      <c r="H77" s="37"/>
      <c r="I77" s="37"/>
      <c r="J77" s="37"/>
      <c r="K77" s="25">
        <v>0</v>
      </c>
      <c r="L77" s="25">
        <v>0</v>
      </c>
      <c r="M77" s="25">
        <v>0</v>
      </c>
      <c r="N77" s="25">
        <v>0</v>
      </c>
      <c r="O77" s="32"/>
    </row>
    <row r="78" spans="1:15" ht="36" customHeight="1" hidden="1">
      <c r="A78" s="31"/>
      <c r="B78" s="32"/>
      <c r="C78" s="31"/>
      <c r="D78" s="24" t="s">
        <v>11</v>
      </c>
      <c r="E78" s="25">
        <f t="shared" si="2"/>
        <v>0</v>
      </c>
      <c r="F78" s="26">
        <v>0</v>
      </c>
      <c r="G78" s="37"/>
      <c r="H78" s="37"/>
      <c r="I78" s="37"/>
      <c r="J78" s="37"/>
      <c r="K78" s="25">
        <v>0</v>
      </c>
      <c r="L78" s="25">
        <v>0</v>
      </c>
      <c r="M78" s="25">
        <v>0</v>
      </c>
      <c r="N78" s="25">
        <v>0</v>
      </c>
      <c r="O78" s="32"/>
    </row>
    <row r="79" spans="1:15" ht="36" customHeight="1" hidden="1">
      <c r="A79" s="31"/>
      <c r="B79" s="33"/>
      <c r="C79" s="15"/>
      <c r="D79" s="24" t="s">
        <v>21</v>
      </c>
      <c r="E79" s="25">
        <f t="shared" si="2"/>
        <v>0</v>
      </c>
      <c r="F79" s="26">
        <v>0</v>
      </c>
      <c r="G79" s="37"/>
      <c r="H79" s="37"/>
      <c r="I79" s="37"/>
      <c r="J79" s="37"/>
      <c r="K79" s="25">
        <v>0</v>
      </c>
      <c r="L79" s="25">
        <v>0</v>
      </c>
      <c r="M79" s="25">
        <v>0</v>
      </c>
      <c r="N79" s="25">
        <v>0</v>
      </c>
      <c r="O79" s="33"/>
    </row>
    <row r="80" spans="1:15" ht="36" customHeight="1" hidden="1">
      <c r="A80" s="11" t="s">
        <v>112</v>
      </c>
      <c r="B80" s="23" t="s">
        <v>127</v>
      </c>
      <c r="C80" s="11" t="s">
        <v>56</v>
      </c>
      <c r="D80" s="24" t="s">
        <v>12</v>
      </c>
      <c r="E80" s="25">
        <f t="shared" si="2"/>
        <v>0</v>
      </c>
      <c r="F80" s="26">
        <f>SUM(F81:F84)</f>
        <v>0</v>
      </c>
      <c r="G80" s="30"/>
      <c r="H80" s="30"/>
      <c r="I80" s="30"/>
      <c r="J80" s="30"/>
      <c r="K80" s="30">
        <f>SUM(K81:K84)</f>
        <v>0</v>
      </c>
      <c r="L80" s="30">
        <f>SUM(L81:L84)</f>
        <v>0</v>
      </c>
      <c r="M80" s="30">
        <f>SUM(M81:M84)</f>
        <v>0</v>
      </c>
      <c r="N80" s="30">
        <f>SUM(N81:N84)</f>
        <v>0</v>
      </c>
      <c r="O80" s="38"/>
    </row>
    <row r="81" spans="1:15" ht="36" customHeight="1" hidden="1">
      <c r="A81" s="31"/>
      <c r="B81" s="32"/>
      <c r="C81" s="31"/>
      <c r="D81" s="24" t="s">
        <v>0</v>
      </c>
      <c r="E81" s="25">
        <f t="shared" si="2"/>
        <v>0</v>
      </c>
      <c r="F81" s="26">
        <v>0</v>
      </c>
      <c r="G81" s="30"/>
      <c r="H81" s="30"/>
      <c r="I81" s="30"/>
      <c r="J81" s="30"/>
      <c r="K81" s="30">
        <v>0</v>
      </c>
      <c r="L81" s="30">
        <v>0</v>
      </c>
      <c r="M81" s="30">
        <v>0</v>
      </c>
      <c r="N81" s="30">
        <v>0</v>
      </c>
      <c r="O81" s="39"/>
    </row>
    <row r="82" spans="1:15" ht="36" customHeight="1" hidden="1">
      <c r="A82" s="31"/>
      <c r="B82" s="32"/>
      <c r="C82" s="31"/>
      <c r="D82" s="24" t="s">
        <v>4</v>
      </c>
      <c r="E82" s="25">
        <f t="shared" si="2"/>
        <v>0</v>
      </c>
      <c r="F82" s="26">
        <v>0</v>
      </c>
      <c r="G82" s="30"/>
      <c r="H82" s="30"/>
      <c r="I82" s="30"/>
      <c r="J82" s="30"/>
      <c r="K82" s="30">
        <v>0</v>
      </c>
      <c r="L82" s="30">
        <v>0</v>
      </c>
      <c r="M82" s="30">
        <v>0</v>
      </c>
      <c r="N82" s="30">
        <v>0</v>
      </c>
      <c r="O82" s="39"/>
    </row>
    <row r="83" spans="1:15" ht="36" customHeight="1" hidden="1">
      <c r="A83" s="31"/>
      <c r="B83" s="32"/>
      <c r="C83" s="31"/>
      <c r="D83" s="24" t="s">
        <v>11</v>
      </c>
      <c r="E83" s="25">
        <f t="shared" si="2"/>
        <v>0</v>
      </c>
      <c r="F83" s="26">
        <v>0</v>
      </c>
      <c r="G83" s="30"/>
      <c r="H83" s="30"/>
      <c r="I83" s="30"/>
      <c r="J83" s="30"/>
      <c r="K83" s="30">
        <v>0</v>
      </c>
      <c r="L83" s="30">
        <v>0</v>
      </c>
      <c r="M83" s="30">
        <v>0</v>
      </c>
      <c r="N83" s="30">
        <v>0</v>
      </c>
      <c r="O83" s="39"/>
    </row>
    <row r="84" spans="1:15" ht="36" customHeight="1" hidden="1">
      <c r="A84" s="31"/>
      <c r="B84" s="33"/>
      <c r="C84" s="15"/>
      <c r="D84" s="24" t="s">
        <v>21</v>
      </c>
      <c r="E84" s="25">
        <f t="shared" si="2"/>
        <v>0</v>
      </c>
      <c r="F84" s="26">
        <v>0</v>
      </c>
      <c r="G84" s="30"/>
      <c r="H84" s="30"/>
      <c r="I84" s="30"/>
      <c r="J84" s="30"/>
      <c r="K84" s="30">
        <v>0</v>
      </c>
      <c r="L84" s="30">
        <v>0</v>
      </c>
      <c r="M84" s="30">
        <v>0</v>
      </c>
      <c r="N84" s="30">
        <v>0</v>
      </c>
      <c r="O84" s="40"/>
    </row>
    <row r="85" spans="1:15" ht="36" customHeight="1" hidden="1">
      <c r="A85" s="11" t="s">
        <v>113</v>
      </c>
      <c r="B85" s="23" t="s">
        <v>128</v>
      </c>
      <c r="C85" s="11" t="s">
        <v>56</v>
      </c>
      <c r="D85" s="24" t="s">
        <v>1</v>
      </c>
      <c r="E85" s="25">
        <f t="shared" si="2"/>
        <v>0</v>
      </c>
      <c r="F85" s="26">
        <f>SUM(F86:F89)</f>
        <v>0</v>
      </c>
      <c r="G85" s="37"/>
      <c r="H85" s="37"/>
      <c r="I85" s="37"/>
      <c r="J85" s="37"/>
      <c r="K85" s="25">
        <f>SUM(K86:K89)</f>
        <v>0</v>
      </c>
      <c r="L85" s="25">
        <f>SUM(L86:L89)</f>
        <v>0</v>
      </c>
      <c r="M85" s="25">
        <f>SUM(M86:M89)</f>
        <v>0</v>
      </c>
      <c r="N85" s="25">
        <f>SUM(N86:N89)</f>
        <v>0</v>
      </c>
      <c r="O85" s="41"/>
    </row>
    <row r="86" spans="1:15" ht="36" customHeight="1" hidden="1">
      <c r="A86" s="31"/>
      <c r="B86" s="32"/>
      <c r="C86" s="31"/>
      <c r="D86" s="24" t="s">
        <v>0</v>
      </c>
      <c r="E86" s="25">
        <f t="shared" si="2"/>
        <v>0</v>
      </c>
      <c r="F86" s="26">
        <v>0</v>
      </c>
      <c r="G86" s="37"/>
      <c r="H86" s="37"/>
      <c r="I86" s="37"/>
      <c r="J86" s="37"/>
      <c r="K86" s="25">
        <v>0</v>
      </c>
      <c r="L86" s="25">
        <v>0</v>
      </c>
      <c r="M86" s="25">
        <v>0</v>
      </c>
      <c r="N86" s="25">
        <v>0</v>
      </c>
      <c r="O86" s="42"/>
    </row>
    <row r="87" spans="1:15" ht="36" customHeight="1" hidden="1">
      <c r="A87" s="31"/>
      <c r="B87" s="32"/>
      <c r="C87" s="31"/>
      <c r="D87" s="24" t="s">
        <v>4</v>
      </c>
      <c r="E87" s="25">
        <f t="shared" si="2"/>
        <v>0</v>
      </c>
      <c r="F87" s="26">
        <v>0</v>
      </c>
      <c r="G87" s="37"/>
      <c r="H87" s="37"/>
      <c r="I87" s="37"/>
      <c r="J87" s="37"/>
      <c r="K87" s="25">
        <v>0</v>
      </c>
      <c r="L87" s="25">
        <v>0</v>
      </c>
      <c r="M87" s="25">
        <v>0</v>
      </c>
      <c r="N87" s="25">
        <v>0</v>
      </c>
      <c r="O87" s="42"/>
    </row>
    <row r="88" spans="1:15" ht="36" customHeight="1" hidden="1">
      <c r="A88" s="31"/>
      <c r="B88" s="32"/>
      <c r="C88" s="31"/>
      <c r="D88" s="24" t="s">
        <v>11</v>
      </c>
      <c r="E88" s="25">
        <f t="shared" si="2"/>
        <v>0</v>
      </c>
      <c r="F88" s="26">
        <v>0</v>
      </c>
      <c r="G88" s="37"/>
      <c r="H88" s="37"/>
      <c r="I88" s="37"/>
      <c r="J88" s="37"/>
      <c r="K88" s="25">
        <v>0</v>
      </c>
      <c r="L88" s="25">
        <v>0</v>
      </c>
      <c r="M88" s="25">
        <v>0</v>
      </c>
      <c r="N88" s="25">
        <v>0</v>
      </c>
      <c r="O88" s="42"/>
    </row>
    <row r="89" spans="1:15" ht="36" customHeight="1" hidden="1">
      <c r="A89" s="31"/>
      <c r="B89" s="33"/>
      <c r="C89" s="15"/>
      <c r="D89" s="24" t="s">
        <v>21</v>
      </c>
      <c r="E89" s="25">
        <f t="shared" si="2"/>
        <v>0</v>
      </c>
      <c r="F89" s="26">
        <v>0</v>
      </c>
      <c r="G89" s="37"/>
      <c r="H89" s="37"/>
      <c r="I89" s="37"/>
      <c r="J89" s="37"/>
      <c r="K89" s="25">
        <v>0</v>
      </c>
      <c r="L89" s="25">
        <v>0</v>
      </c>
      <c r="M89" s="25">
        <v>0</v>
      </c>
      <c r="N89" s="25">
        <v>0</v>
      </c>
      <c r="O89" s="43"/>
    </row>
    <row r="90" spans="1:15" ht="36" customHeight="1">
      <c r="A90" s="11" t="s">
        <v>114</v>
      </c>
      <c r="B90" s="23" t="s">
        <v>129</v>
      </c>
      <c r="C90" s="11" t="s">
        <v>56</v>
      </c>
      <c r="D90" s="24" t="s">
        <v>1</v>
      </c>
      <c r="E90" s="25">
        <f t="shared" si="2"/>
        <v>65729.9</v>
      </c>
      <c r="F90" s="26">
        <f>SUM(F91:F94)</f>
        <v>10007.5</v>
      </c>
      <c r="G90" s="27">
        <f>SUM(G91:K94)</f>
        <v>13930.6</v>
      </c>
      <c r="H90" s="28"/>
      <c r="I90" s="28"/>
      <c r="J90" s="28"/>
      <c r="K90" s="29"/>
      <c r="L90" s="25">
        <f>SUM(L91:L94)</f>
        <v>13930.6</v>
      </c>
      <c r="M90" s="25">
        <f>SUM(M91:M94)</f>
        <v>13930.6</v>
      </c>
      <c r="N90" s="25">
        <f>SUM(N91:N94)</f>
        <v>13930.6</v>
      </c>
      <c r="O90" s="44" t="s">
        <v>136</v>
      </c>
    </row>
    <row r="91" spans="1:15" ht="36" customHeight="1">
      <c r="A91" s="31"/>
      <c r="B91" s="32"/>
      <c r="C91" s="31"/>
      <c r="D91" s="24" t="s">
        <v>0</v>
      </c>
      <c r="E91" s="25">
        <f t="shared" si="2"/>
        <v>0</v>
      </c>
      <c r="F91" s="26">
        <v>0</v>
      </c>
      <c r="G91" s="27">
        <v>0</v>
      </c>
      <c r="H91" s="28"/>
      <c r="I91" s="28"/>
      <c r="J91" s="28"/>
      <c r="K91" s="29"/>
      <c r="L91" s="25">
        <v>0</v>
      </c>
      <c r="M91" s="25">
        <v>0</v>
      </c>
      <c r="N91" s="25">
        <v>0</v>
      </c>
      <c r="O91" s="45"/>
    </row>
    <row r="92" spans="1:15" ht="36" customHeight="1">
      <c r="A92" s="31"/>
      <c r="B92" s="32"/>
      <c r="C92" s="31"/>
      <c r="D92" s="24" t="s">
        <v>4</v>
      </c>
      <c r="E92" s="25">
        <f t="shared" si="2"/>
        <v>0</v>
      </c>
      <c r="F92" s="26">
        <v>0</v>
      </c>
      <c r="G92" s="27">
        <v>0</v>
      </c>
      <c r="H92" s="28"/>
      <c r="I92" s="28"/>
      <c r="J92" s="28"/>
      <c r="K92" s="29"/>
      <c r="L92" s="25">
        <v>0</v>
      </c>
      <c r="M92" s="25">
        <v>0</v>
      </c>
      <c r="N92" s="25">
        <v>0</v>
      </c>
      <c r="O92" s="45"/>
    </row>
    <row r="93" spans="1:15" ht="36" customHeight="1">
      <c r="A93" s="31"/>
      <c r="B93" s="32"/>
      <c r="C93" s="31"/>
      <c r="D93" s="24" t="s">
        <v>11</v>
      </c>
      <c r="E93" s="25">
        <f t="shared" si="2"/>
        <v>65729.9</v>
      </c>
      <c r="F93" s="26">
        <v>10007.5</v>
      </c>
      <c r="G93" s="27">
        <v>13930.6</v>
      </c>
      <c r="H93" s="28"/>
      <c r="I93" s="28"/>
      <c r="J93" s="28"/>
      <c r="K93" s="29"/>
      <c r="L93" s="25">
        <v>13930.6</v>
      </c>
      <c r="M93" s="25">
        <v>13930.6</v>
      </c>
      <c r="N93" s="25">
        <v>13930.6</v>
      </c>
      <c r="O93" s="45"/>
    </row>
    <row r="94" spans="1:15" ht="36" customHeight="1">
      <c r="A94" s="31"/>
      <c r="B94" s="33"/>
      <c r="C94" s="15"/>
      <c r="D94" s="24" t="s">
        <v>21</v>
      </c>
      <c r="E94" s="25">
        <f t="shared" si="2"/>
        <v>0</v>
      </c>
      <c r="F94" s="26">
        <v>0</v>
      </c>
      <c r="G94" s="27">
        <v>0</v>
      </c>
      <c r="H94" s="28"/>
      <c r="I94" s="28"/>
      <c r="J94" s="28"/>
      <c r="K94" s="29"/>
      <c r="L94" s="25">
        <v>0</v>
      </c>
      <c r="M94" s="25">
        <v>0</v>
      </c>
      <c r="N94" s="25">
        <v>0</v>
      </c>
      <c r="O94" s="46"/>
    </row>
    <row r="95" spans="1:15" ht="36" customHeight="1">
      <c r="A95" s="11" t="s">
        <v>115</v>
      </c>
      <c r="B95" s="23" t="s">
        <v>130</v>
      </c>
      <c r="C95" s="11" t="s">
        <v>56</v>
      </c>
      <c r="D95" s="24" t="s">
        <v>1</v>
      </c>
      <c r="E95" s="25">
        <f t="shared" si="2"/>
        <v>120501.6</v>
      </c>
      <c r="F95" s="26">
        <f>SUM(F96:F99)</f>
        <v>23660</v>
      </c>
      <c r="G95" s="27">
        <f>SUM(G96:K99)</f>
        <v>24210.4</v>
      </c>
      <c r="H95" s="28"/>
      <c r="I95" s="28"/>
      <c r="J95" s="28"/>
      <c r="K95" s="29"/>
      <c r="L95" s="25">
        <f>SUM(L96:L99)</f>
        <v>24210.4</v>
      </c>
      <c r="M95" s="25">
        <f>SUM(M96:M99)</f>
        <v>24210.4</v>
      </c>
      <c r="N95" s="25">
        <f>SUM(N96:N99)</f>
        <v>24210.4</v>
      </c>
      <c r="O95" s="41" t="s">
        <v>139</v>
      </c>
    </row>
    <row r="96" spans="1:15" ht="36" customHeight="1">
      <c r="A96" s="31"/>
      <c r="B96" s="32"/>
      <c r="C96" s="31"/>
      <c r="D96" s="24" t="s">
        <v>0</v>
      </c>
      <c r="E96" s="25">
        <f t="shared" si="2"/>
        <v>0</v>
      </c>
      <c r="F96" s="26">
        <v>0</v>
      </c>
      <c r="G96" s="27">
        <v>0</v>
      </c>
      <c r="H96" s="28"/>
      <c r="I96" s="28"/>
      <c r="J96" s="28"/>
      <c r="K96" s="29"/>
      <c r="L96" s="25">
        <v>0</v>
      </c>
      <c r="M96" s="25">
        <v>0</v>
      </c>
      <c r="N96" s="25">
        <v>0</v>
      </c>
      <c r="O96" s="42"/>
    </row>
    <row r="97" spans="1:15" ht="36" customHeight="1">
      <c r="A97" s="31"/>
      <c r="B97" s="32"/>
      <c r="C97" s="31"/>
      <c r="D97" s="24" t="s">
        <v>4</v>
      </c>
      <c r="E97" s="25">
        <f t="shared" si="2"/>
        <v>0</v>
      </c>
      <c r="F97" s="26">
        <v>0</v>
      </c>
      <c r="G97" s="27">
        <v>0</v>
      </c>
      <c r="H97" s="28"/>
      <c r="I97" s="28"/>
      <c r="J97" s="28"/>
      <c r="K97" s="29"/>
      <c r="L97" s="25">
        <v>0</v>
      </c>
      <c r="M97" s="25">
        <v>0</v>
      </c>
      <c r="N97" s="25">
        <v>0</v>
      </c>
      <c r="O97" s="42"/>
    </row>
    <row r="98" spans="1:15" ht="36" customHeight="1">
      <c r="A98" s="31"/>
      <c r="B98" s="32"/>
      <c r="C98" s="31"/>
      <c r="D98" s="24" t="s">
        <v>11</v>
      </c>
      <c r="E98" s="25">
        <f t="shared" si="2"/>
        <v>120501.6</v>
      </c>
      <c r="F98" s="26">
        <f>23360+300</f>
        <v>23660</v>
      </c>
      <c r="G98" s="27">
        <v>24210.4</v>
      </c>
      <c r="H98" s="28"/>
      <c r="I98" s="28"/>
      <c r="J98" s="28"/>
      <c r="K98" s="29"/>
      <c r="L98" s="25">
        <v>24210.4</v>
      </c>
      <c r="M98" s="25">
        <v>24210.4</v>
      </c>
      <c r="N98" s="25">
        <v>24210.4</v>
      </c>
      <c r="O98" s="42"/>
    </row>
    <row r="99" spans="1:15" ht="36" customHeight="1">
      <c r="A99" s="31"/>
      <c r="B99" s="33"/>
      <c r="C99" s="15"/>
      <c r="D99" s="24" t="s">
        <v>21</v>
      </c>
      <c r="E99" s="25">
        <f t="shared" si="2"/>
        <v>0</v>
      </c>
      <c r="F99" s="26">
        <v>0</v>
      </c>
      <c r="G99" s="27">
        <v>0</v>
      </c>
      <c r="H99" s="28"/>
      <c r="I99" s="28"/>
      <c r="J99" s="28"/>
      <c r="K99" s="29"/>
      <c r="L99" s="25">
        <v>0</v>
      </c>
      <c r="M99" s="25">
        <v>0</v>
      </c>
      <c r="N99" s="25">
        <v>0</v>
      </c>
      <c r="O99" s="43"/>
    </row>
    <row r="100" spans="1:15" ht="36" customHeight="1" hidden="1">
      <c r="A100" s="11" t="s">
        <v>116</v>
      </c>
      <c r="B100" s="23" t="s">
        <v>131</v>
      </c>
      <c r="C100" s="11" t="s">
        <v>56</v>
      </c>
      <c r="D100" s="24" t="s">
        <v>1</v>
      </c>
      <c r="E100" s="25">
        <f t="shared" si="2"/>
        <v>0</v>
      </c>
      <c r="F100" s="26">
        <f>SUM(F101:F104)</f>
        <v>0</v>
      </c>
      <c r="G100" s="37"/>
      <c r="H100" s="37"/>
      <c r="I100" s="37"/>
      <c r="J100" s="37"/>
      <c r="K100" s="25">
        <f>SUM(K101:K104)</f>
        <v>0</v>
      </c>
      <c r="L100" s="25">
        <f>SUM(L101:L104)</f>
        <v>0</v>
      </c>
      <c r="M100" s="25">
        <f>SUM(M101:M104)</f>
        <v>0</v>
      </c>
      <c r="N100" s="25">
        <f>SUM(N101:N104)</f>
        <v>0</v>
      </c>
      <c r="O100" s="41"/>
    </row>
    <row r="101" spans="1:15" ht="36" customHeight="1" hidden="1">
      <c r="A101" s="31"/>
      <c r="B101" s="32"/>
      <c r="C101" s="31"/>
      <c r="D101" s="24" t="s">
        <v>0</v>
      </c>
      <c r="E101" s="25">
        <f t="shared" si="2"/>
        <v>0</v>
      </c>
      <c r="F101" s="26">
        <v>0</v>
      </c>
      <c r="G101" s="37"/>
      <c r="H101" s="37"/>
      <c r="I101" s="37"/>
      <c r="J101" s="37"/>
      <c r="K101" s="25">
        <v>0</v>
      </c>
      <c r="L101" s="25">
        <v>0</v>
      </c>
      <c r="M101" s="25">
        <v>0</v>
      </c>
      <c r="N101" s="25">
        <v>0</v>
      </c>
      <c r="O101" s="42"/>
    </row>
    <row r="102" spans="1:15" ht="36" customHeight="1" hidden="1">
      <c r="A102" s="31"/>
      <c r="B102" s="32"/>
      <c r="C102" s="31"/>
      <c r="D102" s="24" t="s">
        <v>4</v>
      </c>
      <c r="E102" s="25">
        <f t="shared" si="2"/>
        <v>0</v>
      </c>
      <c r="F102" s="26">
        <v>0</v>
      </c>
      <c r="G102" s="37"/>
      <c r="H102" s="37"/>
      <c r="I102" s="37"/>
      <c r="J102" s="37"/>
      <c r="K102" s="25">
        <v>0</v>
      </c>
      <c r="L102" s="25">
        <v>0</v>
      </c>
      <c r="M102" s="25">
        <v>0</v>
      </c>
      <c r="N102" s="25">
        <v>0</v>
      </c>
      <c r="O102" s="42"/>
    </row>
    <row r="103" spans="1:15" ht="36" customHeight="1" hidden="1">
      <c r="A103" s="31"/>
      <c r="B103" s="32"/>
      <c r="C103" s="31"/>
      <c r="D103" s="24" t="s">
        <v>11</v>
      </c>
      <c r="E103" s="25">
        <f t="shared" si="2"/>
        <v>0</v>
      </c>
      <c r="F103" s="26">
        <v>0</v>
      </c>
      <c r="G103" s="37"/>
      <c r="H103" s="37"/>
      <c r="I103" s="37"/>
      <c r="J103" s="37"/>
      <c r="K103" s="25">
        <v>0</v>
      </c>
      <c r="L103" s="25">
        <v>0</v>
      </c>
      <c r="M103" s="25">
        <v>0</v>
      </c>
      <c r="N103" s="25">
        <v>0</v>
      </c>
      <c r="O103" s="42"/>
    </row>
    <row r="104" spans="1:15" ht="36" customHeight="1" hidden="1">
      <c r="A104" s="31"/>
      <c r="B104" s="33"/>
      <c r="C104" s="15"/>
      <c r="D104" s="24" t="s">
        <v>21</v>
      </c>
      <c r="E104" s="25">
        <f t="shared" si="2"/>
        <v>0</v>
      </c>
      <c r="F104" s="26">
        <v>0</v>
      </c>
      <c r="G104" s="37"/>
      <c r="H104" s="37"/>
      <c r="I104" s="37"/>
      <c r="J104" s="37"/>
      <c r="K104" s="25">
        <v>0</v>
      </c>
      <c r="L104" s="25">
        <v>0</v>
      </c>
      <c r="M104" s="25">
        <v>0</v>
      </c>
      <c r="N104" s="25">
        <v>0</v>
      </c>
      <c r="O104" s="43"/>
    </row>
    <row r="105" spans="1:15" ht="36" customHeight="1">
      <c r="A105" s="11" t="s">
        <v>7</v>
      </c>
      <c r="B105" s="23" t="s">
        <v>132</v>
      </c>
      <c r="C105" s="11" t="s">
        <v>56</v>
      </c>
      <c r="D105" s="24" t="s">
        <v>1</v>
      </c>
      <c r="E105" s="25">
        <f t="shared" si="2"/>
        <v>2900</v>
      </c>
      <c r="F105" s="26">
        <f>F110+F115</f>
        <v>500</v>
      </c>
      <c r="G105" s="27">
        <f>G115+G110</f>
        <v>600</v>
      </c>
      <c r="H105" s="28"/>
      <c r="I105" s="28"/>
      <c r="J105" s="28"/>
      <c r="K105" s="29"/>
      <c r="L105" s="25">
        <f aca="true" t="shared" si="3" ref="L105:N108">L115+L110</f>
        <v>600</v>
      </c>
      <c r="M105" s="25">
        <f t="shared" si="3"/>
        <v>600</v>
      </c>
      <c r="N105" s="25">
        <f t="shared" si="3"/>
        <v>600</v>
      </c>
      <c r="O105" s="41" t="s">
        <v>15</v>
      </c>
    </row>
    <row r="106" spans="1:15" ht="36" customHeight="1">
      <c r="A106" s="31"/>
      <c r="B106" s="32"/>
      <c r="C106" s="31"/>
      <c r="D106" s="24" t="s">
        <v>0</v>
      </c>
      <c r="E106" s="25">
        <f t="shared" si="2"/>
        <v>0</v>
      </c>
      <c r="F106" s="26">
        <f>F111+F116</f>
        <v>0</v>
      </c>
      <c r="G106" s="27">
        <f>G116+G111</f>
        <v>0</v>
      </c>
      <c r="H106" s="28"/>
      <c r="I106" s="28"/>
      <c r="J106" s="28"/>
      <c r="K106" s="29"/>
      <c r="L106" s="25">
        <f t="shared" si="3"/>
        <v>0</v>
      </c>
      <c r="M106" s="25">
        <f t="shared" si="3"/>
        <v>0</v>
      </c>
      <c r="N106" s="25">
        <f t="shared" si="3"/>
        <v>0</v>
      </c>
      <c r="O106" s="42"/>
    </row>
    <row r="107" spans="1:15" ht="36" customHeight="1">
      <c r="A107" s="31"/>
      <c r="B107" s="32"/>
      <c r="C107" s="31"/>
      <c r="D107" s="24" t="s">
        <v>4</v>
      </c>
      <c r="E107" s="25">
        <f t="shared" si="2"/>
        <v>0</v>
      </c>
      <c r="F107" s="26">
        <f>F112+F117</f>
        <v>0</v>
      </c>
      <c r="G107" s="27">
        <f>G117+G112</f>
        <v>0</v>
      </c>
      <c r="H107" s="28"/>
      <c r="I107" s="28"/>
      <c r="J107" s="28"/>
      <c r="K107" s="29"/>
      <c r="L107" s="25">
        <f t="shared" si="3"/>
        <v>0</v>
      </c>
      <c r="M107" s="25">
        <f t="shared" si="3"/>
        <v>0</v>
      </c>
      <c r="N107" s="25">
        <f t="shared" si="3"/>
        <v>0</v>
      </c>
      <c r="O107" s="42"/>
    </row>
    <row r="108" spans="1:15" ht="36" customHeight="1">
      <c r="A108" s="31"/>
      <c r="B108" s="32"/>
      <c r="C108" s="31"/>
      <c r="D108" s="24" t="s">
        <v>11</v>
      </c>
      <c r="E108" s="25">
        <f t="shared" si="2"/>
        <v>2900</v>
      </c>
      <c r="F108" s="26">
        <f>F113+F118</f>
        <v>500</v>
      </c>
      <c r="G108" s="27">
        <f>G118+G113</f>
        <v>600</v>
      </c>
      <c r="H108" s="28"/>
      <c r="I108" s="28"/>
      <c r="J108" s="28"/>
      <c r="K108" s="29"/>
      <c r="L108" s="25">
        <f t="shared" si="3"/>
        <v>600</v>
      </c>
      <c r="M108" s="25">
        <f t="shared" si="3"/>
        <v>600</v>
      </c>
      <c r="N108" s="25">
        <f t="shared" si="3"/>
        <v>600</v>
      </c>
      <c r="O108" s="42"/>
    </row>
    <row r="109" spans="1:15" ht="36" customHeight="1">
      <c r="A109" s="31"/>
      <c r="B109" s="33"/>
      <c r="C109" s="15"/>
      <c r="D109" s="24" t="s">
        <v>21</v>
      </c>
      <c r="E109" s="25">
        <f t="shared" si="2"/>
        <v>0</v>
      </c>
      <c r="F109" s="26">
        <f>F114+F119</f>
        <v>0</v>
      </c>
      <c r="G109" s="27">
        <f>G119+G114</f>
        <v>0</v>
      </c>
      <c r="H109" s="28"/>
      <c r="I109" s="28"/>
      <c r="J109" s="28"/>
      <c r="K109" s="29"/>
      <c r="L109" s="25">
        <f>L119+L114</f>
        <v>0</v>
      </c>
      <c r="M109" s="25">
        <f>M119+M114</f>
        <v>0</v>
      </c>
      <c r="N109" s="25">
        <f>N119+N114</f>
        <v>0</v>
      </c>
      <c r="O109" s="43"/>
    </row>
    <row r="110" spans="1:15" ht="36" customHeight="1">
      <c r="A110" s="11" t="s">
        <v>9</v>
      </c>
      <c r="B110" s="23" t="s">
        <v>133</v>
      </c>
      <c r="C110" s="11" t="s">
        <v>56</v>
      </c>
      <c r="D110" s="24" t="s">
        <v>1</v>
      </c>
      <c r="E110" s="25">
        <f t="shared" si="2"/>
        <v>1400</v>
      </c>
      <c r="F110" s="26">
        <f>SUM(F111:F114)</f>
        <v>200</v>
      </c>
      <c r="G110" s="27">
        <f>SUM(G111:K114)</f>
        <v>300</v>
      </c>
      <c r="H110" s="28"/>
      <c r="I110" s="28"/>
      <c r="J110" s="28"/>
      <c r="K110" s="29"/>
      <c r="L110" s="25">
        <f>SUM(L111:L114)</f>
        <v>300</v>
      </c>
      <c r="M110" s="25">
        <f>SUM(M111:M114)</f>
        <v>300</v>
      </c>
      <c r="N110" s="25">
        <f>SUM(N111:N114)</f>
        <v>300</v>
      </c>
      <c r="O110" s="41" t="s">
        <v>135</v>
      </c>
    </row>
    <row r="111" spans="1:15" ht="36" customHeight="1">
      <c r="A111" s="31"/>
      <c r="B111" s="32"/>
      <c r="C111" s="31"/>
      <c r="D111" s="24" t="s">
        <v>0</v>
      </c>
      <c r="E111" s="25">
        <f t="shared" si="2"/>
        <v>0</v>
      </c>
      <c r="F111" s="26">
        <v>0</v>
      </c>
      <c r="G111" s="27">
        <v>0</v>
      </c>
      <c r="H111" s="28"/>
      <c r="I111" s="28"/>
      <c r="J111" s="28"/>
      <c r="K111" s="29"/>
      <c r="L111" s="25">
        <v>0</v>
      </c>
      <c r="M111" s="25">
        <v>0</v>
      </c>
      <c r="N111" s="25">
        <v>0</v>
      </c>
      <c r="O111" s="42"/>
    </row>
    <row r="112" spans="1:15" ht="36" customHeight="1">
      <c r="A112" s="31"/>
      <c r="B112" s="32"/>
      <c r="C112" s="31"/>
      <c r="D112" s="24" t="s">
        <v>4</v>
      </c>
      <c r="E112" s="25">
        <f t="shared" si="2"/>
        <v>0</v>
      </c>
      <c r="F112" s="26">
        <v>0</v>
      </c>
      <c r="G112" s="27">
        <v>0</v>
      </c>
      <c r="H112" s="28"/>
      <c r="I112" s="28"/>
      <c r="J112" s="28"/>
      <c r="K112" s="29"/>
      <c r="L112" s="25">
        <v>0</v>
      </c>
      <c r="M112" s="25">
        <v>0</v>
      </c>
      <c r="N112" s="25">
        <v>0</v>
      </c>
      <c r="O112" s="42"/>
    </row>
    <row r="113" spans="1:15" ht="36" customHeight="1">
      <c r="A113" s="31"/>
      <c r="B113" s="32"/>
      <c r="C113" s="31"/>
      <c r="D113" s="24" t="s">
        <v>11</v>
      </c>
      <c r="E113" s="25">
        <f t="shared" si="2"/>
        <v>1400</v>
      </c>
      <c r="F113" s="26">
        <v>200</v>
      </c>
      <c r="G113" s="27">
        <v>300</v>
      </c>
      <c r="H113" s="28"/>
      <c r="I113" s="28"/>
      <c r="J113" s="28"/>
      <c r="K113" s="29"/>
      <c r="L113" s="25">
        <v>300</v>
      </c>
      <c r="M113" s="25">
        <v>300</v>
      </c>
      <c r="N113" s="25">
        <v>300</v>
      </c>
      <c r="O113" s="42"/>
    </row>
    <row r="114" spans="1:15" ht="36" customHeight="1">
      <c r="A114" s="31"/>
      <c r="B114" s="33"/>
      <c r="C114" s="15"/>
      <c r="D114" s="24" t="s">
        <v>21</v>
      </c>
      <c r="E114" s="25">
        <f t="shared" si="2"/>
        <v>0</v>
      </c>
      <c r="F114" s="26">
        <v>0</v>
      </c>
      <c r="G114" s="27">
        <v>0</v>
      </c>
      <c r="H114" s="28"/>
      <c r="I114" s="28"/>
      <c r="J114" s="28"/>
      <c r="K114" s="29"/>
      <c r="L114" s="25">
        <v>0</v>
      </c>
      <c r="M114" s="25">
        <v>0</v>
      </c>
      <c r="N114" s="25">
        <v>0</v>
      </c>
      <c r="O114" s="43"/>
    </row>
    <row r="115" spans="1:15" ht="36" customHeight="1">
      <c r="A115" s="11" t="s">
        <v>20</v>
      </c>
      <c r="B115" s="23" t="s">
        <v>134</v>
      </c>
      <c r="C115" s="11" t="s">
        <v>56</v>
      </c>
      <c r="D115" s="24" t="s">
        <v>12</v>
      </c>
      <c r="E115" s="25">
        <f t="shared" si="2"/>
        <v>1500</v>
      </c>
      <c r="F115" s="26">
        <f>SUM(F116:F119)</f>
        <v>300</v>
      </c>
      <c r="G115" s="27">
        <f>SUM(G116:K119)</f>
        <v>300</v>
      </c>
      <c r="H115" s="28"/>
      <c r="I115" s="28"/>
      <c r="J115" s="28"/>
      <c r="K115" s="29"/>
      <c r="L115" s="30">
        <f>SUM(L116:L119)</f>
        <v>300</v>
      </c>
      <c r="M115" s="30">
        <f>SUM(M116:M119)</f>
        <v>300</v>
      </c>
      <c r="N115" s="30">
        <f>SUM(N116:N119)</f>
        <v>300</v>
      </c>
      <c r="O115" s="41" t="s">
        <v>135</v>
      </c>
    </row>
    <row r="116" spans="1:15" ht="36" customHeight="1">
      <c r="A116" s="31"/>
      <c r="B116" s="32"/>
      <c r="C116" s="31"/>
      <c r="D116" s="24" t="s">
        <v>0</v>
      </c>
      <c r="E116" s="25">
        <f t="shared" si="2"/>
        <v>0</v>
      </c>
      <c r="F116" s="26">
        <v>0</v>
      </c>
      <c r="G116" s="27">
        <v>0</v>
      </c>
      <c r="H116" s="28"/>
      <c r="I116" s="28"/>
      <c r="J116" s="28"/>
      <c r="K116" s="29"/>
      <c r="L116" s="30">
        <v>0</v>
      </c>
      <c r="M116" s="30">
        <v>0</v>
      </c>
      <c r="N116" s="30">
        <v>0</v>
      </c>
      <c r="O116" s="42"/>
    </row>
    <row r="117" spans="1:15" ht="36" customHeight="1">
      <c r="A117" s="31"/>
      <c r="B117" s="32"/>
      <c r="C117" s="31"/>
      <c r="D117" s="24" t="s">
        <v>4</v>
      </c>
      <c r="E117" s="25">
        <f t="shared" si="2"/>
        <v>0</v>
      </c>
      <c r="F117" s="26">
        <v>0</v>
      </c>
      <c r="G117" s="27">
        <v>0</v>
      </c>
      <c r="H117" s="28"/>
      <c r="I117" s="28"/>
      <c r="J117" s="28"/>
      <c r="K117" s="29"/>
      <c r="L117" s="30">
        <v>0</v>
      </c>
      <c r="M117" s="30">
        <v>0</v>
      </c>
      <c r="N117" s="30">
        <v>0</v>
      </c>
      <c r="O117" s="42"/>
    </row>
    <row r="118" spans="1:15" ht="36" customHeight="1">
      <c r="A118" s="31"/>
      <c r="B118" s="32"/>
      <c r="C118" s="31"/>
      <c r="D118" s="24" t="s">
        <v>11</v>
      </c>
      <c r="E118" s="25">
        <f t="shared" si="2"/>
        <v>1500</v>
      </c>
      <c r="F118" s="26">
        <v>300</v>
      </c>
      <c r="G118" s="27">
        <v>300</v>
      </c>
      <c r="H118" s="28"/>
      <c r="I118" s="28"/>
      <c r="J118" s="28"/>
      <c r="K118" s="29"/>
      <c r="L118" s="30">
        <v>300</v>
      </c>
      <c r="M118" s="30">
        <v>300</v>
      </c>
      <c r="N118" s="30">
        <v>300</v>
      </c>
      <c r="O118" s="42"/>
    </row>
    <row r="119" spans="1:15" ht="36" customHeight="1">
      <c r="A119" s="31"/>
      <c r="B119" s="33"/>
      <c r="C119" s="15"/>
      <c r="D119" s="24" t="s">
        <v>21</v>
      </c>
      <c r="E119" s="25">
        <f t="shared" si="2"/>
        <v>0</v>
      </c>
      <c r="F119" s="26">
        <v>0</v>
      </c>
      <c r="G119" s="27">
        <v>0</v>
      </c>
      <c r="H119" s="28"/>
      <c r="I119" s="28"/>
      <c r="J119" s="28"/>
      <c r="K119" s="29"/>
      <c r="L119" s="30">
        <v>0</v>
      </c>
      <c r="M119" s="30">
        <v>0</v>
      </c>
      <c r="N119" s="30">
        <v>0</v>
      </c>
      <c r="O119" s="43"/>
    </row>
    <row r="120" spans="1:15" ht="21" customHeight="1">
      <c r="A120" s="47"/>
      <c r="B120" s="48" t="s">
        <v>163</v>
      </c>
      <c r="C120" s="49"/>
      <c r="D120" s="24" t="s">
        <v>1</v>
      </c>
      <c r="E120" s="25">
        <f t="shared" si="2"/>
        <v>5504482.3</v>
      </c>
      <c r="F120" s="26">
        <f>SUM(F121:F124)</f>
        <v>1223004.5</v>
      </c>
      <c r="G120" s="27">
        <f>SUM(G121:K124)</f>
        <v>1072104.7</v>
      </c>
      <c r="H120" s="28"/>
      <c r="I120" s="28"/>
      <c r="J120" s="28"/>
      <c r="K120" s="29"/>
      <c r="L120" s="25">
        <f>SUM(L121:L124)</f>
        <v>1069565.7</v>
      </c>
      <c r="M120" s="25">
        <f>SUM(M121:M124)</f>
        <v>1070344.5999999999</v>
      </c>
      <c r="N120" s="25">
        <f>SUM(N121:N124)</f>
        <v>1069462.7999999998</v>
      </c>
      <c r="O120" s="11" t="s">
        <v>15</v>
      </c>
    </row>
    <row r="121" spans="1:15" ht="30">
      <c r="A121" s="50"/>
      <c r="B121" s="51"/>
      <c r="C121" s="52"/>
      <c r="D121" s="24" t="s">
        <v>0</v>
      </c>
      <c r="E121" s="25">
        <f t="shared" si="2"/>
        <v>2670</v>
      </c>
      <c r="F121" s="26">
        <f aca="true" t="shared" si="4" ref="F121:G124">F106+F11</f>
        <v>2670</v>
      </c>
      <c r="G121" s="27">
        <f t="shared" si="4"/>
        <v>0</v>
      </c>
      <c r="H121" s="28"/>
      <c r="I121" s="28"/>
      <c r="J121" s="28"/>
      <c r="K121" s="29"/>
      <c r="L121" s="25">
        <f aca="true" t="shared" si="5" ref="L121:N123">L106+L11</f>
        <v>0</v>
      </c>
      <c r="M121" s="25">
        <f t="shared" si="5"/>
        <v>0</v>
      </c>
      <c r="N121" s="25">
        <f t="shared" si="5"/>
        <v>0</v>
      </c>
      <c r="O121" s="31"/>
    </row>
    <row r="122" spans="1:15" ht="39.75" customHeight="1">
      <c r="A122" s="50"/>
      <c r="B122" s="51"/>
      <c r="C122" s="52"/>
      <c r="D122" s="24" t="s">
        <v>4</v>
      </c>
      <c r="E122" s="25">
        <f t="shared" si="2"/>
        <v>7261.3</v>
      </c>
      <c r="F122" s="26">
        <f t="shared" si="4"/>
        <v>7261.3</v>
      </c>
      <c r="G122" s="27">
        <f>G107+G12</f>
        <v>0</v>
      </c>
      <c r="H122" s="28"/>
      <c r="I122" s="28"/>
      <c r="J122" s="28"/>
      <c r="K122" s="29"/>
      <c r="L122" s="25">
        <f t="shared" si="5"/>
        <v>0</v>
      </c>
      <c r="M122" s="25">
        <f t="shared" si="5"/>
        <v>0</v>
      </c>
      <c r="N122" s="25">
        <f t="shared" si="5"/>
        <v>0</v>
      </c>
      <c r="O122" s="31"/>
    </row>
    <row r="123" spans="1:15" ht="52.5" customHeight="1">
      <c r="A123" s="50"/>
      <c r="B123" s="51"/>
      <c r="C123" s="52"/>
      <c r="D123" s="24" t="s">
        <v>11</v>
      </c>
      <c r="E123" s="25">
        <f t="shared" si="2"/>
        <v>5494550.999999999</v>
      </c>
      <c r="F123" s="26">
        <f t="shared" si="4"/>
        <v>1213073.2</v>
      </c>
      <c r="G123" s="27">
        <f t="shared" si="4"/>
        <v>1072104.7</v>
      </c>
      <c r="H123" s="28"/>
      <c r="I123" s="28"/>
      <c r="J123" s="28"/>
      <c r="K123" s="29"/>
      <c r="L123" s="25">
        <f t="shared" si="5"/>
        <v>1069565.7</v>
      </c>
      <c r="M123" s="25">
        <f t="shared" si="5"/>
        <v>1070344.5999999999</v>
      </c>
      <c r="N123" s="25">
        <f t="shared" si="5"/>
        <v>1069462.7999999998</v>
      </c>
      <c r="O123" s="31"/>
    </row>
    <row r="124" spans="1:15" ht="15">
      <c r="A124" s="53"/>
      <c r="B124" s="54"/>
      <c r="C124" s="55"/>
      <c r="D124" s="24" t="s">
        <v>21</v>
      </c>
      <c r="E124" s="25">
        <f t="shared" si="2"/>
        <v>0</v>
      </c>
      <c r="F124" s="26">
        <f t="shared" si="4"/>
        <v>0</v>
      </c>
      <c r="G124" s="27">
        <f t="shared" si="4"/>
        <v>0</v>
      </c>
      <c r="H124" s="28"/>
      <c r="I124" s="28"/>
      <c r="J124" s="28"/>
      <c r="K124" s="29"/>
      <c r="L124" s="25">
        <f>L109+L14</f>
        <v>0</v>
      </c>
      <c r="M124" s="25">
        <f>M109+M14</f>
        <v>0</v>
      </c>
      <c r="N124" s="25">
        <f>N109+N14</f>
        <v>0</v>
      </c>
      <c r="O124" s="15"/>
    </row>
  </sheetData>
  <sheetProtection/>
  <mergeCells count="183">
    <mergeCell ref="G124:K124"/>
    <mergeCell ref="G112:K112"/>
    <mergeCell ref="G113:K113"/>
    <mergeCell ref="G114:K114"/>
    <mergeCell ref="G115:K115"/>
    <mergeCell ref="G116:K116"/>
    <mergeCell ref="G120:K120"/>
    <mergeCell ref="G121:K121"/>
    <mergeCell ref="G122:K122"/>
    <mergeCell ref="G123:K123"/>
    <mergeCell ref="G118:K118"/>
    <mergeCell ref="G119:K119"/>
    <mergeCell ref="G93:K93"/>
    <mergeCell ref="G94:K94"/>
    <mergeCell ref="G95:K95"/>
    <mergeCell ref="G96:K96"/>
    <mergeCell ref="G97:K97"/>
    <mergeCell ref="G98:K98"/>
    <mergeCell ref="G62:K62"/>
    <mergeCell ref="G63:K63"/>
    <mergeCell ref="G64:K64"/>
    <mergeCell ref="G67:K67"/>
    <mergeCell ref="G68:K68"/>
    <mergeCell ref="G69:K69"/>
    <mergeCell ref="G56:K56"/>
    <mergeCell ref="G57:K57"/>
    <mergeCell ref="G58:K58"/>
    <mergeCell ref="G59:K59"/>
    <mergeCell ref="G60:K60"/>
    <mergeCell ref="G61:K61"/>
    <mergeCell ref="G48:K48"/>
    <mergeCell ref="G49:K49"/>
    <mergeCell ref="G50:K50"/>
    <mergeCell ref="G53:K53"/>
    <mergeCell ref="G54:K54"/>
    <mergeCell ref="G55:K55"/>
    <mergeCell ref="G40:K40"/>
    <mergeCell ref="G41:K41"/>
    <mergeCell ref="G42:K42"/>
    <mergeCell ref="G45:K45"/>
    <mergeCell ref="G46:K46"/>
    <mergeCell ref="G47:K47"/>
    <mergeCell ref="G21:K21"/>
    <mergeCell ref="G22:K22"/>
    <mergeCell ref="G23:K23"/>
    <mergeCell ref="G37:K37"/>
    <mergeCell ref="G38:K38"/>
    <mergeCell ref="G39:K39"/>
    <mergeCell ref="G8:K8"/>
    <mergeCell ref="G9:K9"/>
    <mergeCell ref="G10:K10"/>
    <mergeCell ref="G11:K11"/>
    <mergeCell ref="G12:K12"/>
    <mergeCell ref="G13:K13"/>
    <mergeCell ref="A1:O1"/>
    <mergeCell ref="B2:N2"/>
    <mergeCell ref="A4:O4"/>
    <mergeCell ref="A5:N5"/>
    <mergeCell ref="A7:A8"/>
    <mergeCell ref="B7:B8"/>
    <mergeCell ref="C7:C8"/>
    <mergeCell ref="D7:D8"/>
    <mergeCell ref="E7:E8"/>
    <mergeCell ref="F7:N7"/>
    <mergeCell ref="O7:O8"/>
    <mergeCell ref="A10:A14"/>
    <mergeCell ref="B10:B14"/>
    <mergeCell ref="C10:C14"/>
    <mergeCell ref="O10:O14"/>
    <mergeCell ref="A15:A19"/>
    <mergeCell ref="B15:B19"/>
    <mergeCell ref="C15:C19"/>
    <mergeCell ref="G14:K14"/>
    <mergeCell ref="G15:K15"/>
    <mergeCell ref="G16:K16"/>
    <mergeCell ref="G17:K17"/>
    <mergeCell ref="O15:O19"/>
    <mergeCell ref="A20:A24"/>
    <mergeCell ref="B20:B24"/>
    <mergeCell ref="C20:C24"/>
    <mergeCell ref="O20:O24"/>
    <mergeCell ref="G18:K18"/>
    <mergeCell ref="G19:K19"/>
    <mergeCell ref="G20:K20"/>
    <mergeCell ref="A25:A29"/>
    <mergeCell ref="B25:B29"/>
    <mergeCell ref="C25:C29"/>
    <mergeCell ref="G24:K24"/>
    <mergeCell ref="O25:O29"/>
    <mergeCell ref="A30:A34"/>
    <mergeCell ref="B30:B34"/>
    <mergeCell ref="C30:C34"/>
    <mergeCell ref="O30:O34"/>
    <mergeCell ref="A35:A39"/>
    <mergeCell ref="B35:B39"/>
    <mergeCell ref="C35:C39"/>
    <mergeCell ref="G35:K35"/>
    <mergeCell ref="G36:K36"/>
    <mergeCell ref="O35:O39"/>
    <mergeCell ref="A40:A44"/>
    <mergeCell ref="B40:B44"/>
    <mergeCell ref="C40:C44"/>
    <mergeCell ref="O40:O44"/>
    <mergeCell ref="A45:A49"/>
    <mergeCell ref="B45:B49"/>
    <mergeCell ref="C45:C49"/>
    <mergeCell ref="G43:K43"/>
    <mergeCell ref="G44:K44"/>
    <mergeCell ref="O45:O49"/>
    <mergeCell ref="A50:A54"/>
    <mergeCell ref="B50:B54"/>
    <mergeCell ref="C50:C54"/>
    <mergeCell ref="O50:O54"/>
    <mergeCell ref="A55:A59"/>
    <mergeCell ref="B55:B59"/>
    <mergeCell ref="C55:C59"/>
    <mergeCell ref="G51:K51"/>
    <mergeCell ref="G52:K52"/>
    <mergeCell ref="O55:O59"/>
    <mergeCell ref="A60:A64"/>
    <mergeCell ref="B60:B64"/>
    <mergeCell ref="C60:C64"/>
    <mergeCell ref="O60:O64"/>
    <mergeCell ref="A65:A69"/>
    <mergeCell ref="B65:B69"/>
    <mergeCell ref="C65:C69"/>
    <mergeCell ref="G65:K65"/>
    <mergeCell ref="G66:K66"/>
    <mergeCell ref="O65:O69"/>
    <mergeCell ref="A70:A74"/>
    <mergeCell ref="B70:B74"/>
    <mergeCell ref="C70:C74"/>
    <mergeCell ref="O70:O74"/>
    <mergeCell ref="A75:A79"/>
    <mergeCell ref="B75:B79"/>
    <mergeCell ref="C75:C79"/>
    <mergeCell ref="O75:O79"/>
    <mergeCell ref="A80:A84"/>
    <mergeCell ref="B80:B84"/>
    <mergeCell ref="C80:C84"/>
    <mergeCell ref="A90:A94"/>
    <mergeCell ref="B90:B94"/>
    <mergeCell ref="C90:C94"/>
    <mergeCell ref="O90:O94"/>
    <mergeCell ref="A85:A89"/>
    <mergeCell ref="B85:B89"/>
    <mergeCell ref="C85:C89"/>
    <mergeCell ref="B95:B99"/>
    <mergeCell ref="C95:C99"/>
    <mergeCell ref="O85:O89"/>
    <mergeCell ref="G90:K90"/>
    <mergeCell ref="G91:K91"/>
    <mergeCell ref="G92:K92"/>
    <mergeCell ref="A105:A109"/>
    <mergeCell ref="A100:A104"/>
    <mergeCell ref="B100:B104"/>
    <mergeCell ref="C100:C104"/>
    <mergeCell ref="O100:O104"/>
    <mergeCell ref="A95:A99"/>
    <mergeCell ref="O95:O99"/>
    <mergeCell ref="G99:K99"/>
    <mergeCell ref="G106:K106"/>
    <mergeCell ref="G107:K107"/>
    <mergeCell ref="A120:A124"/>
    <mergeCell ref="B120:C124"/>
    <mergeCell ref="O120:O124"/>
    <mergeCell ref="A115:A119"/>
    <mergeCell ref="O115:O119"/>
    <mergeCell ref="G105:K105"/>
    <mergeCell ref="A110:A114"/>
    <mergeCell ref="B110:B114"/>
    <mergeCell ref="C110:C114"/>
    <mergeCell ref="O110:O114"/>
    <mergeCell ref="B115:B119"/>
    <mergeCell ref="C115:C119"/>
    <mergeCell ref="O105:O109"/>
    <mergeCell ref="B105:B109"/>
    <mergeCell ref="C105:C109"/>
    <mergeCell ref="G117:K117"/>
    <mergeCell ref="G108:K108"/>
    <mergeCell ref="G109:K109"/>
    <mergeCell ref="G110:K110"/>
    <mergeCell ref="G111:K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2024-04-01T10:21:34Z</cp:lastPrinted>
  <dcterms:created xsi:type="dcterms:W3CDTF">1996-10-08T23:32:33Z</dcterms:created>
  <dcterms:modified xsi:type="dcterms:W3CDTF">2024-04-26T07:13:04Z</dcterms:modified>
  <cp:category/>
  <cp:version/>
  <cp:contentType/>
  <cp:contentStatus/>
</cp:coreProperties>
</file>