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Спорт" sheetId="1" r:id="rId1"/>
  </sheets>
  <definedNames>
    <definedName name="_xlnm.Print_Titles" localSheetId="0">'Спорт'!$13:$14</definedName>
    <definedName name="_xlnm.Print_Area" localSheetId="0">'Спорт'!$A$1:$O$108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2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2800-трактор Авангард
260-ОС Горизонт
370-Олимп борцовский ковер</t>
        </r>
      </text>
    </comment>
    <comment ref="H3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2000-мероприятия Спорт
130-мер-я Горизонт
173 - мер-я ФОКИ
244.8 - мер-я Олимп</t>
        </r>
      </text>
    </comment>
    <comment ref="I3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9"/>
            <rFont val="Tahoma"/>
            <family val="2"/>
          </rPr>
          <t xml:space="preserve">Князева:
</t>
        </r>
        <r>
          <rPr>
            <sz val="9"/>
            <rFont val="Tahoma"/>
            <family val="2"/>
          </rPr>
          <t>1162 - водоотводных лотков на кровле навеса над трибунами городского стадиона «Авангард»;</t>
        </r>
        <r>
          <rPr>
            <sz val="9"/>
            <rFont val="Tahoma"/>
            <family val="2"/>
          </rPr>
          <t xml:space="preserve">
13 567.6 - хок.коробка Гальчино Горизонт;
228 - система оповещения Горизонт
1122.19-ремонт прилегающей территории асфальт Горизонт;
375 - текущий ремонт плоскостных Горизонт;
4663 - трибуны Темп авангард;
951.6-защитное ограждение ф.п. Авангард;
857-скамейки запасных игроков Авангард</t>
        </r>
      </text>
    </comment>
  </commentList>
</comments>
</file>

<file path=xl/sharedStrings.xml><?xml version="1.0" encoding="utf-8"?>
<sst xmlns="http://schemas.openxmlformats.org/spreadsheetml/2006/main" count="217" uniqueCount="70">
  <si>
    <t>№ п/п</t>
  </si>
  <si>
    <t>Источники финансирования</t>
  </si>
  <si>
    <t>Средства бюджета городского округа Домодедово</t>
  </si>
  <si>
    <t>Комитет по культуре, делам молодежи и спорту Администрации городского округа Домодедово</t>
  </si>
  <si>
    <t xml:space="preserve">Перечень мероприятий 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</si>
  <si>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</si>
  <si>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</si>
  <si>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Средства бюджета Московской области</t>
  </si>
  <si>
    <t>Итого</t>
  </si>
  <si>
    <t>Средства федерального бюджета</t>
  </si>
  <si>
    <t>Итого по программе</t>
  </si>
  <si>
    <t xml:space="preserve">                             "</t>
  </si>
  <si>
    <t>1.3.</t>
  </si>
  <si>
    <t>1.1</t>
  </si>
  <si>
    <t>1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</si>
  <si>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</si>
  <si>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</si>
  <si>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</si>
  <si>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</si>
  <si>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</si>
  <si>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</si>
  <si>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утвержденной постановлением Администрации городского округа Домодедово</t>
  </si>
  <si>
    <t>"</t>
  </si>
  <si>
    <t>к муниципальной программе "Спорт"</t>
  </si>
  <si>
    <t xml:space="preserve">Подпрограмма I «Развитие физической культуры и спорта» </t>
  </si>
  <si>
    <t>муниципальной программы  «Спорт»</t>
  </si>
  <si>
    <t>2020-2024 г.г.</t>
  </si>
  <si>
    <t>1.2.</t>
  </si>
  <si>
    <t>2.</t>
  </si>
  <si>
    <t xml:space="preserve">Основное мероприятие Р5.
Федеральный проект «Спорт - норма жизни»
</t>
  </si>
  <si>
    <t>2.1.</t>
  </si>
  <si>
    <t>Подпрограмма II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</si>
  <si>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Итого по подпрограмме II</t>
  </si>
  <si>
    <t>Итого по подпрограмме I</t>
  </si>
  <si>
    <t>Подпрограмма III «Подготовка спортивного резерва»</t>
  </si>
  <si>
    <t>Итого по подпрограмме III</t>
  </si>
  <si>
    <t>2020 год</t>
  </si>
  <si>
    <t>2021 год</t>
  </si>
  <si>
    <t>2022 год</t>
  </si>
  <si>
    <t>2023 год</t>
  </si>
  <si>
    <t>2024 год</t>
  </si>
  <si>
    <t xml:space="preserve">к постановлению администрации </t>
  </si>
  <si>
    <t>городского округа Домодедово</t>
  </si>
  <si>
    <t>"Приложение № 4</t>
  </si>
  <si>
    <t xml:space="preserve">Подпрограмма IV «Обеспечивающая подпрограмма» </t>
  </si>
  <si>
    <t xml:space="preserve">Основное мероприятие 04.
«Эффективное использование тренировочных площадок после чемпионата мира по футболу»
</t>
  </si>
  <si>
    <t>Основное мероприятие 01. Создание условий для реализации полномочий органов местного самоуправления</t>
  </si>
  <si>
    <t>Основное мероприятие 01. «Подготовка спортивного резерва»</t>
  </si>
  <si>
    <t xml:space="preserve">Основное мероприятие 01.
«Обеспечение условий для развития на территории городского округа физической культуры. школьного спорта и массового спорта»
</t>
  </si>
  <si>
    <t xml:space="preserve">Мероприятие 01.01.
Расходы на обеспечение деятельности (оказание услуг) муниципальных учреждений в области физической культуры и спорта
</t>
  </si>
  <si>
    <t>Мероприятие 01.03. Организация и проведение официальных физкультурно-оздоровительных и спортивных мероприятий</t>
  </si>
  <si>
    <t>Мероприятие Р5.02. Подготовка основания, приобретение и установка плоскостных спортивных сооружений в муниципальных образованиях Московской области</t>
  </si>
  <si>
    <t>Мероприятие 04.01. Реализация комплекса мероприятии,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</si>
  <si>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 xml:space="preserve">Мероприятие 01.01. Расходы на обеспечение деятельности (оказание услуг) муниципальных учреждений по подготовке спортивных команд и спортивного резерва
</t>
  </si>
  <si>
    <t>Мероприятие 01.51.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круглогодичной спортивной секции по хоккею для детей и подростков на территории городского округа Домодедово</t>
  </si>
  <si>
    <t>1.4.</t>
  </si>
  <si>
    <t xml:space="preserve">Мероприятие 01.04.
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
</t>
  </si>
  <si>
    <t xml:space="preserve"> Количество установленных (отремонтированных, модернизированных) плоскостных спортивных сооружений в муниципальных образованиях Московской области - в 2022 г. -2 ед.</t>
  </si>
  <si>
    <t>Соответствие мероприятий требованиям, установленным национальными стандартами Российской Федерации</t>
  </si>
  <si>
    <t>Итого по подпрограмме IV</t>
  </si>
  <si>
    <t>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- к 2024 г. 100%</t>
  </si>
  <si>
    <t>Увеличение доли жителей Московской области, систематически занимающихся физической культурой и спортом, в общей численности населениямуниципального образования Московской области в возрасте 3-79 лет к 2024 г. до 55%; доведение уровня обеспеченности граждан спортивными сооружениями исходя из единовременной  пропускной способности объектов спорта к 2024 г. до 23.85%; увеличение доли спортивных площадок, управляемых в соответствии со стандартом их использования к 2024 г. до 100%; увеличение доли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муниципальном образовании Московской области к 2024 г. до 17%; увеличение эффективности использования существующих объектов спорта (отношение фактической посещаемости к нормативной пропускной способности) к 2024 г. до 100%; увеличение доли жителей 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 до 31.4%; увеличение доли Доля обучающихся и студентов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 к 2024 г. до 51.4%; увеличение количества проведенных массовых, официальных физкультурных и спортивных мероприятий к 2024 г. до 49 ед.</t>
  </si>
  <si>
    <t>1.5</t>
  </si>
  <si>
    <t xml:space="preserve">Мероприятие 01.51.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круглогодичной спортивной секции по хоккею для детей и подростков на территории </t>
  </si>
  <si>
    <t>Мероприятие 01.52.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 футбольных команд выступающих в футбольной национальной лиге от городского округа Домодедово</t>
  </si>
  <si>
    <t>1.4</t>
  </si>
  <si>
    <t>Приложение № 2</t>
  </si>
  <si>
    <t>Мероприятие 01.02. Капитальный ремонт, текущий ремонт, обустройство и техническое переоснащение, благоустройство территорий объектов спорта</t>
  </si>
  <si>
    <t>от 08.12.2021 г. № 2800</t>
  </si>
  <si>
    <t>от 31.10.2019 г. № 2286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</si>
</sst>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.3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right" vertical="center" wrapText="1"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72" fontId="2" fillId="33" borderId="0" xfId="0" applyNumberFormat="1" applyFont="1" applyFill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32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0" fontId="10" fillId="33" borderId="14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vertical="center"/>
    </xf>
    <xf numFmtId="0" fontId="33" fillId="33" borderId="23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32" fillId="33" borderId="20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32" fillId="33" borderId="20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vertical="center" wrapText="1"/>
    </xf>
    <xf numFmtId="0" fontId="32" fillId="33" borderId="13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34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="75" zoomScaleNormal="75" zoomScaleSheetLayoutView="75" workbookViewId="0" topLeftCell="A1">
      <pane ySplit="14" topLeftCell="A102" activePane="bottomLeft" state="frozen"/>
      <selection pane="topLeft" activeCell="A1" sqref="A1"/>
      <selection pane="bottomLeft" activeCell="Q14" sqref="Q14"/>
    </sheetView>
  </sheetViews>
  <sheetFormatPr defaultColWidth="8.8515625" defaultRowHeight="15"/>
  <cols>
    <col min="1" max="1" width="6.8515625" style="17" customWidth="1"/>
    <col min="2" max="2" width="29.28125" style="3" customWidth="1"/>
    <col min="3" max="3" width="15.00390625" style="3" customWidth="1"/>
    <col min="4" max="4" width="21.421875" style="3" hidden="1" customWidth="1"/>
    <col min="5" max="5" width="17.421875" style="3" customWidth="1"/>
    <col min="6" max="6" width="15.8515625" style="3" customWidth="1"/>
    <col min="7" max="7" width="16.421875" style="3" customWidth="1"/>
    <col min="8" max="8" width="15.28125" style="3" customWidth="1"/>
    <col min="9" max="9" width="13.57421875" style="3" customWidth="1"/>
    <col min="10" max="10" width="13.421875" style="3" customWidth="1"/>
    <col min="11" max="11" width="11.7109375" style="3" customWidth="1"/>
    <col min="12" max="12" width="12.00390625" style="3" customWidth="1"/>
    <col min="13" max="13" width="16.421875" style="9" customWidth="1"/>
    <col min="14" max="14" width="18.57421875" style="26" hidden="1" customWidth="1"/>
    <col min="15" max="15" width="51.140625" style="14" customWidth="1"/>
    <col min="16" max="16" width="13.28125" style="3" customWidth="1"/>
    <col min="17" max="17" width="15.00390625" style="3" customWidth="1"/>
    <col min="18" max="18" width="11.28125" style="3" customWidth="1"/>
    <col min="19" max="19" width="13.140625" style="3" customWidth="1"/>
    <col min="20" max="20" width="10.8515625" style="3" customWidth="1"/>
    <col min="21" max="16384" width="8.8515625" style="3" customWidth="1"/>
  </cols>
  <sheetData>
    <row r="1" ht="15">
      <c r="O1" s="22" t="s">
        <v>66</v>
      </c>
    </row>
    <row r="2" ht="15">
      <c r="O2" s="22" t="s">
        <v>41</v>
      </c>
    </row>
    <row r="3" ht="15">
      <c r="O3" s="22" t="s">
        <v>42</v>
      </c>
    </row>
    <row r="4" ht="15">
      <c r="O4" s="22" t="s">
        <v>68</v>
      </c>
    </row>
    <row r="5" ht="15">
      <c r="O5" s="48"/>
    </row>
    <row r="6" spans="8:15" ht="15.75" customHeight="1">
      <c r="H6" s="85" t="s">
        <v>43</v>
      </c>
      <c r="I6" s="86"/>
      <c r="J6" s="86"/>
      <c r="K6" s="86"/>
      <c r="L6" s="86"/>
      <c r="M6" s="86"/>
      <c r="N6" s="86"/>
      <c r="O6" s="87"/>
    </row>
    <row r="7" spans="8:15" ht="15.75" customHeight="1">
      <c r="H7" s="85" t="s">
        <v>23</v>
      </c>
      <c r="I7" s="86"/>
      <c r="J7" s="86"/>
      <c r="K7" s="86"/>
      <c r="L7" s="86"/>
      <c r="M7" s="86"/>
      <c r="N7" s="86"/>
      <c r="O7" s="87"/>
    </row>
    <row r="8" spans="8:15" ht="15">
      <c r="H8" s="63"/>
      <c r="I8" s="63"/>
      <c r="J8" s="85" t="s">
        <v>21</v>
      </c>
      <c r="K8" s="85"/>
      <c r="L8" s="85"/>
      <c r="M8" s="85"/>
      <c r="N8" s="85"/>
      <c r="O8" s="85"/>
    </row>
    <row r="9" spans="8:15" ht="21" customHeight="1">
      <c r="H9" s="93"/>
      <c r="I9" s="93"/>
      <c r="J9" s="93"/>
      <c r="K9" s="93"/>
      <c r="L9" s="93"/>
      <c r="M9" s="93"/>
      <c r="N9" s="93"/>
      <c r="O9" s="22" t="s">
        <v>69</v>
      </c>
    </row>
    <row r="10" spans="1:15" ht="18.75">
      <c r="A10" s="90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1:15" s="4" customFormat="1" ht="18.75">
      <c r="A11" s="88" t="s">
        <v>25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7"/>
    </row>
    <row r="12" spans="1:14" ht="10.5" customHeight="1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11"/>
    </row>
    <row r="13" spans="1:18" ht="37.5" customHeight="1">
      <c r="A13" s="73" t="s">
        <v>0</v>
      </c>
      <c r="B13" s="67" t="s">
        <v>15</v>
      </c>
      <c r="C13" s="67" t="s">
        <v>16</v>
      </c>
      <c r="D13" s="67" t="s">
        <v>5</v>
      </c>
      <c r="E13" s="67" t="s">
        <v>1</v>
      </c>
      <c r="F13" s="67" t="s">
        <v>17</v>
      </c>
      <c r="G13" s="67" t="s">
        <v>6</v>
      </c>
      <c r="H13" s="67" t="s">
        <v>18</v>
      </c>
      <c r="I13" s="67"/>
      <c r="J13" s="67"/>
      <c r="K13" s="67"/>
      <c r="L13" s="67"/>
      <c r="M13" s="67" t="s">
        <v>19</v>
      </c>
      <c r="N13" s="67"/>
      <c r="O13" s="67" t="s">
        <v>20</v>
      </c>
      <c r="P13" s="2"/>
      <c r="Q13" s="2"/>
      <c r="R13" s="7"/>
    </row>
    <row r="14" spans="1:15" ht="134.25" customHeight="1">
      <c r="A14" s="73"/>
      <c r="B14" s="67"/>
      <c r="C14" s="67"/>
      <c r="D14" s="67"/>
      <c r="E14" s="67"/>
      <c r="F14" s="67"/>
      <c r="G14" s="67"/>
      <c r="H14" s="62" t="s">
        <v>36</v>
      </c>
      <c r="I14" s="62" t="s">
        <v>37</v>
      </c>
      <c r="J14" s="62" t="s">
        <v>38</v>
      </c>
      <c r="K14" s="62" t="s">
        <v>39</v>
      </c>
      <c r="L14" s="62" t="s">
        <v>40</v>
      </c>
      <c r="M14" s="67"/>
      <c r="N14" s="67"/>
      <c r="O14" s="67"/>
    </row>
    <row r="15" spans="1:15" ht="24" customHeight="1">
      <c r="A15" s="64" t="s">
        <v>14</v>
      </c>
      <c r="B15" s="62">
        <v>2</v>
      </c>
      <c r="C15" s="62">
        <v>3</v>
      </c>
      <c r="D15" s="62"/>
      <c r="E15" s="62">
        <v>4</v>
      </c>
      <c r="F15" s="62">
        <v>5</v>
      </c>
      <c r="G15" s="62">
        <v>6</v>
      </c>
      <c r="H15" s="62">
        <v>7</v>
      </c>
      <c r="I15" s="62">
        <v>8</v>
      </c>
      <c r="J15" s="62">
        <v>9</v>
      </c>
      <c r="K15" s="62">
        <v>10</v>
      </c>
      <c r="L15" s="62">
        <v>11</v>
      </c>
      <c r="M15" s="62">
        <v>12</v>
      </c>
      <c r="N15" s="62"/>
      <c r="O15" s="62">
        <v>13</v>
      </c>
    </row>
    <row r="16" spans="1:15" ht="33" customHeight="1">
      <c r="A16" s="74" t="s">
        <v>24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</row>
    <row r="17" spans="1:15" s="1" customFormat="1" ht="39" customHeight="1">
      <c r="A17" s="68" t="s">
        <v>14</v>
      </c>
      <c r="B17" s="80" t="s">
        <v>48</v>
      </c>
      <c r="C17" s="29" t="s">
        <v>26</v>
      </c>
      <c r="D17" s="21"/>
      <c r="E17" s="29" t="s">
        <v>8</v>
      </c>
      <c r="F17" s="32">
        <f aca="true" t="shared" si="0" ref="F17:L17">F18+F19+F20</f>
        <v>230120.90000000002</v>
      </c>
      <c r="G17" s="32">
        <f t="shared" si="0"/>
        <v>788934.0399999999</v>
      </c>
      <c r="H17" s="32">
        <f t="shared" si="0"/>
        <v>150779.59999999998</v>
      </c>
      <c r="I17" s="32">
        <f t="shared" si="0"/>
        <v>193789.93999999997</v>
      </c>
      <c r="J17" s="32">
        <f t="shared" si="0"/>
        <v>148121.5</v>
      </c>
      <c r="K17" s="32">
        <f t="shared" si="0"/>
        <v>148121.5</v>
      </c>
      <c r="L17" s="32">
        <f t="shared" si="0"/>
        <v>148121.5</v>
      </c>
      <c r="M17" s="123" t="s">
        <v>3</v>
      </c>
      <c r="N17" s="97"/>
      <c r="O17" s="152" t="s">
        <v>61</v>
      </c>
    </row>
    <row r="18" spans="1:15" s="1" customFormat="1" ht="46.5" customHeight="1">
      <c r="A18" s="69"/>
      <c r="B18" s="81"/>
      <c r="C18" s="29" t="s">
        <v>26</v>
      </c>
      <c r="D18" s="20"/>
      <c r="E18" s="29" t="s">
        <v>9</v>
      </c>
      <c r="F18" s="32">
        <f>F22+F26+F30</f>
        <v>0</v>
      </c>
      <c r="G18" s="32">
        <f>H18+I18+J18+K18+L18</f>
        <v>0</v>
      </c>
      <c r="H18" s="32">
        <f aca="true" t="shared" si="1" ref="H18:L19">H22+H26+H30</f>
        <v>0</v>
      </c>
      <c r="I18" s="32">
        <f t="shared" si="1"/>
        <v>0</v>
      </c>
      <c r="J18" s="32">
        <f t="shared" si="1"/>
        <v>0</v>
      </c>
      <c r="K18" s="32">
        <f t="shared" si="1"/>
        <v>0</v>
      </c>
      <c r="L18" s="32">
        <f t="shared" si="1"/>
        <v>0</v>
      </c>
      <c r="M18" s="123"/>
      <c r="N18" s="98"/>
      <c r="O18" s="153"/>
    </row>
    <row r="19" spans="1:15" s="1" customFormat="1" ht="48.75" customHeight="1">
      <c r="A19" s="69"/>
      <c r="B19" s="81"/>
      <c r="C19" s="29" t="s">
        <v>26</v>
      </c>
      <c r="D19" s="20"/>
      <c r="E19" s="29" t="s">
        <v>7</v>
      </c>
      <c r="F19" s="32">
        <f>F23+F27+F31</f>
        <v>0</v>
      </c>
      <c r="G19" s="32">
        <f>H19+I19+J19+K19+L19</f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32">
        <f t="shared" si="1"/>
        <v>0</v>
      </c>
      <c r="M19" s="123"/>
      <c r="N19" s="98"/>
      <c r="O19" s="153"/>
    </row>
    <row r="20" spans="1:15" s="1" customFormat="1" ht="126.75" customHeight="1">
      <c r="A20" s="70"/>
      <c r="B20" s="135"/>
      <c r="C20" s="29" t="s">
        <v>26</v>
      </c>
      <c r="D20" s="20"/>
      <c r="E20" s="29" t="s">
        <v>2</v>
      </c>
      <c r="F20" s="32">
        <f>F24+F28+F32</f>
        <v>230120.90000000002</v>
      </c>
      <c r="G20" s="32">
        <f>H20+I20+J20+K20+L20</f>
        <v>788934.0399999999</v>
      </c>
      <c r="H20" s="32">
        <f>H24+H28+H32+H36</f>
        <v>150779.59999999998</v>
      </c>
      <c r="I20" s="32">
        <f>I24+I28+I32+I36+I40+I44</f>
        <v>193789.93999999997</v>
      </c>
      <c r="J20" s="32">
        <f>J24+J28+J32+J36+J40</f>
        <v>148121.5</v>
      </c>
      <c r="K20" s="32">
        <f>K24+K28+K32+K36+K40</f>
        <v>148121.5</v>
      </c>
      <c r="L20" s="32">
        <f>L24+L28+L32+L36+L40</f>
        <v>148121.5</v>
      </c>
      <c r="M20" s="123"/>
      <c r="N20" s="98"/>
      <c r="O20" s="154"/>
    </row>
    <row r="21" spans="1:15" s="1" customFormat="1" ht="24" customHeight="1">
      <c r="A21" s="132" t="s">
        <v>13</v>
      </c>
      <c r="B21" s="77" t="s">
        <v>49</v>
      </c>
      <c r="C21" s="58" t="s">
        <v>26</v>
      </c>
      <c r="D21" s="77"/>
      <c r="E21" s="27" t="s">
        <v>8</v>
      </c>
      <c r="F21" s="33">
        <f aca="true" t="shared" si="2" ref="F21:L21">F22+F23+F24</f>
        <v>203940.2</v>
      </c>
      <c r="G21" s="33">
        <f t="shared" si="2"/>
        <v>726206.3</v>
      </c>
      <c r="H21" s="33">
        <f t="shared" si="2"/>
        <v>141982</v>
      </c>
      <c r="I21" s="33">
        <f t="shared" si="2"/>
        <v>145859.8</v>
      </c>
      <c r="J21" s="65">
        <f t="shared" si="2"/>
        <v>146121.5</v>
      </c>
      <c r="K21" s="34">
        <f t="shared" si="2"/>
        <v>146121.5</v>
      </c>
      <c r="L21" s="34">
        <f t="shared" si="2"/>
        <v>146121.5</v>
      </c>
      <c r="M21" s="123"/>
      <c r="N21" s="98"/>
      <c r="O21" s="13"/>
    </row>
    <row r="22" spans="1:15" s="1" customFormat="1" ht="45" customHeight="1">
      <c r="A22" s="133"/>
      <c r="B22" s="78"/>
      <c r="C22" s="58" t="s">
        <v>26</v>
      </c>
      <c r="D22" s="78"/>
      <c r="E22" s="58" t="s">
        <v>9</v>
      </c>
      <c r="F22" s="34">
        <v>0</v>
      </c>
      <c r="G22" s="34">
        <f>H22+I22+J22+K22+L22</f>
        <v>0</v>
      </c>
      <c r="H22" s="34">
        <v>0</v>
      </c>
      <c r="I22" s="34">
        <v>0</v>
      </c>
      <c r="J22" s="66">
        <v>0</v>
      </c>
      <c r="K22" s="34">
        <v>0</v>
      </c>
      <c r="L22" s="34">
        <v>0</v>
      </c>
      <c r="M22" s="123"/>
      <c r="N22" s="98"/>
      <c r="O22" s="13"/>
    </row>
    <row r="23" spans="1:15" s="1" customFormat="1" ht="39.75" customHeight="1">
      <c r="A23" s="133"/>
      <c r="B23" s="78"/>
      <c r="C23" s="58" t="s">
        <v>26</v>
      </c>
      <c r="D23" s="78"/>
      <c r="E23" s="58" t="s">
        <v>7</v>
      </c>
      <c r="F23" s="34">
        <v>0</v>
      </c>
      <c r="G23" s="34">
        <f>H23+I23+J23+K23+L23</f>
        <v>0</v>
      </c>
      <c r="H23" s="34">
        <v>0</v>
      </c>
      <c r="I23" s="34">
        <v>0</v>
      </c>
      <c r="J23" s="66">
        <v>0</v>
      </c>
      <c r="K23" s="34">
        <v>0</v>
      </c>
      <c r="L23" s="34">
        <v>0</v>
      </c>
      <c r="M23" s="123"/>
      <c r="N23" s="98"/>
      <c r="O23" s="13"/>
    </row>
    <row r="24" spans="1:16" s="1" customFormat="1" ht="40.5" customHeight="1">
      <c r="A24" s="134"/>
      <c r="B24" s="79"/>
      <c r="C24" s="27" t="s">
        <v>26</v>
      </c>
      <c r="D24" s="79"/>
      <c r="E24" s="27" t="s">
        <v>2</v>
      </c>
      <c r="F24" s="35">
        <v>203940.2</v>
      </c>
      <c r="G24" s="35">
        <f>H24+I24+J24+K24+L24</f>
        <v>726206.3</v>
      </c>
      <c r="H24" s="35">
        <f>5156+33661+105788-1360-1263</f>
        <v>141982</v>
      </c>
      <c r="I24" s="35">
        <f>5156+35177.5+105788-1696.7-87.9-274.1+100+2897+874.6+162-874.6-2897+1535</f>
        <v>145859.8</v>
      </c>
      <c r="J24" s="35">
        <v>146121.5</v>
      </c>
      <c r="K24" s="35">
        <v>146121.5</v>
      </c>
      <c r="L24" s="35">
        <v>146121.5</v>
      </c>
      <c r="M24" s="123"/>
      <c r="N24" s="98"/>
      <c r="O24" s="13"/>
      <c r="P24" s="8"/>
    </row>
    <row r="25" spans="1:15" s="1" customFormat="1" ht="21.75" customHeight="1">
      <c r="A25" s="132" t="s">
        <v>27</v>
      </c>
      <c r="B25" s="77" t="s">
        <v>67</v>
      </c>
      <c r="C25" s="58" t="s">
        <v>26</v>
      </c>
      <c r="D25" s="77"/>
      <c r="E25" s="27" t="s">
        <v>8</v>
      </c>
      <c r="F25" s="35">
        <f aca="true" t="shared" si="3" ref="F25:L25">F26+F27+F28</f>
        <v>23080.7</v>
      </c>
      <c r="G25" s="35">
        <f t="shared" si="3"/>
        <v>31884.04</v>
      </c>
      <c r="H25" s="35">
        <f t="shared" si="3"/>
        <v>6739.8</v>
      </c>
      <c r="I25" s="35">
        <f t="shared" si="3"/>
        <v>25144.24</v>
      </c>
      <c r="J25" s="35">
        <f t="shared" si="3"/>
        <v>0</v>
      </c>
      <c r="K25" s="35">
        <f t="shared" si="3"/>
        <v>0</v>
      </c>
      <c r="L25" s="35">
        <f t="shared" si="3"/>
        <v>0</v>
      </c>
      <c r="M25" s="123"/>
      <c r="N25" s="12"/>
      <c r="O25" s="13"/>
    </row>
    <row r="26" spans="1:15" s="1" customFormat="1" ht="48" customHeight="1">
      <c r="A26" s="133"/>
      <c r="B26" s="78"/>
      <c r="C26" s="58" t="s">
        <v>26</v>
      </c>
      <c r="D26" s="78"/>
      <c r="E26" s="58" t="s">
        <v>9</v>
      </c>
      <c r="F26" s="35">
        <v>0</v>
      </c>
      <c r="G26" s="35">
        <v>0</v>
      </c>
      <c r="H26" s="35">
        <v>0</v>
      </c>
      <c r="I26" s="35">
        <v>0</v>
      </c>
      <c r="J26" s="37">
        <v>0</v>
      </c>
      <c r="K26" s="36">
        <v>0</v>
      </c>
      <c r="L26" s="36">
        <v>0</v>
      </c>
      <c r="M26" s="123"/>
      <c r="N26" s="12"/>
      <c r="O26" s="13"/>
    </row>
    <row r="27" spans="1:15" s="1" customFormat="1" ht="41.25" customHeight="1">
      <c r="A27" s="133"/>
      <c r="B27" s="78"/>
      <c r="C27" s="58" t="s">
        <v>26</v>
      </c>
      <c r="D27" s="78"/>
      <c r="E27" s="58" t="s">
        <v>7</v>
      </c>
      <c r="F27" s="35">
        <v>0</v>
      </c>
      <c r="G27" s="35">
        <v>0</v>
      </c>
      <c r="H27" s="35">
        <v>0</v>
      </c>
      <c r="I27" s="35">
        <v>0</v>
      </c>
      <c r="J27" s="37">
        <v>0</v>
      </c>
      <c r="K27" s="36">
        <v>0</v>
      </c>
      <c r="L27" s="36">
        <v>0</v>
      </c>
      <c r="M27" s="123"/>
      <c r="N27" s="12"/>
      <c r="O27" s="13"/>
    </row>
    <row r="28" spans="1:15" s="1" customFormat="1" ht="48.75" customHeight="1">
      <c r="A28" s="134"/>
      <c r="B28" s="79"/>
      <c r="C28" s="58" t="s">
        <v>26</v>
      </c>
      <c r="D28" s="78"/>
      <c r="E28" s="58" t="s">
        <v>2</v>
      </c>
      <c r="F28" s="35">
        <v>23080.7</v>
      </c>
      <c r="G28" s="35">
        <f>H28+I28+J28+K28</f>
        <v>31884.04</v>
      </c>
      <c r="H28" s="35">
        <f>2800+260+3600+370-30.2-260</f>
        <v>6739.8</v>
      </c>
      <c r="I28" s="35">
        <v>25144.24</v>
      </c>
      <c r="J28" s="37">
        <v>0</v>
      </c>
      <c r="K28" s="36">
        <v>0</v>
      </c>
      <c r="L28" s="36">
        <v>0</v>
      </c>
      <c r="M28" s="123"/>
      <c r="N28" s="12"/>
      <c r="O28" s="13"/>
    </row>
    <row r="29" spans="1:15" s="1" customFormat="1" ht="23.25" customHeight="1">
      <c r="A29" s="132" t="s">
        <v>12</v>
      </c>
      <c r="B29" s="77" t="s">
        <v>50</v>
      </c>
      <c r="C29" s="58" t="s">
        <v>26</v>
      </c>
      <c r="D29" s="77"/>
      <c r="E29" s="27" t="s">
        <v>8</v>
      </c>
      <c r="F29" s="35">
        <f aca="true" t="shared" si="4" ref="F29:L29">F30+F31+F32</f>
        <v>3100</v>
      </c>
      <c r="G29" s="35">
        <f t="shared" si="4"/>
        <v>10843.7</v>
      </c>
      <c r="H29" s="35">
        <f t="shared" si="4"/>
        <v>2057.8</v>
      </c>
      <c r="I29" s="35">
        <f t="shared" si="4"/>
        <v>2785.9</v>
      </c>
      <c r="J29" s="35">
        <f>J32</f>
        <v>2000</v>
      </c>
      <c r="K29" s="35">
        <f t="shared" si="4"/>
        <v>2000</v>
      </c>
      <c r="L29" s="35">
        <f t="shared" si="4"/>
        <v>2000</v>
      </c>
      <c r="M29" s="123"/>
      <c r="N29" s="97"/>
      <c r="O29" s="146"/>
    </row>
    <row r="30" spans="1:15" s="1" customFormat="1" ht="41.25" customHeight="1">
      <c r="A30" s="133"/>
      <c r="B30" s="78"/>
      <c r="C30" s="58" t="s">
        <v>26</v>
      </c>
      <c r="D30" s="78"/>
      <c r="E30" s="58" t="s">
        <v>9</v>
      </c>
      <c r="F30" s="35">
        <v>0</v>
      </c>
      <c r="G30" s="35">
        <f aca="true" t="shared" si="5" ref="G30:G36">H30+I30+J30+K30+L30</f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123"/>
      <c r="N30" s="98"/>
      <c r="O30" s="147"/>
    </row>
    <row r="31" spans="1:15" s="1" customFormat="1" ht="28.5" customHeight="1">
      <c r="A31" s="133"/>
      <c r="B31" s="78"/>
      <c r="C31" s="58" t="s">
        <v>26</v>
      </c>
      <c r="D31" s="78"/>
      <c r="E31" s="58" t="s">
        <v>7</v>
      </c>
      <c r="F31" s="35">
        <v>0</v>
      </c>
      <c r="G31" s="35">
        <f t="shared" si="5"/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123"/>
      <c r="N31" s="98"/>
      <c r="O31" s="147"/>
    </row>
    <row r="32" spans="1:15" s="1" customFormat="1" ht="49.5" customHeight="1">
      <c r="A32" s="134"/>
      <c r="B32" s="79"/>
      <c r="C32" s="58" t="s">
        <v>26</v>
      </c>
      <c r="D32" s="78"/>
      <c r="E32" s="58" t="s">
        <v>2</v>
      </c>
      <c r="F32" s="35">
        <v>3100</v>
      </c>
      <c r="G32" s="35">
        <f t="shared" si="5"/>
        <v>10843.7</v>
      </c>
      <c r="H32" s="35">
        <f>3000+130+173+614.8-1000-370-490</f>
        <v>2057.8</v>
      </c>
      <c r="I32" s="35">
        <f>2000+1625+900-1625-114.1</f>
        <v>2785.9</v>
      </c>
      <c r="J32" s="35">
        <v>2000</v>
      </c>
      <c r="K32" s="35">
        <v>2000</v>
      </c>
      <c r="L32" s="35">
        <v>2000</v>
      </c>
      <c r="M32" s="123"/>
      <c r="N32" s="149"/>
      <c r="O32" s="148"/>
    </row>
    <row r="33" spans="1:15" s="1" customFormat="1" ht="23.25" customHeight="1" hidden="1">
      <c r="A33" s="82" t="s">
        <v>55</v>
      </c>
      <c r="B33" s="77" t="s">
        <v>56</v>
      </c>
      <c r="C33" s="58" t="s">
        <v>26</v>
      </c>
      <c r="D33" s="77"/>
      <c r="E33" s="27" t="s">
        <v>8</v>
      </c>
      <c r="F33" s="33">
        <f>F34+F35+F36</f>
        <v>0</v>
      </c>
      <c r="G33" s="33">
        <f t="shared" si="5"/>
        <v>0</v>
      </c>
      <c r="H33" s="33">
        <f>H36</f>
        <v>0</v>
      </c>
      <c r="I33" s="33">
        <f>I36</f>
        <v>0</v>
      </c>
      <c r="J33" s="33">
        <f>J36</f>
        <v>0</v>
      </c>
      <c r="K33" s="33">
        <f>K36</f>
        <v>0</v>
      </c>
      <c r="L33" s="33">
        <f>L36</f>
        <v>0</v>
      </c>
      <c r="M33" s="123"/>
      <c r="N33" s="61"/>
      <c r="O33" s="57"/>
    </row>
    <row r="34" spans="1:15" s="1" customFormat="1" ht="39.75" customHeight="1" hidden="1">
      <c r="A34" s="72"/>
      <c r="B34" s="78"/>
      <c r="C34" s="58" t="s">
        <v>26</v>
      </c>
      <c r="D34" s="78"/>
      <c r="E34" s="58" t="s">
        <v>9</v>
      </c>
      <c r="F34" s="33">
        <v>0</v>
      </c>
      <c r="G34" s="33">
        <f t="shared" si="5"/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123"/>
      <c r="N34" s="61"/>
      <c r="O34" s="57"/>
    </row>
    <row r="35" spans="1:15" s="1" customFormat="1" ht="33.75" customHeight="1" hidden="1">
      <c r="A35" s="83"/>
      <c r="B35" s="78"/>
      <c r="C35" s="58" t="s">
        <v>26</v>
      </c>
      <c r="D35" s="78"/>
      <c r="E35" s="58" t="s">
        <v>7</v>
      </c>
      <c r="F35" s="33">
        <v>0</v>
      </c>
      <c r="G35" s="33">
        <f t="shared" si="5"/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23"/>
      <c r="N35" s="61"/>
      <c r="O35" s="57"/>
    </row>
    <row r="36" spans="1:15" s="1" customFormat="1" ht="45.75" customHeight="1" hidden="1">
      <c r="A36" s="84"/>
      <c r="B36" s="79"/>
      <c r="C36" s="58" t="s">
        <v>26</v>
      </c>
      <c r="D36" s="78"/>
      <c r="E36" s="58" t="s">
        <v>2</v>
      </c>
      <c r="F36" s="34">
        <v>0</v>
      </c>
      <c r="G36" s="34">
        <f t="shared" si="5"/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123"/>
      <c r="N36" s="61"/>
      <c r="O36" s="57"/>
    </row>
    <row r="37" spans="1:15" s="1" customFormat="1" ht="21.75" customHeight="1">
      <c r="A37" s="82" t="s">
        <v>65</v>
      </c>
      <c r="B37" s="77" t="s">
        <v>63</v>
      </c>
      <c r="C37" s="58" t="s">
        <v>26</v>
      </c>
      <c r="D37" s="77"/>
      <c r="E37" s="27" t="s">
        <v>8</v>
      </c>
      <c r="F37" s="34">
        <f>F38+F39+F40</f>
        <v>0</v>
      </c>
      <c r="G37" s="34">
        <f aca="true" t="shared" si="6" ref="G37:G44">H37+I37+J37+K37+L37</f>
        <v>20000</v>
      </c>
      <c r="H37" s="34">
        <f>H38+H39+H40</f>
        <v>0</v>
      </c>
      <c r="I37" s="34">
        <f>I38+I39+I40</f>
        <v>20000</v>
      </c>
      <c r="J37" s="34">
        <f>J38+J39+J40</f>
        <v>0</v>
      </c>
      <c r="K37" s="34">
        <f>K38+K39+K40</f>
        <v>0</v>
      </c>
      <c r="L37" s="34">
        <f>L38+L39+L40</f>
        <v>0</v>
      </c>
      <c r="M37" s="123"/>
      <c r="N37" s="61"/>
      <c r="O37" s="57"/>
    </row>
    <row r="38" spans="1:15" s="1" customFormat="1" ht="45.75" customHeight="1">
      <c r="A38" s="83"/>
      <c r="B38" s="78"/>
      <c r="C38" s="58" t="s">
        <v>26</v>
      </c>
      <c r="D38" s="78"/>
      <c r="E38" s="58" t="s">
        <v>9</v>
      </c>
      <c r="F38" s="34">
        <v>0</v>
      </c>
      <c r="G38" s="34">
        <f t="shared" si="6"/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23"/>
      <c r="N38" s="61"/>
      <c r="O38" s="57"/>
    </row>
    <row r="39" spans="1:15" s="1" customFormat="1" ht="36.75" customHeight="1">
      <c r="A39" s="83"/>
      <c r="B39" s="78"/>
      <c r="C39" s="58" t="s">
        <v>26</v>
      </c>
      <c r="D39" s="78"/>
      <c r="E39" s="58" t="s">
        <v>7</v>
      </c>
      <c r="F39" s="34">
        <v>0</v>
      </c>
      <c r="G39" s="34">
        <f t="shared" si="6"/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123"/>
      <c r="N39" s="61"/>
      <c r="O39" s="57"/>
    </row>
    <row r="40" spans="1:15" s="1" customFormat="1" ht="45.75" customHeight="1">
      <c r="A40" s="84"/>
      <c r="B40" s="79"/>
      <c r="C40" s="58" t="s">
        <v>26</v>
      </c>
      <c r="D40" s="78"/>
      <c r="E40" s="58" t="s">
        <v>2</v>
      </c>
      <c r="F40" s="34">
        <v>0</v>
      </c>
      <c r="G40" s="34">
        <f t="shared" si="6"/>
        <v>20000</v>
      </c>
      <c r="H40" s="34">
        <v>0</v>
      </c>
      <c r="I40" s="34">
        <v>20000</v>
      </c>
      <c r="J40" s="34">
        <v>0</v>
      </c>
      <c r="K40" s="34">
        <v>0</v>
      </c>
      <c r="L40" s="34">
        <v>0</v>
      </c>
      <c r="M40" s="123"/>
      <c r="N40" s="61"/>
      <c r="O40" s="57"/>
    </row>
    <row r="41" spans="1:15" s="1" customFormat="1" ht="21.75" customHeight="1">
      <c r="A41" s="82" t="s">
        <v>62</v>
      </c>
      <c r="B41" s="77" t="s">
        <v>64</v>
      </c>
      <c r="C41" s="58" t="s">
        <v>26</v>
      </c>
      <c r="D41" s="77"/>
      <c r="E41" s="27" t="s">
        <v>8</v>
      </c>
      <c r="F41" s="34">
        <f>F42+F43+F44</f>
        <v>0</v>
      </c>
      <c r="G41" s="34">
        <f t="shared" si="6"/>
        <v>0</v>
      </c>
      <c r="H41" s="34">
        <f>H42+H43+H44</f>
        <v>0</v>
      </c>
      <c r="I41" s="34">
        <f>I42+I43+I44</f>
        <v>0</v>
      </c>
      <c r="J41" s="34">
        <f>J42+J43+J44</f>
        <v>0</v>
      </c>
      <c r="K41" s="34">
        <f>K42+K43+K44</f>
        <v>0</v>
      </c>
      <c r="L41" s="34">
        <f>L42+L43+L44</f>
        <v>0</v>
      </c>
      <c r="M41" s="123"/>
      <c r="N41" s="61"/>
      <c r="O41" s="57"/>
    </row>
    <row r="42" spans="1:15" s="1" customFormat="1" ht="45.75" customHeight="1">
      <c r="A42" s="83"/>
      <c r="B42" s="78"/>
      <c r="C42" s="58" t="s">
        <v>26</v>
      </c>
      <c r="D42" s="78"/>
      <c r="E42" s="58" t="s">
        <v>9</v>
      </c>
      <c r="F42" s="34">
        <v>0</v>
      </c>
      <c r="G42" s="34">
        <f t="shared" si="6"/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23"/>
      <c r="N42" s="61"/>
      <c r="O42" s="57"/>
    </row>
    <row r="43" spans="1:15" s="1" customFormat="1" ht="45.75" customHeight="1">
      <c r="A43" s="83"/>
      <c r="B43" s="78"/>
      <c r="C43" s="58" t="s">
        <v>26</v>
      </c>
      <c r="D43" s="78"/>
      <c r="E43" s="58" t="s">
        <v>7</v>
      </c>
      <c r="F43" s="34">
        <v>0</v>
      </c>
      <c r="G43" s="34">
        <f t="shared" si="6"/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123"/>
      <c r="N43" s="61"/>
      <c r="O43" s="57"/>
    </row>
    <row r="44" spans="1:15" s="1" customFormat="1" ht="45.75" customHeight="1">
      <c r="A44" s="84"/>
      <c r="B44" s="79"/>
      <c r="C44" s="58" t="s">
        <v>26</v>
      </c>
      <c r="D44" s="78"/>
      <c r="E44" s="58" t="s">
        <v>2</v>
      </c>
      <c r="F44" s="34">
        <v>0</v>
      </c>
      <c r="G44" s="34">
        <f t="shared" si="6"/>
        <v>0</v>
      </c>
      <c r="H44" s="34">
        <v>0</v>
      </c>
      <c r="I44" s="34">
        <f>5396.6-5396.6</f>
        <v>0</v>
      </c>
      <c r="J44" s="34">
        <v>0</v>
      </c>
      <c r="K44" s="34">
        <v>0</v>
      </c>
      <c r="L44" s="34">
        <v>0</v>
      </c>
      <c r="M44" s="123"/>
      <c r="N44" s="61"/>
      <c r="O44" s="57"/>
    </row>
    <row r="45" spans="1:15" s="1" customFormat="1" ht="21.75" customHeight="1">
      <c r="A45" s="68" t="s">
        <v>28</v>
      </c>
      <c r="B45" s="80" t="s">
        <v>29</v>
      </c>
      <c r="C45" s="60" t="s">
        <v>26</v>
      </c>
      <c r="D45" s="80"/>
      <c r="E45" s="29" t="s">
        <v>8</v>
      </c>
      <c r="F45" s="38">
        <f aca="true" t="shared" si="7" ref="F45:L45">F46+F47+F48</f>
        <v>0</v>
      </c>
      <c r="G45" s="38">
        <f t="shared" si="7"/>
        <v>24000</v>
      </c>
      <c r="H45" s="38">
        <f t="shared" si="7"/>
        <v>0</v>
      </c>
      <c r="I45" s="38">
        <f t="shared" si="7"/>
        <v>0</v>
      </c>
      <c r="J45" s="38">
        <f t="shared" si="7"/>
        <v>24000</v>
      </c>
      <c r="K45" s="38">
        <f t="shared" si="7"/>
        <v>0</v>
      </c>
      <c r="L45" s="38">
        <f t="shared" si="7"/>
        <v>0</v>
      </c>
      <c r="M45" s="123"/>
      <c r="N45" s="71"/>
      <c r="O45" s="141" t="s">
        <v>57</v>
      </c>
    </row>
    <row r="46" spans="1:15" s="1" customFormat="1" ht="40.5" customHeight="1">
      <c r="A46" s="69"/>
      <c r="B46" s="81"/>
      <c r="C46" s="60" t="s">
        <v>26</v>
      </c>
      <c r="D46" s="81"/>
      <c r="E46" s="60" t="s">
        <v>9</v>
      </c>
      <c r="F46" s="39">
        <f>F50</f>
        <v>0</v>
      </c>
      <c r="G46" s="38">
        <f>H46+I46+J46+K46+L46</f>
        <v>0</v>
      </c>
      <c r="H46" s="38">
        <f aca="true" t="shared" si="8" ref="H46:L48">H50+H54</f>
        <v>0</v>
      </c>
      <c r="I46" s="38">
        <f t="shared" si="8"/>
        <v>0</v>
      </c>
      <c r="J46" s="38">
        <f t="shared" si="8"/>
        <v>0</v>
      </c>
      <c r="K46" s="38">
        <f t="shared" si="8"/>
        <v>0</v>
      </c>
      <c r="L46" s="38">
        <f t="shared" si="8"/>
        <v>0</v>
      </c>
      <c r="M46" s="123"/>
      <c r="N46" s="72"/>
      <c r="O46" s="144"/>
    </row>
    <row r="47" spans="1:15" s="1" customFormat="1" ht="39" customHeight="1">
      <c r="A47" s="69"/>
      <c r="B47" s="81"/>
      <c r="C47" s="60" t="s">
        <v>26</v>
      </c>
      <c r="D47" s="81"/>
      <c r="E47" s="60" t="s">
        <v>7</v>
      </c>
      <c r="F47" s="39">
        <f>F51</f>
        <v>0</v>
      </c>
      <c r="G47" s="38">
        <f>H47+I47+J47+K47+L47</f>
        <v>15528</v>
      </c>
      <c r="H47" s="38">
        <f t="shared" si="8"/>
        <v>0</v>
      </c>
      <c r="I47" s="38">
        <f t="shared" si="8"/>
        <v>0</v>
      </c>
      <c r="J47" s="38">
        <f t="shared" si="8"/>
        <v>15528</v>
      </c>
      <c r="K47" s="38">
        <f t="shared" si="8"/>
        <v>0</v>
      </c>
      <c r="L47" s="38">
        <f t="shared" si="8"/>
        <v>0</v>
      </c>
      <c r="M47" s="123"/>
      <c r="N47" s="72"/>
      <c r="O47" s="144"/>
    </row>
    <row r="48" spans="1:15" s="1" customFormat="1" ht="40.5" customHeight="1">
      <c r="A48" s="70"/>
      <c r="B48" s="135"/>
      <c r="C48" s="60" t="s">
        <v>26</v>
      </c>
      <c r="D48" s="81"/>
      <c r="E48" s="60" t="s">
        <v>2</v>
      </c>
      <c r="F48" s="39">
        <f>F52</f>
        <v>0</v>
      </c>
      <c r="G48" s="38">
        <f>H48+I48+J48+K48+L48</f>
        <v>8472</v>
      </c>
      <c r="H48" s="38">
        <f t="shared" si="8"/>
        <v>0</v>
      </c>
      <c r="I48" s="38">
        <f t="shared" si="8"/>
        <v>0</v>
      </c>
      <c r="J48" s="38">
        <f t="shared" si="8"/>
        <v>8472</v>
      </c>
      <c r="K48" s="38">
        <f t="shared" si="8"/>
        <v>0</v>
      </c>
      <c r="L48" s="38">
        <f t="shared" si="8"/>
        <v>0</v>
      </c>
      <c r="M48" s="123"/>
      <c r="N48" s="72"/>
      <c r="O48" s="145"/>
    </row>
    <row r="49" spans="1:15" s="1" customFormat="1" ht="21" customHeight="1">
      <c r="A49" s="132" t="s">
        <v>30</v>
      </c>
      <c r="B49" s="77" t="s">
        <v>51</v>
      </c>
      <c r="C49" s="58" t="s">
        <v>26</v>
      </c>
      <c r="D49" s="77"/>
      <c r="E49" s="27" t="s">
        <v>8</v>
      </c>
      <c r="F49" s="33">
        <f aca="true" t="shared" si="9" ref="F49:L49">F50+F51+F52</f>
        <v>0</v>
      </c>
      <c r="G49" s="33">
        <f t="shared" si="9"/>
        <v>24000</v>
      </c>
      <c r="H49" s="33">
        <f t="shared" si="9"/>
        <v>0</v>
      </c>
      <c r="I49" s="33">
        <f t="shared" si="9"/>
        <v>0</v>
      </c>
      <c r="J49" s="33">
        <f t="shared" si="9"/>
        <v>24000</v>
      </c>
      <c r="K49" s="33">
        <f t="shared" si="9"/>
        <v>0</v>
      </c>
      <c r="L49" s="33">
        <f t="shared" si="9"/>
        <v>0</v>
      </c>
      <c r="M49" s="123"/>
      <c r="N49" s="72"/>
      <c r="O49" s="146"/>
    </row>
    <row r="50" spans="1:15" s="1" customFormat="1" ht="45" customHeight="1">
      <c r="A50" s="133"/>
      <c r="B50" s="78"/>
      <c r="C50" s="58" t="s">
        <v>26</v>
      </c>
      <c r="D50" s="78"/>
      <c r="E50" s="58" t="s">
        <v>9</v>
      </c>
      <c r="F50" s="33">
        <v>0</v>
      </c>
      <c r="G50" s="33">
        <f>H50+I50+J50+K50+L50</f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123"/>
      <c r="N50" s="72"/>
      <c r="O50" s="147"/>
    </row>
    <row r="51" spans="1:15" s="1" customFormat="1" ht="39" customHeight="1">
      <c r="A51" s="133"/>
      <c r="B51" s="78"/>
      <c r="C51" s="58" t="s">
        <v>26</v>
      </c>
      <c r="D51" s="78"/>
      <c r="E51" s="58" t="s">
        <v>7</v>
      </c>
      <c r="F51" s="33">
        <v>0</v>
      </c>
      <c r="G51" s="33">
        <f>H51+I51+J51+K51+L51</f>
        <v>15528</v>
      </c>
      <c r="H51" s="33">
        <v>0</v>
      </c>
      <c r="I51" s="33">
        <v>0</v>
      </c>
      <c r="J51" s="33">
        <v>15528</v>
      </c>
      <c r="K51" s="33">
        <v>0</v>
      </c>
      <c r="L51" s="33">
        <v>0</v>
      </c>
      <c r="M51" s="123"/>
      <c r="N51" s="72"/>
      <c r="O51" s="147"/>
    </row>
    <row r="52" spans="1:15" s="1" customFormat="1" ht="49.5" customHeight="1">
      <c r="A52" s="134"/>
      <c r="B52" s="79"/>
      <c r="C52" s="58" t="s">
        <v>26</v>
      </c>
      <c r="D52" s="78"/>
      <c r="E52" s="58" t="s">
        <v>2</v>
      </c>
      <c r="F52" s="35">
        <v>0</v>
      </c>
      <c r="G52" s="35">
        <f>H52+I52+J52+K52+L52</f>
        <v>8472</v>
      </c>
      <c r="H52" s="35">
        <v>0</v>
      </c>
      <c r="I52" s="35">
        <v>0</v>
      </c>
      <c r="J52" s="35">
        <v>8472</v>
      </c>
      <c r="K52" s="35">
        <v>0</v>
      </c>
      <c r="L52" s="35">
        <v>0</v>
      </c>
      <c r="M52" s="123"/>
      <c r="N52" s="72"/>
      <c r="O52" s="148"/>
    </row>
    <row r="53" spans="1:15" s="1" customFormat="1" ht="33" customHeight="1" hidden="1">
      <c r="A53" s="132"/>
      <c r="B53" s="77"/>
      <c r="C53" s="58" t="s">
        <v>26</v>
      </c>
      <c r="D53" s="77"/>
      <c r="E53" s="27" t="s">
        <v>8</v>
      </c>
      <c r="F53" s="35"/>
      <c r="G53" s="35"/>
      <c r="H53" s="35"/>
      <c r="I53" s="35"/>
      <c r="J53" s="35"/>
      <c r="K53" s="35"/>
      <c r="L53" s="35"/>
      <c r="M53" s="123"/>
      <c r="N53" s="72"/>
      <c r="O53" s="13"/>
    </row>
    <row r="54" spans="1:15" s="1" customFormat="1" ht="48.75" customHeight="1" hidden="1">
      <c r="A54" s="155"/>
      <c r="B54" s="159"/>
      <c r="C54" s="58" t="s">
        <v>26</v>
      </c>
      <c r="D54" s="78"/>
      <c r="E54" s="58" t="s">
        <v>9</v>
      </c>
      <c r="F54" s="35"/>
      <c r="G54" s="35"/>
      <c r="H54" s="35"/>
      <c r="I54" s="35"/>
      <c r="J54" s="35"/>
      <c r="K54" s="35"/>
      <c r="L54" s="35"/>
      <c r="M54" s="123"/>
      <c r="N54" s="72"/>
      <c r="O54" s="157"/>
    </row>
    <row r="55" spans="1:15" s="1" customFormat="1" ht="34.5" customHeight="1" hidden="1">
      <c r="A55" s="155"/>
      <c r="B55" s="159"/>
      <c r="C55" s="58" t="s">
        <v>26</v>
      </c>
      <c r="D55" s="78"/>
      <c r="E55" s="58" t="s">
        <v>7</v>
      </c>
      <c r="F55" s="37"/>
      <c r="G55" s="35"/>
      <c r="H55" s="35"/>
      <c r="I55" s="35"/>
      <c r="J55" s="35"/>
      <c r="K55" s="35"/>
      <c r="L55" s="35"/>
      <c r="M55" s="123"/>
      <c r="N55" s="72"/>
      <c r="O55" s="158"/>
    </row>
    <row r="56" spans="1:15" s="1" customFormat="1" ht="52.5" customHeight="1" hidden="1">
      <c r="A56" s="156"/>
      <c r="B56" s="160"/>
      <c r="C56" s="58" t="s">
        <v>26</v>
      </c>
      <c r="D56" s="78"/>
      <c r="E56" s="58" t="s">
        <v>2</v>
      </c>
      <c r="F56" s="37"/>
      <c r="G56" s="35"/>
      <c r="H56" s="35"/>
      <c r="I56" s="35"/>
      <c r="J56" s="35"/>
      <c r="K56" s="35"/>
      <c r="L56" s="35"/>
      <c r="M56" s="123"/>
      <c r="N56" s="72"/>
      <c r="O56" s="158"/>
    </row>
    <row r="57" spans="1:15" s="1" customFormat="1" ht="38.25" customHeight="1">
      <c r="A57" s="114" t="s">
        <v>33</v>
      </c>
      <c r="B57" s="115"/>
      <c r="C57" s="115"/>
      <c r="D57" s="116"/>
      <c r="E57" s="27" t="s">
        <v>8</v>
      </c>
      <c r="F57" s="38">
        <f aca="true" t="shared" si="10" ref="F57:L57">F58+F59+F60</f>
        <v>230120.90000000002</v>
      </c>
      <c r="G57" s="38">
        <f t="shared" si="10"/>
        <v>812934.0399999999</v>
      </c>
      <c r="H57" s="38">
        <f t="shared" si="10"/>
        <v>150779.59999999998</v>
      </c>
      <c r="I57" s="38">
        <f t="shared" si="10"/>
        <v>193789.93999999997</v>
      </c>
      <c r="J57" s="38">
        <f t="shared" si="10"/>
        <v>172121.5</v>
      </c>
      <c r="K57" s="38">
        <f t="shared" si="10"/>
        <v>148121.5</v>
      </c>
      <c r="L57" s="38">
        <f t="shared" si="10"/>
        <v>148121.5</v>
      </c>
      <c r="M57" s="27"/>
      <c r="N57" s="27"/>
      <c r="O57" s="13"/>
    </row>
    <row r="58" spans="1:16" s="1" customFormat="1" ht="44.25" customHeight="1">
      <c r="A58" s="117"/>
      <c r="B58" s="118"/>
      <c r="C58" s="118"/>
      <c r="D58" s="119"/>
      <c r="E58" s="58" t="s">
        <v>9</v>
      </c>
      <c r="F58" s="38">
        <f>F46+F18</f>
        <v>0</v>
      </c>
      <c r="G58" s="38">
        <f>H58+I58+J58+K58+L58</f>
        <v>0</v>
      </c>
      <c r="H58" s="38">
        <f aca="true" t="shared" si="11" ref="H58:L60">H46+H18</f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27"/>
      <c r="N58" s="27"/>
      <c r="O58" s="13"/>
      <c r="P58" s="55"/>
    </row>
    <row r="59" spans="1:15" s="1" customFormat="1" ht="35.25" customHeight="1">
      <c r="A59" s="117"/>
      <c r="B59" s="118"/>
      <c r="C59" s="118"/>
      <c r="D59" s="119"/>
      <c r="E59" s="58" t="s">
        <v>7</v>
      </c>
      <c r="F59" s="38">
        <f>F47+F19</f>
        <v>0</v>
      </c>
      <c r="G59" s="38">
        <f>H59+I59+J59+K59+L59</f>
        <v>15528</v>
      </c>
      <c r="H59" s="38">
        <f t="shared" si="11"/>
        <v>0</v>
      </c>
      <c r="I59" s="38">
        <f t="shared" si="11"/>
        <v>0</v>
      </c>
      <c r="J59" s="38">
        <f t="shared" si="11"/>
        <v>15528</v>
      </c>
      <c r="K59" s="38">
        <f t="shared" si="11"/>
        <v>0</v>
      </c>
      <c r="L59" s="38">
        <f t="shared" si="11"/>
        <v>0</v>
      </c>
      <c r="M59" s="27"/>
      <c r="N59" s="27"/>
      <c r="O59" s="13"/>
    </row>
    <row r="60" spans="1:15" s="1" customFormat="1" ht="45" customHeight="1">
      <c r="A60" s="120"/>
      <c r="B60" s="121"/>
      <c r="C60" s="121"/>
      <c r="D60" s="122"/>
      <c r="E60" s="58" t="s">
        <v>2</v>
      </c>
      <c r="F60" s="38">
        <f>F48+F20</f>
        <v>230120.90000000002</v>
      </c>
      <c r="G60" s="38">
        <f>H60+I60+J60+K60+L60</f>
        <v>797406.0399999999</v>
      </c>
      <c r="H60" s="38">
        <f t="shared" si="11"/>
        <v>150779.59999999998</v>
      </c>
      <c r="I60" s="38">
        <f t="shared" si="11"/>
        <v>193789.93999999997</v>
      </c>
      <c r="J60" s="38">
        <f t="shared" si="11"/>
        <v>156593.5</v>
      </c>
      <c r="K60" s="38">
        <f t="shared" si="11"/>
        <v>148121.5</v>
      </c>
      <c r="L60" s="38">
        <f t="shared" si="11"/>
        <v>148121.5</v>
      </c>
      <c r="M60" s="27"/>
      <c r="N60" s="27"/>
      <c r="O60" s="13"/>
    </row>
    <row r="61" spans="1:15" s="1" customFormat="1" ht="48" customHeight="1">
      <c r="A61" s="94" t="s">
        <v>31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1"/>
    </row>
    <row r="62" spans="1:15" s="1" customFormat="1" ht="48" customHeight="1">
      <c r="A62" s="138">
        <v>1</v>
      </c>
      <c r="B62" s="138" t="s">
        <v>45</v>
      </c>
      <c r="C62" s="60" t="s">
        <v>26</v>
      </c>
      <c r="D62" s="80"/>
      <c r="E62" s="29" t="s">
        <v>8</v>
      </c>
      <c r="F62" s="32">
        <f aca="true" t="shared" si="12" ref="F62:L62">F63+F64+F65</f>
        <v>0</v>
      </c>
      <c r="G62" s="32">
        <f t="shared" si="12"/>
        <v>78600</v>
      </c>
      <c r="H62" s="32">
        <f t="shared" si="12"/>
        <v>0</v>
      </c>
      <c r="I62" s="32">
        <f t="shared" si="12"/>
        <v>0</v>
      </c>
      <c r="J62" s="32">
        <f t="shared" si="12"/>
        <v>0</v>
      </c>
      <c r="K62" s="32">
        <f t="shared" si="12"/>
        <v>78600</v>
      </c>
      <c r="L62" s="32">
        <f t="shared" si="12"/>
        <v>0</v>
      </c>
      <c r="M62" s="71" t="s">
        <v>3</v>
      </c>
      <c r="N62" s="30"/>
      <c r="O62" s="141" t="s">
        <v>58</v>
      </c>
    </row>
    <row r="63" spans="1:15" s="1" customFormat="1" ht="48" customHeight="1">
      <c r="A63" s="139"/>
      <c r="B63" s="139"/>
      <c r="C63" s="60" t="s">
        <v>26</v>
      </c>
      <c r="D63" s="81"/>
      <c r="E63" s="60" t="s">
        <v>9</v>
      </c>
      <c r="F63" s="32">
        <f>F67</f>
        <v>0</v>
      </c>
      <c r="G63" s="32">
        <f>H63+I63+J63+K63+L63</f>
        <v>74670</v>
      </c>
      <c r="H63" s="32">
        <f aca="true" t="shared" si="13" ref="H63:L65">H67</f>
        <v>0</v>
      </c>
      <c r="I63" s="32">
        <f t="shared" si="13"/>
        <v>0</v>
      </c>
      <c r="J63" s="32">
        <f t="shared" si="13"/>
        <v>0</v>
      </c>
      <c r="K63" s="32">
        <f t="shared" si="13"/>
        <v>74670</v>
      </c>
      <c r="L63" s="32">
        <f t="shared" si="13"/>
        <v>0</v>
      </c>
      <c r="M63" s="72"/>
      <c r="N63" s="30"/>
      <c r="O63" s="142"/>
    </row>
    <row r="64" spans="1:15" s="1" customFormat="1" ht="48" customHeight="1">
      <c r="A64" s="139"/>
      <c r="B64" s="139"/>
      <c r="C64" s="60" t="s">
        <v>26</v>
      </c>
      <c r="D64" s="81"/>
      <c r="E64" s="60" t="s">
        <v>7</v>
      </c>
      <c r="F64" s="32">
        <f>F68</f>
        <v>0</v>
      </c>
      <c r="G64" s="32">
        <f>H64+I64+J64+K64+L64</f>
        <v>3930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3930</v>
      </c>
      <c r="L64" s="32">
        <f t="shared" si="13"/>
        <v>0</v>
      </c>
      <c r="M64" s="72"/>
      <c r="N64" s="30"/>
      <c r="O64" s="142"/>
    </row>
    <row r="65" spans="1:15" s="1" customFormat="1" ht="48" customHeight="1">
      <c r="A65" s="140"/>
      <c r="B65" s="140"/>
      <c r="C65" s="60" t="s">
        <v>26</v>
      </c>
      <c r="D65" s="81"/>
      <c r="E65" s="60" t="s">
        <v>2</v>
      </c>
      <c r="F65" s="32">
        <f>F69</f>
        <v>0</v>
      </c>
      <c r="G65" s="32">
        <f>H65+I65+J65+K65+L65</f>
        <v>0</v>
      </c>
      <c r="H65" s="32">
        <f t="shared" si="13"/>
        <v>0</v>
      </c>
      <c r="I65" s="32">
        <f t="shared" si="13"/>
        <v>0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124"/>
      <c r="N65" s="30"/>
      <c r="O65" s="143"/>
    </row>
    <row r="66" spans="1:15" s="1" customFormat="1" ht="32.25" customHeight="1">
      <c r="A66" s="71">
        <v>1.1</v>
      </c>
      <c r="B66" s="71" t="s">
        <v>52</v>
      </c>
      <c r="C66" s="58" t="s">
        <v>26</v>
      </c>
      <c r="D66" s="77"/>
      <c r="E66" s="27" t="s">
        <v>8</v>
      </c>
      <c r="F66" s="37">
        <f aca="true" t="shared" si="14" ref="F66:L66">F67+F68+F69</f>
        <v>0</v>
      </c>
      <c r="G66" s="33">
        <f t="shared" si="14"/>
        <v>78600</v>
      </c>
      <c r="H66" s="33">
        <f t="shared" si="14"/>
        <v>0</v>
      </c>
      <c r="I66" s="33">
        <f t="shared" si="14"/>
        <v>0</v>
      </c>
      <c r="J66" s="33">
        <f t="shared" si="14"/>
        <v>0</v>
      </c>
      <c r="K66" s="33">
        <f t="shared" si="14"/>
        <v>78600</v>
      </c>
      <c r="L66" s="33">
        <f t="shared" si="14"/>
        <v>0</v>
      </c>
      <c r="M66" s="40"/>
      <c r="N66" s="30"/>
      <c r="O66" s="49"/>
    </row>
    <row r="67" spans="1:15" s="1" customFormat="1" ht="48" customHeight="1">
      <c r="A67" s="72"/>
      <c r="B67" s="72"/>
      <c r="C67" s="58" t="s">
        <v>26</v>
      </c>
      <c r="D67" s="78"/>
      <c r="E67" s="58" t="s">
        <v>9</v>
      </c>
      <c r="F67" s="37">
        <v>0</v>
      </c>
      <c r="G67" s="33">
        <f>H67+I67+J67+K67+L67</f>
        <v>74670</v>
      </c>
      <c r="H67" s="33">
        <v>0</v>
      </c>
      <c r="I67" s="33">
        <v>0</v>
      </c>
      <c r="J67" s="33">
        <v>0</v>
      </c>
      <c r="K67" s="33">
        <v>74670</v>
      </c>
      <c r="L67" s="33">
        <v>0</v>
      </c>
      <c r="M67" s="32"/>
      <c r="N67" s="30"/>
      <c r="O67" s="49"/>
    </row>
    <row r="68" spans="1:15" s="1" customFormat="1" ht="41.25" customHeight="1">
      <c r="A68" s="72"/>
      <c r="B68" s="72"/>
      <c r="C68" s="58" t="s">
        <v>26</v>
      </c>
      <c r="D68" s="78"/>
      <c r="E68" s="58" t="s">
        <v>7</v>
      </c>
      <c r="F68" s="37">
        <v>0</v>
      </c>
      <c r="G68" s="33">
        <f>H68+I68+J68+K68+L68</f>
        <v>3930</v>
      </c>
      <c r="H68" s="33">
        <v>0</v>
      </c>
      <c r="I68" s="33">
        <v>0</v>
      </c>
      <c r="J68" s="33">
        <v>0</v>
      </c>
      <c r="K68" s="33">
        <v>3930</v>
      </c>
      <c r="L68" s="33">
        <v>0</v>
      </c>
      <c r="M68" s="32"/>
      <c r="N68" s="30"/>
      <c r="O68" s="49"/>
    </row>
    <row r="69" spans="1:15" s="1" customFormat="1" ht="48" customHeight="1">
      <c r="A69" s="124"/>
      <c r="B69" s="124"/>
      <c r="C69" s="58" t="s">
        <v>26</v>
      </c>
      <c r="D69" s="78"/>
      <c r="E69" s="58" t="s">
        <v>2</v>
      </c>
      <c r="F69" s="33">
        <v>0</v>
      </c>
      <c r="G69" s="33">
        <f>H69+I69+J69+K69+L69</f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2"/>
      <c r="N69" s="30"/>
      <c r="O69" s="49"/>
    </row>
    <row r="70" spans="1:15" s="1" customFormat="1" ht="30.75" customHeight="1">
      <c r="A70" s="105" t="s">
        <v>32</v>
      </c>
      <c r="B70" s="106"/>
      <c r="C70" s="107"/>
      <c r="D70" s="28"/>
      <c r="E70" s="27" t="s">
        <v>8</v>
      </c>
      <c r="F70" s="32">
        <f aca="true" t="shared" si="15" ref="F70:L70">F71+F72+F73</f>
        <v>0</v>
      </c>
      <c r="G70" s="32">
        <f t="shared" si="15"/>
        <v>78600</v>
      </c>
      <c r="H70" s="32">
        <f t="shared" si="15"/>
        <v>0</v>
      </c>
      <c r="I70" s="32">
        <f t="shared" si="15"/>
        <v>0</v>
      </c>
      <c r="J70" s="32">
        <f t="shared" si="15"/>
        <v>0</v>
      </c>
      <c r="K70" s="32">
        <f t="shared" si="15"/>
        <v>78600</v>
      </c>
      <c r="L70" s="32">
        <f t="shared" si="15"/>
        <v>0</v>
      </c>
      <c r="M70" s="62"/>
      <c r="N70" s="27"/>
      <c r="O70" s="13"/>
    </row>
    <row r="71" spans="1:15" s="1" customFormat="1" ht="49.5" customHeight="1">
      <c r="A71" s="108"/>
      <c r="B71" s="109"/>
      <c r="C71" s="110"/>
      <c r="D71" s="28"/>
      <c r="E71" s="58" t="s">
        <v>9</v>
      </c>
      <c r="F71" s="32">
        <f>F67</f>
        <v>0</v>
      </c>
      <c r="G71" s="32">
        <f>H71+I71+J71+K71+L71</f>
        <v>74670</v>
      </c>
      <c r="H71" s="32">
        <f>H63</f>
        <v>0</v>
      </c>
      <c r="I71" s="32">
        <f>I63</f>
        <v>0</v>
      </c>
      <c r="J71" s="32">
        <f>J63</f>
        <v>0</v>
      </c>
      <c r="K71" s="32">
        <f>K63</f>
        <v>74670</v>
      </c>
      <c r="L71" s="32">
        <f>L63</f>
        <v>0</v>
      </c>
      <c r="M71" s="62"/>
      <c r="N71" s="27"/>
      <c r="O71" s="13"/>
    </row>
    <row r="72" spans="1:15" s="1" customFormat="1" ht="39" customHeight="1">
      <c r="A72" s="108"/>
      <c r="B72" s="109"/>
      <c r="C72" s="110"/>
      <c r="D72" s="28"/>
      <c r="E72" s="58" t="s">
        <v>7</v>
      </c>
      <c r="F72" s="32">
        <f>F68</f>
        <v>0</v>
      </c>
      <c r="G72" s="32">
        <f>H72+I72+J72+K72+L72</f>
        <v>3930</v>
      </c>
      <c r="H72" s="32">
        <f>H63</f>
        <v>0</v>
      </c>
      <c r="I72" s="32">
        <f>I63</f>
        <v>0</v>
      </c>
      <c r="J72" s="32">
        <f>J63</f>
        <v>0</v>
      </c>
      <c r="K72" s="32">
        <f>K64</f>
        <v>3930</v>
      </c>
      <c r="L72" s="32">
        <f>L63</f>
        <v>0</v>
      </c>
      <c r="M72" s="62"/>
      <c r="N72" s="27"/>
      <c r="O72" s="13"/>
    </row>
    <row r="73" spans="1:15" s="1" customFormat="1" ht="48" customHeight="1">
      <c r="A73" s="111"/>
      <c r="B73" s="112"/>
      <c r="C73" s="113"/>
      <c r="D73" s="28"/>
      <c r="E73" s="58" t="s">
        <v>2</v>
      </c>
      <c r="F73" s="32">
        <f>F69</f>
        <v>0</v>
      </c>
      <c r="G73" s="32">
        <f>H73+I73+J73+K73+L73</f>
        <v>0</v>
      </c>
      <c r="H73" s="32">
        <f>H65</f>
        <v>0</v>
      </c>
      <c r="I73" s="32">
        <f>I65</f>
        <v>0</v>
      </c>
      <c r="J73" s="32">
        <f>J65</f>
        <v>0</v>
      </c>
      <c r="K73" s="32">
        <f>K65</f>
        <v>0</v>
      </c>
      <c r="L73" s="32">
        <f>L65</f>
        <v>0</v>
      </c>
      <c r="M73" s="62"/>
      <c r="N73" s="27"/>
      <c r="O73" s="13"/>
    </row>
    <row r="74" spans="1:15" s="1" customFormat="1" ht="35.25" customHeight="1">
      <c r="A74" s="94" t="s">
        <v>34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6"/>
    </row>
    <row r="75" spans="1:15" s="1" customFormat="1" ht="48" customHeight="1">
      <c r="A75" s="138">
        <v>1</v>
      </c>
      <c r="B75" s="138" t="s">
        <v>47</v>
      </c>
      <c r="C75" s="60" t="s">
        <v>26</v>
      </c>
      <c r="D75" s="80"/>
      <c r="E75" s="29" t="s">
        <v>8</v>
      </c>
      <c r="F75" s="32">
        <f aca="true" t="shared" si="16" ref="F75:L75">F76+F77+F78</f>
        <v>0</v>
      </c>
      <c r="G75" s="32">
        <f t="shared" si="16"/>
        <v>301112.2</v>
      </c>
      <c r="H75" s="32">
        <f t="shared" si="16"/>
        <v>53972</v>
      </c>
      <c r="I75" s="32">
        <f t="shared" si="16"/>
        <v>64915.1</v>
      </c>
      <c r="J75" s="32">
        <f t="shared" si="16"/>
        <v>60741.7</v>
      </c>
      <c r="K75" s="32">
        <f t="shared" si="16"/>
        <v>60741.7</v>
      </c>
      <c r="L75" s="32">
        <f t="shared" si="16"/>
        <v>60741.7</v>
      </c>
      <c r="M75" s="71" t="s">
        <v>3</v>
      </c>
      <c r="N75" s="27"/>
      <c r="O75" s="141" t="s">
        <v>60</v>
      </c>
    </row>
    <row r="76" spans="1:15" s="1" customFormat="1" ht="48" customHeight="1">
      <c r="A76" s="139"/>
      <c r="B76" s="139"/>
      <c r="C76" s="60" t="s">
        <v>26</v>
      </c>
      <c r="D76" s="81"/>
      <c r="E76" s="60" t="s">
        <v>9</v>
      </c>
      <c r="F76" s="32">
        <f>F80</f>
        <v>0</v>
      </c>
      <c r="G76" s="32">
        <f>H76+I76+J76+K76+L76</f>
        <v>0</v>
      </c>
      <c r="H76" s="32">
        <f aca="true" t="shared" si="17" ref="H76:L78">H80</f>
        <v>0</v>
      </c>
      <c r="I76" s="32">
        <f t="shared" si="17"/>
        <v>0</v>
      </c>
      <c r="J76" s="32">
        <f t="shared" si="17"/>
        <v>0</v>
      </c>
      <c r="K76" s="32">
        <f t="shared" si="17"/>
        <v>0</v>
      </c>
      <c r="L76" s="32">
        <f t="shared" si="17"/>
        <v>0</v>
      </c>
      <c r="M76" s="72"/>
      <c r="N76" s="27"/>
      <c r="O76" s="144"/>
    </row>
    <row r="77" spans="1:15" s="1" customFormat="1" ht="48" customHeight="1">
      <c r="A77" s="139"/>
      <c r="B77" s="139"/>
      <c r="C77" s="60" t="s">
        <v>26</v>
      </c>
      <c r="D77" s="81"/>
      <c r="E77" s="60" t="s">
        <v>7</v>
      </c>
      <c r="F77" s="32">
        <f>F81</f>
        <v>0</v>
      </c>
      <c r="G77" s="32">
        <f>H77+I77+J77+K77+L77</f>
        <v>0</v>
      </c>
      <c r="H77" s="32">
        <f t="shared" si="17"/>
        <v>0</v>
      </c>
      <c r="I77" s="32">
        <f t="shared" si="17"/>
        <v>0</v>
      </c>
      <c r="J77" s="32">
        <f t="shared" si="17"/>
        <v>0</v>
      </c>
      <c r="K77" s="32">
        <f t="shared" si="17"/>
        <v>0</v>
      </c>
      <c r="L77" s="32">
        <f t="shared" si="17"/>
        <v>0</v>
      </c>
      <c r="M77" s="72"/>
      <c r="N77" s="27"/>
      <c r="O77" s="144"/>
    </row>
    <row r="78" spans="1:15" s="1" customFormat="1" ht="48" customHeight="1">
      <c r="A78" s="140"/>
      <c r="B78" s="140"/>
      <c r="C78" s="60" t="s">
        <v>26</v>
      </c>
      <c r="D78" s="81"/>
      <c r="E78" s="60" t="s">
        <v>2</v>
      </c>
      <c r="F78" s="32">
        <f>F82</f>
        <v>0</v>
      </c>
      <c r="G78" s="32">
        <f>H78+I78+J78+K78+L78</f>
        <v>301112.2</v>
      </c>
      <c r="H78" s="32">
        <f t="shared" si="17"/>
        <v>53972</v>
      </c>
      <c r="I78" s="32">
        <f t="shared" si="17"/>
        <v>64915.1</v>
      </c>
      <c r="J78" s="32">
        <f t="shared" si="17"/>
        <v>60741.7</v>
      </c>
      <c r="K78" s="32">
        <f t="shared" si="17"/>
        <v>60741.7</v>
      </c>
      <c r="L78" s="32">
        <f t="shared" si="17"/>
        <v>60741.7</v>
      </c>
      <c r="M78" s="124"/>
      <c r="N78" s="27"/>
      <c r="O78" s="145"/>
    </row>
    <row r="79" spans="1:15" s="1" customFormat="1" ht="33.75" customHeight="1">
      <c r="A79" s="71">
        <v>1.1</v>
      </c>
      <c r="B79" s="71" t="s">
        <v>53</v>
      </c>
      <c r="C79" s="58" t="s">
        <v>26</v>
      </c>
      <c r="D79" s="77"/>
      <c r="E79" s="27" t="s">
        <v>8</v>
      </c>
      <c r="F79" s="33">
        <f aca="true" t="shared" si="18" ref="F79:L79">F80+F81+F82</f>
        <v>0</v>
      </c>
      <c r="G79" s="33">
        <f>H79+I79+J79+K79+L79</f>
        <v>301112.2</v>
      </c>
      <c r="H79" s="33">
        <f t="shared" si="18"/>
        <v>53972</v>
      </c>
      <c r="I79" s="33">
        <f t="shared" si="18"/>
        <v>64915.1</v>
      </c>
      <c r="J79" s="33">
        <f t="shared" si="18"/>
        <v>60741.7</v>
      </c>
      <c r="K79" s="33">
        <f t="shared" si="18"/>
        <v>60741.7</v>
      </c>
      <c r="L79" s="33">
        <f t="shared" si="18"/>
        <v>60741.7</v>
      </c>
      <c r="M79" s="27"/>
      <c r="N79" s="27"/>
      <c r="O79" s="13"/>
    </row>
    <row r="80" spans="1:15" s="1" customFormat="1" ht="48" customHeight="1">
      <c r="A80" s="136"/>
      <c r="B80" s="136"/>
      <c r="C80" s="58" t="s">
        <v>26</v>
      </c>
      <c r="D80" s="78"/>
      <c r="E80" s="58" t="s">
        <v>9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27"/>
      <c r="N80" s="27"/>
      <c r="O80" s="13"/>
    </row>
    <row r="81" spans="1:15" s="1" customFormat="1" ht="48" customHeight="1">
      <c r="A81" s="136"/>
      <c r="B81" s="136"/>
      <c r="C81" s="58" t="s">
        <v>26</v>
      </c>
      <c r="D81" s="78"/>
      <c r="E81" s="58" t="s">
        <v>7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27"/>
      <c r="N81" s="27"/>
      <c r="O81" s="13"/>
    </row>
    <row r="82" spans="1:15" s="1" customFormat="1" ht="48" customHeight="1">
      <c r="A82" s="137"/>
      <c r="B82" s="137"/>
      <c r="C82" s="58" t="s">
        <v>26</v>
      </c>
      <c r="D82" s="78"/>
      <c r="E82" s="58" t="s">
        <v>2</v>
      </c>
      <c r="F82" s="34">
        <v>0</v>
      </c>
      <c r="G82" s="34">
        <f>H82+I82+J82+K82+L82</f>
        <v>301112.2</v>
      </c>
      <c r="H82" s="34">
        <f>55320.8-1000+849.2-1198</f>
        <v>53972</v>
      </c>
      <c r="I82" s="34">
        <f>62165.1+1450+1300</f>
        <v>64915.1</v>
      </c>
      <c r="J82" s="34">
        <v>60741.7</v>
      </c>
      <c r="K82" s="34">
        <v>60741.7</v>
      </c>
      <c r="L82" s="34">
        <v>60741.7</v>
      </c>
      <c r="M82" s="58"/>
      <c r="N82" s="58"/>
      <c r="O82" s="56"/>
    </row>
    <row r="83" spans="1:15" s="1" customFormat="1" ht="32.25" customHeight="1" hidden="1">
      <c r="A83" s="71"/>
      <c r="B83" s="71"/>
      <c r="C83" s="58"/>
      <c r="D83" s="77"/>
      <c r="E83" s="27"/>
      <c r="F83" s="34"/>
      <c r="G83" s="34"/>
      <c r="H83" s="34"/>
      <c r="I83" s="34"/>
      <c r="J83" s="34"/>
      <c r="K83" s="34"/>
      <c r="L83" s="34"/>
      <c r="M83" s="58"/>
      <c r="N83" s="58"/>
      <c r="O83" s="56"/>
    </row>
    <row r="84" spans="1:15" s="1" customFormat="1" ht="48" customHeight="1" hidden="1">
      <c r="A84" s="72"/>
      <c r="B84" s="72"/>
      <c r="C84" s="58"/>
      <c r="D84" s="78"/>
      <c r="E84" s="58"/>
      <c r="F84" s="34"/>
      <c r="G84" s="34"/>
      <c r="H84" s="34"/>
      <c r="I84" s="34"/>
      <c r="J84" s="34"/>
      <c r="K84" s="34"/>
      <c r="L84" s="34"/>
      <c r="M84" s="58"/>
      <c r="N84" s="58"/>
      <c r="O84" s="56"/>
    </row>
    <row r="85" spans="1:15" s="1" customFormat="1" ht="48" customHeight="1" hidden="1">
      <c r="A85" s="72"/>
      <c r="B85" s="72"/>
      <c r="C85" s="58"/>
      <c r="D85" s="78"/>
      <c r="E85" s="58"/>
      <c r="F85" s="34"/>
      <c r="G85" s="34"/>
      <c r="H85" s="34"/>
      <c r="I85" s="34"/>
      <c r="J85" s="34"/>
      <c r="K85" s="34"/>
      <c r="L85" s="34"/>
      <c r="M85" s="58"/>
      <c r="N85" s="58"/>
      <c r="O85" s="56"/>
    </row>
    <row r="86" spans="1:15" s="1" customFormat="1" ht="48" customHeight="1" hidden="1">
      <c r="A86" s="124"/>
      <c r="B86" s="124"/>
      <c r="C86" s="58"/>
      <c r="D86" s="78"/>
      <c r="E86" s="58"/>
      <c r="F86" s="34"/>
      <c r="G86" s="34"/>
      <c r="H86" s="34"/>
      <c r="I86" s="34"/>
      <c r="J86" s="34"/>
      <c r="K86" s="34"/>
      <c r="L86" s="34"/>
      <c r="M86" s="58"/>
      <c r="N86" s="58"/>
      <c r="O86" s="56"/>
    </row>
    <row r="87" spans="1:17" s="1" customFormat="1" ht="48" customHeight="1">
      <c r="A87" s="125" t="s">
        <v>35</v>
      </c>
      <c r="B87" s="126"/>
      <c r="C87" s="127"/>
      <c r="D87" s="31"/>
      <c r="E87" s="29" t="s">
        <v>8</v>
      </c>
      <c r="F87" s="47">
        <f aca="true" t="shared" si="19" ref="F87:L87">F88+F89+F90</f>
        <v>0</v>
      </c>
      <c r="G87" s="47">
        <f t="shared" si="19"/>
        <v>301112.2</v>
      </c>
      <c r="H87" s="47">
        <f t="shared" si="19"/>
        <v>53972</v>
      </c>
      <c r="I87" s="47">
        <f t="shared" si="19"/>
        <v>64915.1</v>
      </c>
      <c r="J87" s="47">
        <f t="shared" si="19"/>
        <v>60741.7</v>
      </c>
      <c r="K87" s="47">
        <f t="shared" si="19"/>
        <v>60741.7</v>
      </c>
      <c r="L87" s="47">
        <f t="shared" si="19"/>
        <v>60741.7</v>
      </c>
      <c r="M87" s="41"/>
      <c r="N87" s="58"/>
      <c r="O87" s="56"/>
      <c r="P87" s="8"/>
      <c r="Q87" s="8"/>
    </row>
    <row r="88" spans="1:15" s="1" customFormat="1" ht="48" customHeight="1">
      <c r="A88" s="128"/>
      <c r="B88" s="129"/>
      <c r="C88" s="130"/>
      <c r="D88" s="31"/>
      <c r="E88" s="60" t="s">
        <v>9</v>
      </c>
      <c r="F88" s="47">
        <v>0</v>
      </c>
      <c r="G88" s="47">
        <f>H88+I88+J88+K88+L88+M88</f>
        <v>0</v>
      </c>
      <c r="H88" s="47">
        <f aca="true" t="shared" si="20" ref="H88:L90">H76</f>
        <v>0</v>
      </c>
      <c r="I88" s="47">
        <f t="shared" si="20"/>
        <v>0</v>
      </c>
      <c r="J88" s="47">
        <f t="shared" si="20"/>
        <v>0</v>
      </c>
      <c r="K88" s="47">
        <f t="shared" si="20"/>
        <v>0</v>
      </c>
      <c r="L88" s="47">
        <f t="shared" si="20"/>
        <v>0</v>
      </c>
      <c r="M88" s="41"/>
      <c r="N88" s="58"/>
      <c r="O88" s="56"/>
    </row>
    <row r="89" spans="1:15" s="1" customFormat="1" ht="48" customHeight="1">
      <c r="A89" s="128"/>
      <c r="B89" s="129"/>
      <c r="C89" s="130"/>
      <c r="D89" s="31"/>
      <c r="E89" s="60" t="s">
        <v>7</v>
      </c>
      <c r="F89" s="47">
        <v>0</v>
      </c>
      <c r="G89" s="47">
        <f>H89+I89+J89+K89+L89+M89</f>
        <v>0</v>
      </c>
      <c r="H89" s="47">
        <f t="shared" si="20"/>
        <v>0</v>
      </c>
      <c r="I89" s="47">
        <f t="shared" si="20"/>
        <v>0</v>
      </c>
      <c r="J89" s="47">
        <f t="shared" si="20"/>
        <v>0</v>
      </c>
      <c r="K89" s="47">
        <f t="shared" si="20"/>
        <v>0</v>
      </c>
      <c r="L89" s="47">
        <f t="shared" si="20"/>
        <v>0</v>
      </c>
      <c r="M89" s="41"/>
      <c r="N89" s="58"/>
      <c r="O89" s="56"/>
    </row>
    <row r="90" spans="1:15" s="1" customFormat="1" ht="48" customHeight="1">
      <c r="A90" s="128"/>
      <c r="B90" s="131"/>
      <c r="C90" s="130"/>
      <c r="D90" s="31"/>
      <c r="E90" s="60" t="s">
        <v>2</v>
      </c>
      <c r="F90" s="47">
        <v>0</v>
      </c>
      <c r="G90" s="47">
        <f>H90+I90+J90+K90+L90+M90</f>
        <v>301112.2</v>
      </c>
      <c r="H90" s="47">
        <f t="shared" si="20"/>
        <v>53972</v>
      </c>
      <c r="I90" s="47">
        <f t="shared" si="20"/>
        <v>64915.1</v>
      </c>
      <c r="J90" s="47">
        <f t="shared" si="20"/>
        <v>60741.7</v>
      </c>
      <c r="K90" s="47">
        <f t="shared" si="20"/>
        <v>60741.7</v>
      </c>
      <c r="L90" s="47">
        <f t="shared" si="20"/>
        <v>60741.7</v>
      </c>
      <c r="M90" s="41"/>
      <c r="N90" s="58"/>
      <c r="O90" s="56"/>
    </row>
    <row r="91" spans="1:15" s="1" customFormat="1" ht="27.75" customHeight="1">
      <c r="A91" s="94" t="s">
        <v>44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2"/>
    </row>
    <row r="92" spans="1:15" s="1" customFormat="1" ht="30" customHeight="1">
      <c r="A92" s="71">
        <v>1</v>
      </c>
      <c r="B92" s="138" t="s">
        <v>46</v>
      </c>
      <c r="C92" s="60" t="s">
        <v>26</v>
      </c>
      <c r="D92" s="77"/>
      <c r="E92" s="29" t="s">
        <v>8</v>
      </c>
      <c r="F92" s="32">
        <v>0</v>
      </c>
      <c r="G92" s="32">
        <f>H92+I92+J92+K92+L92</f>
        <v>13500</v>
      </c>
      <c r="H92" s="32">
        <f>H93+H94+H95</f>
        <v>13500</v>
      </c>
      <c r="I92" s="32">
        <f>I93+I94+I95</f>
        <v>0</v>
      </c>
      <c r="J92" s="32">
        <f>J93+J94+J95</f>
        <v>0</v>
      </c>
      <c r="K92" s="32">
        <f>K93+K94+K95</f>
        <v>0</v>
      </c>
      <c r="L92" s="32">
        <f>L93+L94+L95</f>
        <v>0</v>
      </c>
      <c r="M92" s="168" t="s">
        <v>3</v>
      </c>
      <c r="N92" s="27"/>
      <c r="O92" s="146"/>
    </row>
    <row r="93" spans="1:15" s="1" customFormat="1" ht="39" customHeight="1">
      <c r="A93" s="72"/>
      <c r="B93" s="139"/>
      <c r="C93" s="58" t="s">
        <v>26</v>
      </c>
      <c r="D93" s="78"/>
      <c r="E93" s="58" t="s">
        <v>9</v>
      </c>
      <c r="F93" s="32">
        <v>0</v>
      </c>
      <c r="G93" s="32">
        <f>H93+I93+J93+K93+L93</f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169"/>
      <c r="N93" s="27"/>
      <c r="O93" s="147"/>
    </row>
    <row r="94" spans="1:15" s="1" customFormat="1" ht="39" customHeight="1">
      <c r="A94" s="72"/>
      <c r="B94" s="139"/>
      <c r="C94" s="58" t="s">
        <v>26</v>
      </c>
      <c r="D94" s="78"/>
      <c r="E94" s="58" t="s">
        <v>7</v>
      </c>
      <c r="F94" s="32">
        <v>0</v>
      </c>
      <c r="G94" s="32">
        <f>H94+I94+J94+K94+L94</f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169"/>
      <c r="N94" s="27"/>
      <c r="O94" s="147"/>
    </row>
    <row r="95" spans="1:15" s="1" customFormat="1" ht="42" customHeight="1">
      <c r="A95" s="124"/>
      <c r="B95" s="140"/>
      <c r="C95" s="58" t="s">
        <v>26</v>
      </c>
      <c r="D95" s="78"/>
      <c r="E95" s="58" t="s">
        <v>2</v>
      </c>
      <c r="F95" s="32">
        <v>0</v>
      </c>
      <c r="G95" s="32">
        <f>I95+H95+J95+K95+L95</f>
        <v>13500</v>
      </c>
      <c r="H95" s="32">
        <f>H99</f>
        <v>13500</v>
      </c>
      <c r="I95" s="32">
        <f>I99</f>
        <v>0</v>
      </c>
      <c r="J95" s="32">
        <f>J99</f>
        <v>0</v>
      </c>
      <c r="K95" s="32">
        <f>K99</f>
        <v>0</v>
      </c>
      <c r="L95" s="32">
        <f>L99</f>
        <v>0</v>
      </c>
      <c r="M95" s="170"/>
      <c r="N95" s="27"/>
      <c r="O95" s="148"/>
    </row>
    <row r="96" spans="1:15" s="1" customFormat="1" ht="25.5" customHeight="1">
      <c r="A96" s="71">
        <v>1.1</v>
      </c>
      <c r="B96" s="71" t="s">
        <v>54</v>
      </c>
      <c r="C96" s="58" t="s">
        <v>26</v>
      </c>
      <c r="D96" s="77"/>
      <c r="E96" s="27" t="s">
        <v>8</v>
      </c>
      <c r="F96" s="33">
        <f>F97+F98+F99</f>
        <v>0</v>
      </c>
      <c r="G96" s="33">
        <f aca="true" t="shared" si="21" ref="G96:G103">H96+I96+J96+K96+L96</f>
        <v>13500</v>
      </c>
      <c r="H96" s="33">
        <f>H99</f>
        <v>13500</v>
      </c>
      <c r="I96" s="33">
        <f>I99</f>
        <v>0</v>
      </c>
      <c r="J96" s="33">
        <f>J99</f>
        <v>0</v>
      </c>
      <c r="K96" s="33">
        <f>K99</f>
        <v>0</v>
      </c>
      <c r="L96" s="33">
        <f>L99</f>
        <v>0</v>
      </c>
      <c r="M96" s="23"/>
      <c r="N96" s="27"/>
      <c r="O96" s="13"/>
    </row>
    <row r="97" spans="1:15" s="1" customFormat="1" ht="48" customHeight="1">
      <c r="A97" s="173"/>
      <c r="B97" s="173"/>
      <c r="C97" s="58" t="s">
        <v>26</v>
      </c>
      <c r="D97" s="78"/>
      <c r="E97" s="58" t="s">
        <v>9</v>
      </c>
      <c r="F97" s="33">
        <v>0</v>
      </c>
      <c r="G97" s="33">
        <f t="shared" si="21"/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23"/>
      <c r="N97" s="27"/>
      <c r="O97" s="13"/>
    </row>
    <row r="98" spans="1:15" s="1" customFormat="1" ht="48" customHeight="1">
      <c r="A98" s="173"/>
      <c r="B98" s="173"/>
      <c r="C98" s="58" t="s">
        <v>26</v>
      </c>
      <c r="D98" s="78"/>
      <c r="E98" s="58" t="s">
        <v>7</v>
      </c>
      <c r="F98" s="33">
        <v>0</v>
      </c>
      <c r="G98" s="33">
        <f t="shared" si="21"/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23"/>
      <c r="N98" s="27"/>
      <c r="O98" s="13"/>
    </row>
    <row r="99" spans="1:15" s="1" customFormat="1" ht="48" customHeight="1">
      <c r="A99" s="173"/>
      <c r="B99" s="173"/>
      <c r="C99" s="58" t="s">
        <v>26</v>
      </c>
      <c r="D99" s="78"/>
      <c r="E99" s="58" t="s">
        <v>2</v>
      </c>
      <c r="F99" s="34">
        <v>0</v>
      </c>
      <c r="G99" s="34">
        <f t="shared" si="21"/>
        <v>13500</v>
      </c>
      <c r="H99" s="34">
        <v>13500</v>
      </c>
      <c r="I99" s="34">
        <v>0</v>
      </c>
      <c r="J99" s="34">
        <v>0</v>
      </c>
      <c r="K99" s="34">
        <v>0</v>
      </c>
      <c r="L99" s="34">
        <v>0</v>
      </c>
      <c r="M99" s="41"/>
      <c r="N99" s="27"/>
      <c r="O99" s="13"/>
    </row>
    <row r="100" spans="1:15" s="1" customFormat="1" ht="27.75" customHeight="1">
      <c r="A100" s="125" t="s">
        <v>59</v>
      </c>
      <c r="B100" s="161"/>
      <c r="C100" s="162"/>
      <c r="D100" s="54"/>
      <c r="E100" s="29" t="s">
        <v>8</v>
      </c>
      <c r="F100" s="32">
        <v>0</v>
      </c>
      <c r="G100" s="32">
        <f t="shared" si="21"/>
        <v>13500</v>
      </c>
      <c r="H100" s="32">
        <f>H103+H102+H101</f>
        <v>13500</v>
      </c>
      <c r="I100" s="32">
        <f>I103+I102+I101</f>
        <v>0</v>
      </c>
      <c r="J100" s="32">
        <f>J103+J102+J101</f>
        <v>0</v>
      </c>
      <c r="K100" s="32">
        <f>K103+K102+K101</f>
        <v>0</v>
      </c>
      <c r="L100" s="32">
        <f>L103+L102+L101</f>
        <v>0</v>
      </c>
      <c r="M100" s="23"/>
      <c r="N100" s="59"/>
      <c r="O100" s="53"/>
    </row>
    <row r="101" spans="1:15" s="1" customFormat="1" ht="38.25" customHeight="1">
      <c r="A101" s="163"/>
      <c r="B101" s="164"/>
      <c r="C101" s="101"/>
      <c r="D101" s="54"/>
      <c r="E101" s="60" t="s">
        <v>9</v>
      </c>
      <c r="F101" s="32">
        <v>0</v>
      </c>
      <c r="G101" s="32">
        <f t="shared" si="21"/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23"/>
      <c r="N101" s="59"/>
      <c r="O101" s="53"/>
    </row>
    <row r="102" spans="1:15" s="1" customFormat="1" ht="41.25" customHeight="1">
      <c r="A102" s="163"/>
      <c r="B102" s="164"/>
      <c r="C102" s="101"/>
      <c r="D102" s="54"/>
      <c r="E102" s="60" t="s">
        <v>7</v>
      </c>
      <c r="F102" s="32">
        <v>0</v>
      </c>
      <c r="G102" s="32">
        <f t="shared" si="21"/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23"/>
      <c r="N102" s="59"/>
      <c r="O102" s="53"/>
    </row>
    <row r="103" spans="1:15" s="1" customFormat="1" ht="48" customHeight="1">
      <c r="A103" s="165"/>
      <c r="B103" s="166"/>
      <c r="C103" s="167"/>
      <c r="D103" s="54"/>
      <c r="E103" s="60" t="s">
        <v>2</v>
      </c>
      <c r="F103" s="32">
        <v>0</v>
      </c>
      <c r="G103" s="32">
        <f t="shared" si="21"/>
        <v>13500</v>
      </c>
      <c r="H103" s="32">
        <f>H95</f>
        <v>13500</v>
      </c>
      <c r="I103" s="32">
        <f>I95</f>
        <v>0</v>
      </c>
      <c r="J103" s="32">
        <f>J95</f>
        <v>0</v>
      </c>
      <c r="K103" s="32">
        <f>K95</f>
        <v>0</v>
      </c>
      <c r="L103" s="32">
        <f>L95</f>
        <v>0</v>
      </c>
      <c r="M103" s="23"/>
      <c r="N103" s="59"/>
      <c r="O103" s="53"/>
    </row>
    <row r="104" spans="1:15" s="1" customFormat="1" ht="28.5" customHeight="1">
      <c r="A104" s="99" t="s">
        <v>10</v>
      </c>
      <c r="B104" s="100"/>
      <c r="C104" s="101"/>
      <c r="D104" s="50"/>
      <c r="E104" s="27" t="s">
        <v>8</v>
      </c>
      <c r="F104" s="32">
        <f aca="true" t="shared" si="22" ref="F104:L104">F105+F106+F107</f>
        <v>230120.90000000002</v>
      </c>
      <c r="G104" s="32">
        <f t="shared" si="22"/>
        <v>1206146.24</v>
      </c>
      <c r="H104" s="32">
        <f t="shared" si="22"/>
        <v>218251.59999999998</v>
      </c>
      <c r="I104" s="32">
        <f t="shared" si="22"/>
        <v>258705.03999999998</v>
      </c>
      <c r="J104" s="32">
        <f t="shared" si="22"/>
        <v>232863.2</v>
      </c>
      <c r="K104" s="32">
        <f t="shared" si="22"/>
        <v>287463.2</v>
      </c>
      <c r="L104" s="32">
        <f t="shared" si="22"/>
        <v>208863.2</v>
      </c>
      <c r="M104" s="51"/>
      <c r="N104" s="59"/>
      <c r="O104" s="52"/>
    </row>
    <row r="105" spans="1:15" s="1" customFormat="1" ht="43.5" customHeight="1">
      <c r="A105" s="99"/>
      <c r="B105" s="100"/>
      <c r="C105" s="101"/>
      <c r="D105" s="28"/>
      <c r="E105" s="27" t="s">
        <v>9</v>
      </c>
      <c r="F105" s="32">
        <f>F88+F71+F58</f>
        <v>0</v>
      </c>
      <c r="G105" s="32">
        <f>H105+I105+J105+K105+L105+M105</f>
        <v>74670</v>
      </c>
      <c r="H105" s="32">
        <f aca="true" t="shared" si="23" ref="H105:L106">H88+H71+H58</f>
        <v>0</v>
      </c>
      <c r="I105" s="32">
        <f t="shared" si="23"/>
        <v>0</v>
      </c>
      <c r="J105" s="32">
        <f t="shared" si="23"/>
        <v>0</v>
      </c>
      <c r="K105" s="32">
        <f t="shared" si="23"/>
        <v>74670</v>
      </c>
      <c r="L105" s="32">
        <f t="shared" si="23"/>
        <v>0</v>
      </c>
      <c r="M105" s="23"/>
      <c r="N105" s="27"/>
      <c r="O105" s="42"/>
    </row>
    <row r="106" spans="1:15" s="1" customFormat="1" ht="36" customHeight="1">
      <c r="A106" s="99"/>
      <c r="B106" s="100"/>
      <c r="C106" s="101"/>
      <c r="D106" s="28"/>
      <c r="E106" s="27" t="s">
        <v>7</v>
      </c>
      <c r="F106" s="32">
        <f>F89+F72+F59</f>
        <v>0</v>
      </c>
      <c r="G106" s="32">
        <f>H106+I106+J106+L106+K106+M106</f>
        <v>19458</v>
      </c>
      <c r="H106" s="32">
        <f t="shared" si="23"/>
        <v>0</v>
      </c>
      <c r="I106" s="32">
        <f t="shared" si="23"/>
        <v>0</v>
      </c>
      <c r="J106" s="32">
        <f t="shared" si="23"/>
        <v>15528</v>
      </c>
      <c r="K106" s="32">
        <f t="shared" si="23"/>
        <v>3930</v>
      </c>
      <c r="L106" s="32">
        <f t="shared" si="23"/>
        <v>0</v>
      </c>
      <c r="M106" s="23"/>
      <c r="N106" s="27"/>
      <c r="O106" s="42"/>
    </row>
    <row r="107" spans="1:15" s="1" customFormat="1" ht="54" customHeight="1" thickBot="1">
      <c r="A107" s="102"/>
      <c r="B107" s="103"/>
      <c r="C107" s="104"/>
      <c r="D107" s="43"/>
      <c r="E107" s="27" t="s">
        <v>2</v>
      </c>
      <c r="F107" s="32">
        <f>F90+F73+F60</f>
        <v>230120.90000000002</v>
      </c>
      <c r="G107" s="32">
        <f>H107+I107+J107+K107+L107+M107</f>
        <v>1112018.24</v>
      </c>
      <c r="H107" s="32">
        <f>H90+H73+H60+H103</f>
        <v>218251.59999999998</v>
      </c>
      <c r="I107" s="32">
        <f>I90+I73+I60+I103</f>
        <v>258705.03999999998</v>
      </c>
      <c r="J107" s="32">
        <f>J90+J73+J60+J103</f>
        <v>217335.2</v>
      </c>
      <c r="K107" s="32">
        <f>K90+K73+K60+K103</f>
        <v>208863.2</v>
      </c>
      <c r="L107" s="32">
        <f>L90+L73+L60+L103</f>
        <v>208863.2</v>
      </c>
      <c r="M107" s="45"/>
      <c r="N107" s="44"/>
      <c r="O107" s="46"/>
    </row>
    <row r="108" spans="6:15" ht="15">
      <c r="F108" s="16"/>
      <c r="G108" s="16"/>
      <c r="H108" s="16"/>
      <c r="I108" s="24"/>
      <c r="J108" s="16"/>
      <c r="K108" s="16"/>
      <c r="L108" s="16"/>
      <c r="N108" s="26" t="s">
        <v>11</v>
      </c>
      <c r="O108" s="15" t="s">
        <v>22</v>
      </c>
    </row>
    <row r="109" spans="6:12" ht="15">
      <c r="F109" s="16"/>
      <c r="G109" s="16"/>
      <c r="H109" s="16"/>
      <c r="I109" s="24"/>
      <c r="J109" s="16"/>
      <c r="K109" s="16"/>
      <c r="L109" s="16"/>
    </row>
    <row r="110" spans="6:10" ht="15">
      <c r="F110" s="10"/>
      <c r="G110" s="10"/>
      <c r="H110" s="10"/>
      <c r="I110" s="25"/>
      <c r="J110" s="10"/>
    </row>
    <row r="111" spans="6:10" ht="15">
      <c r="F111" s="10"/>
      <c r="G111" s="10"/>
      <c r="H111" s="10"/>
      <c r="I111" s="25"/>
      <c r="J111" s="10"/>
    </row>
    <row r="112" spans="6:10" ht="15">
      <c r="F112" s="10"/>
      <c r="G112" s="10"/>
      <c r="H112" s="10"/>
      <c r="I112" s="25"/>
      <c r="J112" s="10"/>
    </row>
    <row r="113" spans="6:10" ht="15">
      <c r="F113" s="10"/>
      <c r="G113" s="10"/>
      <c r="H113" s="10"/>
      <c r="I113" s="25"/>
      <c r="J113" s="10"/>
    </row>
    <row r="114" spans="6:9" ht="15">
      <c r="F114" s="19"/>
      <c r="G114" s="10"/>
      <c r="H114" s="10"/>
      <c r="I114" s="8"/>
    </row>
    <row r="115" spans="6:9" ht="15">
      <c r="F115" s="19"/>
      <c r="G115" s="10"/>
      <c r="H115" s="10"/>
      <c r="I115" s="8"/>
    </row>
    <row r="116" spans="6:10" ht="15">
      <c r="F116" s="10"/>
      <c r="G116" s="10"/>
      <c r="H116" s="10"/>
      <c r="I116" s="8"/>
      <c r="J116" s="10"/>
    </row>
    <row r="117" spans="6:9" ht="15">
      <c r="F117" s="10"/>
      <c r="G117" s="10"/>
      <c r="H117" s="10"/>
      <c r="I117" s="8"/>
    </row>
  </sheetData>
  <sheetProtection/>
  <mergeCells count="91">
    <mergeCell ref="A100:C103"/>
    <mergeCell ref="M92:M95"/>
    <mergeCell ref="O92:O95"/>
    <mergeCell ref="A91:O91"/>
    <mergeCell ref="A92:A95"/>
    <mergeCell ref="B92:B95"/>
    <mergeCell ref="D92:D95"/>
    <mergeCell ref="A96:A99"/>
    <mergeCell ref="B96:B99"/>
    <mergeCell ref="D96:D99"/>
    <mergeCell ref="A61:O61"/>
    <mergeCell ref="A29:A32"/>
    <mergeCell ref="O17:O20"/>
    <mergeCell ref="A53:A56"/>
    <mergeCell ref="A45:A48"/>
    <mergeCell ref="A49:A52"/>
    <mergeCell ref="O49:O52"/>
    <mergeCell ref="D53:D56"/>
    <mergeCell ref="O54:O56"/>
    <mergeCell ref="B53:B56"/>
    <mergeCell ref="M62:M65"/>
    <mergeCell ref="O62:O65"/>
    <mergeCell ref="O45:O48"/>
    <mergeCell ref="B25:B28"/>
    <mergeCell ref="M75:M78"/>
    <mergeCell ref="O75:O78"/>
    <mergeCell ref="B66:B69"/>
    <mergeCell ref="D66:D69"/>
    <mergeCell ref="O29:O32"/>
    <mergeCell ref="N29:N32"/>
    <mergeCell ref="A79:A82"/>
    <mergeCell ref="B79:B82"/>
    <mergeCell ref="D79:D82"/>
    <mergeCell ref="A75:A78"/>
    <mergeCell ref="B75:B78"/>
    <mergeCell ref="B17:B20"/>
    <mergeCell ref="A25:A28"/>
    <mergeCell ref="B49:B52"/>
    <mergeCell ref="A62:A65"/>
    <mergeCell ref="B62:B65"/>
    <mergeCell ref="D62:D65"/>
    <mergeCell ref="A87:C90"/>
    <mergeCell ref="D21:D24"/>
    <mergeCell ref="B29:B32"/>
    <mergeCell ref="A21:A24"/>
    <mergeCell ref="B83:B86"/>
    <mergeCell ref="D83:D86"/>
    <mergeCell ref="A66:A69"/>
    <mergeCell ref="B45:B48"/>
    <mergeCell ref="D75:D78"/>
    <mergeCell ref="A74:O74"/>
    <mergeCell ref="H13:L13"/>
    <mergeCell ref="N17:N24"/>
    <mergeCell ref="A104:C107"/>
    <mergeCell ref="A70:C73"/>
    <mergeCell ref="A57:D60"/>
    <mergeCell ref="M17:M56"/>
    <mergeCell ref="A83:A86"/>
    <mergeCell ref="B13:B14"/>
    <mergeCell ref="E13:E14"/>
    <mergeCell ref="H6:O6"/>
    <mergeCell ref="H7:O7"/>
    <mergeCell ref="J8:O8"/>
    <mergeCell ref="A11:O11"/>
    <mergeCell ref="A10:O10"/>
    <mergeCell ref="H9:N9"/>
    <mergeCell ref="A33:A36"/>
    <mergeCell ref="B33:B36"/>
    <mergeCell ref="D37:D40"/>
    <mergeCell ref="B37:B40"/>
    <mergeCell ref="A37:A40"/>
    <mergeCell ref="D41:D44"/>
    <mergeCell ref="B41:B44"/>
    <mergeCell ref="A41:A44"/>
    <mergeCell ref="D29:D32"/>
    <mergeCell ref="D49:D52"/>
    <mergeCell ref="N13:N14"/>
    <mergeCell ref="B21:B24"/>
    <mergeCell ref="D45:D48"/>
    <mergeCell ref="G13:G14"/>
    <mergeCell ref="D33:D36"/>
    <mergeCell ref="O13:O14"/>
    <mergeCell ref="M13:M14"/>
    <mergeCell ref="D13:D14"/>
    <mergeCell ref="A17:A20"/>
    <mergeCell ref="N45:N56"/>
    <mergeCell ref="A13:A14"/>
    <mergeCell ref="C13:C14"/>
    <mergeCell ref="F13:F14"/>
    <mergeCell ref="A16:O16"/>
    <mergeCell ref="D25:D28"/>
  </mergeCells>
  <printOptions/>
  <pageMargins left="0.4330708661417323" right="0" top="0.4724409448818898" bottom="0.31496062992125984" header="0.4724409448818898" footer="0.31496062992125984"/>
  <pageSetup horizontalDpi="600" verticalDpi="600" orientation="landscape" paperSize="9" scale="60" r:id="rId3"/>
  <rowBreaks count="6" manualBreakCount="6">
    <brk id="20" max="14" man="1"/>
    <brk id="24" max="14" man="1"/>
    <brk id="44" max="14" man="1"/>
    <brk id="52" max="14" man="1"/>
    <brk id="73" max="14" man="1"/>
    <brk id="9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Борзова А.В.</cp:lastModifiedBy>
  <cp:lastPrinted>2021-12-10T07:40:30Z</cp:lastPrinted>
  <dcterms:created xsi:type="dcterms:W3CDTF">2013-09-26T09:08:44Z</dcterms:created>
  <dcterms:modified xsi:type="dcterms:W3CDTF">2021-12-21T07:16:59Z</dcterms:modified>
  <cp:category/>
  <cp:version/>
  <cp:contentType/>
  <cp:contentStatus/>
</cp:coreProperties>
</file>