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0" windowWidth="9720" windowHeight="5160" activeTab="0"/>
  </bookViews>
  <sheets>
    <sheet name="Лист3" sheetId="1" r:id="rId1"/>
  </sheets>
  <definedNames>
    <definedName name="_xlnm.Print_Area" localSheetId="0">'Лист3'!$A$1:$M$180</definedName>
  </definedNames>
  <calcPr fullCalcOnLoad="1"/>
</workbook>
</file>

<file path=xl/sharedStrings.xml><?xml version="1.0" encoding="utf-8"?>
<sst xmlns="http://schemas.openxmlformats.org/spreadsheetml/2006/main" count="533" uniqueCount="193">
  <si>
    <r>
      <t>Мероприятие 6</t>
    </r>
    <r>
      <rPr>
        <sz val="9"/>
        <rFont val="Times New Roman"/>
        <family val="1"/>
      </rPr>
      <t xml:space="preserve"> Обеспечение бесперебойной работы средств организации дорожного движения.</t>
    </r>
  </si>
  <si>
    <t>Итого по Подпрограмме IV</t>
  </si>
  <si>
    <t xml:space="preserve">Подпрограмма II  </t>
  </si>
  <si>
    <t>№</t>
  </si>
  <si>
    <t>Мероприятия по реализации подпрограммы</t>
  </si>
  <si>
    <t>Объём финансирования по годам (тыс.руб.)</t>
  </si>
  <si>
    <t>Ответственный за выполнение мероприятия подпрограммы</t>
  </si>
  <si>
    <t>Результаты выполнения мероприятия подпрограмм</t>
  </si>
  <si>
    <t>2015 г.</t>
  </si>
  <si>
    <t>1.</t>
  </si>
  <si>
    <t>ИТОГО:</t>
  </si>
  <si>
    <t>2014 -2018 гг.</t>
  </si>
  <si>
    <t>Средства бюджета городского округа Домодедово</t>
  </si>
  <si>
    <t>Итого по Подпрограмме I</t>
  </si>
  <si>
    <t xml:space="preserve">ИТОГО </t>
  </si>
  <si>
    <r>
      <t>Мероприятие 5</t>
    </r>
    <r>
      <rPr>
        <sz val="9"/>
        <rFont val="Times New Roman"/>
        <family val="1"/>
      </rPr>
      <t xml:space="preserve"> Установка дорожных знаков</t>
    </r>
  </si>
  <si>
    <r>
      <t>Мероприятие 7</t>
    </r>
    <r>
      <rPr>
        <sz val="9"/>
        <rFont val="Times New Roman"/>
        <family val="1"/>
      </rPr>
      <t xml:space="preserve"> Страхование светофорных объектов</t>
    </r>
  </si>
  <si>
    <t>Итого по Подпрограмме II</t>
  </si>
  <si>
    <t>1.1.</t>
  </si>
  <si>
    <r>
      <t>Основное мероприятие 1</t>
    </r>
    <r>
      <rPr>
        <sz val="9"/>
        <rFont val="Times New Roman"/>
        <family val="1"/>
      </rPr>
      <t xml:space="preserve"> Организация транспортного обслуживания населения в соответствии с муниципальными контрактами и договорами на оказание услуг по перевозке пассажиров.</t>
    </r>
  </si>
  <si>
    <r>
      <t xml:space="preserve">Основное мероприятие 1 </t>
    </r>
    <r>
      <rPr>
        <sz val="9"/>
        <rFont val="Times New Roman"/>
        <family val="1"/>
      </rPr>
      <t>Повышение уровня безопасности дорожного движения.</t>
    </r>
  </si>
  <si>
    <r>
      <t xml:space="preserve">Основное мероприятие 1 </t>
    </r>
    <r>
      <rPr>
        <sz val="9"/>
        <rFont val="Times New Roman"/>
        <family val="1"/>
      </rPr>
      <t>Ремонт дворовых территорий многоквартирных жилых домов и подъездов к дворовым территориям многоквартирных жилых домов.</t>
    </r>
  </si>
  <si>
    <t>Итого по Подпрограмме III</t>
  </si>
  <si>
    <t>ИТОГО по Программе:</t>
  </si>
  <si>
    <t>Всего (тыс.руб)</t>
  </si>
  <si>
    <t>Источники финансиро-вания</t>
  </si>
  <si>
    <t>Срок исполне-ния мероприятия</t>
  </si>
  <si>
    <t xml:space="preserve">Подпрограмма I         </t>
  </si>
  <si>
    <t>1.1</t>
  </si>
  <si>
    <t>2015 -2018 гг.</t>
  </si>
  <si>
    <r>
      <t>Мероприятие 3</t>
    </r>
    <r>
      <rPr>
        <sz val="9"/>
        <rFont val="Times New Roman"/>
        <family val="1"/>
      </rPr>
      <t xml:space="preserve"> Обустройство наиболее опасных участков улично-дорожной сети металлическими барьерными и пешеходными ограждениями.</t>
    </r>
  </si>
  <si>
    <r>
      <t>Мероприятие 2</t>
    </r>
    <r>
      <rPr>
        <sz val="9"/>
        <rFont val="Times New Roman"/>
        <family val="1"/>
      </rPr>
      <t xml:space="preserve"> Ремонт и устройство искусственных дорожных неровностей для ограничения скорости движения автотранспорта.</t>
    </r>
  </si>
  <si>
    <r>
      <t>Мероприятие 1</t>
    </r>
    <r>
      <rPr>
        <sz val="9"/>
        <rFont val="Times New Roman"/>
        <family val="1"/>
      </rPr>
      <t xml:space="preserve"> Размещение рекламных конструкций  и растяжек на автодорогах городского округа по безопасности дорожного движения. Приобретение комплектов формы одежды для школьных отрядов ЮИД»</t>
    </r>
  </si>
  <si>
    <t xml:space="preserve">Подпрограмма III </t>
  </si>
  <si>
    <t>2016 г.</t>
  </si>
  <si>
    <t>2017 - 2018 гг.</t>
  </si>
  <si>
    <t xml:space="preserve">Подпрограмма IV  </t>
  </si>
  <si>
    <t>2015 гг.</t>
  </si>
  <si>
    <t>Средства бюджета Московской области</t>
  </si>
  <si>
    <r>
      <t>Мероприятие 4</t>
    </r>
    <r>
      <rPr>
        <sz val="9"/>
        <rFont val="Times New Roman"/>
        <family val="1"/>
      </rPr>
      <t xml:space="preserve"> Нанесение горизонтальной разметки на дорожное покрытие (в т.ч. разметка пешеходных переходов)</t>
    </r>
  </si>
  <si>
    <r>
      <t>Мероприятие 9</t>
    </r>
    <r>
      <rPr>
        <sz val="9"/>
        <rFont val="Times New Roman"/>
        <family val="1"/>
      </rPr>
      <t xml:space="preserve"> Устройство заездных автобусных карманов с установкой павильонов.</t>
    </r>
  </si>
  <si>
    <r>
      <t xml:space="preserve">Мероприятие 10. </t>
    </r>
    <r>
      <rPr>
        <sz val="9"/>
        <rFont val="Times New Roman"/>
        <family val="1"/>
      </rPr>
      <t>Обустройство пешеходных переходов вблизи образовательных учреждений техническими средствами (ИДН,  пешеходными ограждениями, дорожной разметкой, знаками на желтом светоотражающем фоне и освещением)</t>
    </r>
  </si>
  <si>
    <r>
      <t xml:space="preserve">Мероприятие 1 </t>
    </r>
    <r>
      <rPr>
        <sz val="9"/>
        <rFont val="Times New Roman"/>
        <family val="1"/>
      </rPr>
      <t>Организация транспортного обслуживания населения в соответствии с муниципальными контрактами и договорами на оказание услуг по перевозке пассажиров.</t>
    </r>
  </si>
  <si>
    <r>
      <t>Мероприятие 8</t>
    </r>
    <r>
      <rPr>
        <sz val="9"/>
        <rFont val="Times New Roman"/>
        <family val="1"/>
      </rPr>
      <t xml:space="preserve"> Установка технических средств организации дорожного движения.</t>
    </r>
  </si>
  <si>
    <t>2017 -2021 гг.</t>
  </si>
  <si>
    <t xml:space="preserve">«Обеспечение доступности услуг пассажирского транспорта на территории городского округа Домодедово на 2017-2021 годы»                                                          </t>
  </si>
  <si>
    <t>«Развитие и функционирование дорожно-транспортного комплекса городского округа Домодедово  на  2017-2021 годы»</t>
  </si>
  <si>
    <t>«Обеспечение безопасности дорожного движения на территории городского округа Домодедово на 2017-2021 годы»</t>
  </si>
  <si>
    <t>«Обеспечение проектирования, строительства, реконструкции, ремонта и содержания автомобильных дорог, тротуаров, мостов муниципального значения на 2017-2021 годы»</t>
  </si>
  <si>
    <t>2017 г.</t>
  </si>
  <si>
    <r>
      <t>Мероприятие 1.</t>
    </r>
    <r>
      <rPr>
        <sz val="10"/>
        <rFont val="Times New Roman"/>
        <family val="1"/>
      </rPr>
      <t xml:space="preserve"> Ремонт площади Гагарина в микрорайоне Авиационный                      г. Домодедово</t>
    </r>
  </si>
  <si>
    <r>
      <t xml:space="preserve">Мероприятие 2. </t>
    </r>
    <r>
      <rPr>
        <sz val="9"/>
        <rFont val="Times New Roman"/>
        <family val="1"/>
      </rPr>
      <t>Текущий ремонт дорог и тротуаров городского округа Домодедово</t>
    </r>
  </si>
  <si>
    <r>
      <t xml:space="preserve">Мероприятие 3. </t>
    </r>
    <r>
      <rPr>
        <sz val="9"/>
        <rFont val="Times New Roman"/>
        <family val="1"/>
      </rPr>
      <t>Устройство водоотводных труб, кюветов вдоль ул. Чкалова микрорайона Барыбино г. Домодедово</t>
    </r>
  </si>
  <si>
    <r>
      <t xml:space="preserve">Мероприятие 4. </t>
    </r>
    <r>
      <rPr>
        <sz val="9"/>
        <rFont val="Times New Roman"/>
        <family val="1"/>
      </rPr>
      <t xml:space="preserve">Строительство </t>
    </r>
    <r>
      <rPr>
        <sz val="10"/>
        <rFont val="Times New Roman"/>
        <family val="1"/>
      </rPr>
      <t>дороги с тротуарами и велодорожками по ул. Лунная от ул. 25 лет Октября до ул. Триумфальная                г. Домодедово</t>
    </r>
  </si>
  <si>
    <r>
      <t xml:space="preserve">Мероприятие 5. </t>
    </r>
    <r>
      <rPr>
        <sz val="9"/>
        <rFont val="Times New Roman"/>
        <family val="1"/>
      </rPr>
      <t xml:space="preserve">Кадастрирование муниципальных автомобильных дорог. </t>
    </r>
  </si>
  <si>
    <r>
      <t xml:space="preserve"> Мероприятие 6. </t>
    </r>
    <r>
      <rPr>
        <sz val="9"/>
        <rFont val="Times New Roman"/>
        <family val="1"/>
      </rPr>
      <t>Разработка проектно-сметной документации: «Строительство ливневой канализации с очистными сооружениями в районе улицы 2-я Центральная от  пересечения с улицей Гагарина  по улицам 1-я Коммунистическая, Северная, Краснодарская до Каширского  шоссе км 38,420 г. Домодедово».</t>
    </r>
  </si>
  <si>
    <r>
      <t xml:space="preserve"> Мероприятие 7. </t>
    </r>
    <r>
      <rPr>
        <sz val="9"/>
        <rFont val="Times New Roman"/>
        <family val="1"/>
      </rPr>
      <t>Технический надзор за качеством выполняемых работ по ремонту муниципальных дорог и тротуаров городского округа Домодедово.</t>
    </r>
  </si>
  <si>
    <r>
      <t xml:space="preserve">Мероприятие 9. </t>
    </r>
    <r>
      <rPr>
        <sz val="9"/>
        <rFont val="Times New Roman"/>
        <family val="1"/>
      </rPr>
      <t>Выполнение работ по проектированию и строительству (реконструкции) автомобильных дорог общего пользования местного значения с твердым покрытием до сельских населенных пунктов городского округа Домодедово, не имеющих круглогодичной связи с сетью автомобильных дорог Московской области.</t>
    </r>
  </si>
  <si>
    <r>
      <t xml:space="preserve">Мероприятие 10.  </t>
    </r>
    <r>
      <rPr>
        <sz val="9"/>
        <rFont val="Times New Roman"/>
        <family val="1"/>
      </rPr>
      <t>Устройство кюветов и планировка территории прилегающей к автомобильным дорогам по ул. Советская, ул. Набережная и Каширское шоссе г. Домодедово.</t>
    </r>
  </si>
  <si>
    <t>2016 - 2017 гг.</t>
  </si>
  <si>
    <r>
      <t xml:space="preserve">Мероприятие 1. </t>
    </r>
    <r>
      <rPr>
        <sz val="9"/>
        <rFont val="Times New Roman"/>
        <family val="1"/>
      </rPr>
      <t>Ремонт дворовой территории д.3,4 ул. Домодедовское шоссе, ГПЗ "Константиново"               г. Домодедово.</t>
    </r>
  </si>
  <si>
    <r>
      <t xml:space="preserve">Мероприятие 2. </t>
    </r>
    <r>
      <rPr>
        <sz val="9"/>
        <rFont val="Times New Roman"/>
        <family val="1"/>
      </rPr>
      <t>Ремонт дворовой территории д.71-74 военного городка Долматово, Растуновский а/о г. Домодедово.</t>
    </r>
  </si>
  <si>
    <t xml:space="preserve">«Обеспечение ремонта дворовых территорий многоквартирных жилых домов и подъездов к дворовым территориям многоквартирных жилых домов городского округа Домодедово на 2017-2021 годы.»                                                     </t>
  </si>
  <si>
    <t>Перечень мероприятий муниципальной программы городского округа Домодедово</t>
  </si>
  <si>
    <t xml:space="preserve"> </t>
  </si>
  <si>
    <r>
      <t xml:space="preserve">Мероприятие 11. </t>
    </r>
    <r>
      <rPr>
        <sz val="9"/>
        <rFont val="Times New Roman"/>
        <family val="1"/>
      </rPr>
      <t>Приобретение и обслуживание мобильного комплекса фиксации нарушений правил дорожного движения.</t>
    </r>
  </si>
  <si>
    <r>
      <t xml:space="preserve">Мероприятие 14. </t>
    </r>
    <r>
      <rPr>
        <sz val="9"/>
        <rFont val="Times New Roman"/>
        <family val="1"/>
      </rPr>
      <t>Разработка проектно-сметной документации: «Реконструкция участка дороги по ул. Талалихина км.0+480 - км.1+005 мкр.Западный г.Домодедово».</t>
    </r>
  </si>
  <si>
    <r>
      <t xml:space="preserve">Мероприятие 17. </t>
    </r>
    <r>
      <rPr>
        <sz val="9"/>
        <rFont val="Times New Roman"/>
        <family val="1"/>
      </rPr>
      <t>Разработка проектно-сметной документации: «Устройство тротуара и велодорожки по ул. Советская мкр.Северный г.Домодедово"».</t>
    </r>
  </si>
  <si>
    <r>
      <t xml:space="preserve">Мероприятие 16. </t>
    </r>
    <r>
      <rPr>
        <sz val="9"/>
        <rFont val="Times New Roman"/>
        <family val="1"/>
      </rPr>
      <t>Разработка проектно-сметной документации: «Капитальный ремонт участка дороги "Подъезд к санаторию "Подмосковье"».</t>
    </r>
  </si>
  <si>
    <r>
      <t xml:space="preserve">Мероприятие 3. </t>
    </r>
    <r>
      <rPr>
        <sz val="9"/>
        <rFont val="Times New Roman"/>
        <family val="1"/>
      </rPr>
      <t>Разработка проектно-сметной документации: «Капитальный ремонт дворовой территории, проезда к дворовой территории многоквартирных домов по адресу: г. Домодедово, ул. Советская, д. 62, д. 62/1"</t>
    </r>
  </si>
  <si>
    <r>
      <t xml:space="preserve">Мероприятие 11. </t>
    </r>
    <r>
      <rPr>
        <sz val="9"/>
        <rFont val="Times New Roman"/>
        <family val="1"/>
      </rPr>
      <t>Ремонт участка подъездной дороги к д. Буняково от автодороги "Востряково-Ловцово" до СНТ "Востряково", мкр Востряково, г. Домодедово</t>
    </r>
  </si>
  <si>
    <r>
      <t xml:space="preserve">Мероприятие 18. </t>
    </r>
    <r>
      <rPr>
        <sz val="9"/>
        <rFont val="Times New Roman"/>
        <family val="1"/>
      </rPr>
      <t>Ремонт участка дороги "Подъезд к санаторию "Подмосковье" Никитский административный округ го Домодедово</t>
    </r>
  </si>
  <si>
    <r>
      <t xml:space="preserve">Мероприятие 19. </t>
    </r>
    <r>
      <rPr>
        <sz val="9"/>
        <rFont val="Times New Roman"/>
        <family val="1"/>
      </rPr>
      <t>Ремонт дорожного покрытия на территории отведенной под индивидуальное жилищное строительство для многодетных семей.</t>
    </r>
  </si>
  <si>
    <t xml:space="preserve">к муниципальной программе городского округа Домодедово «Развитие и функционирование </t>
  </si>
  <si>
    <t xml:space="preserve">дорожно-транспортного комплекса городского округа Домодедово на  2017-2021 годы», утверждённой 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</si>
  <si>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</si>
  <si>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1.2</t>
  </si>
  <si>
    <r>
      <t xml:space="preserve">Мероприятие 12.  </t>
    </r>
    <r>
      <rPr>
        <sz val="9"/>
        <rFont val="Times New Roman"/>
        <family val="1"/>
      </rPr>
      <t>Устройство тротуара и велодорожки по ул. Советская мкр.Северный г.Домодедово</t>
    </r>
  </si>
  <si>
    <t>2018 г.</t>
  </si>
  <si>
    <r>
      <t xml:space="preserve">Мероприятие 21. </t>
    </r>
    <r>
      <rPr>
        <sz val="9"/>
        <rFont val="Times New Roman"/>
        <family val="1"/>
      </rPr>
      <t>Устройство тротуара по ул. 2-я Коммунистическая мкр.Северный г.Домодедово</t>
    </r>
  </si>
  <si>
    <t>2.</t>
  </si>
  <si>
    <t>1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</si>
  <si>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</si>
  <si>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</si>
  <si>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</si>
  <si>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</si>
  <si>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</si>
  <si>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</si>
  <si>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</si>
  <si>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</si>
  <si>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</si>
  <si>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</si>
  <si>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r>
      <t xml:space="preserve">Мероприятие 2 </t>
    </r>
    <r>
      <rPr>
        <sz val="9"/>
        <rFont val="Times New Roman"/>
        <family val="1"/>
      </rPr>
      <t>Субсидия юридическим лицам, которым выдано свидетельство об осуществлении перевозок по соответствующим маршрутам на компенсацию недополученных доходов, связанных с предоставлением мер социальной поддержки пассажирам, имеющих право на льготы при проезде на муниципальных маршрутах регулярных перевозок по нерегулируемым тарифам №20 "ул. Ломоносова д.22а - ст. Домодедово", №45 "ст. Домодедово - д.Чурилково"</t>
    </r>
  </si>
  <si>
    <t>Поддержание доли протяжённости автомобильных дорог общего пользования местного значения запланированных по содержанию на уровне 100 %</t>
  </si>
  <si>
    <t>Увеличение площади поверхности дворовых территорий многоквартирных домов, приведенных в нормативное состояние с использованием субсидий из Дорожного фонда Московской области и средств бюджетов муниципальных образований на 61,94 тыс. м2</t>
  </si>
  <si>
    <t>постановлением Администрации городского округа Домодедово от 10.11.2016 № 3543</t>
  </si>
  <si>
    <t>1-й год реализации программы 2017 г.</t>
  </si>
  <si>
    <t>2-й год реализации программы 2018 г.</t>
  </si>
  <si>
    <t>3-й год реализации программы 2019 г.</t>
  </si>
  <si>
    <t>4-й год реализации программы 2020 г.</t>
  </si>
  <si>
    <t>5-й год реализации программы 2021 г.</t>
  </si>
  <si>
    <t>2017 - 2018 г.</t>
  </si>
  <si>
    <t>2019 - 2021 г.</t>
  </si>
  <si>
    <t>2017 гг.</t>
  </si>
  <si>
    <r>
      <t xml:space="preserve">Мероприятие 8. </t>
    </r>
    <r>
      <rPr>
        <sz val="9"/>
        <rFont val="Times New Roman"/>
        <family val="1"/>
      </rPr>
      <t xml:space="preserve">Ремонт автомобильных дорог общего пользования с использованием субсидий из Дорожного фонда Московской области </t>
    </r>
  </si>
  <si>
    <r>
      <t xml:space="preserve">Мероприятие 23. </t>
    </r>
    <r>
      <rPr>
        <sz val="9"/>
        <rFont val="Times New Roman"/>
        <family val="1"/>
      </rPr>
      <t>Устройство придорожного кювета с укладкой переливных труб вдоль дороги по ул. Успенская, мкр.Востряково</t>
    </r>
  </si>
  <si>
    <t>2017-2018 г.</t>
  </si>
  <si>
    <t>2018  г.</t>
  </si>
  <si>
    <r>
      <t>Основное мероприятие 2</t>
    </r>
    <r>
      <rPr>
        <sz val="9"/>
        <rFont val="Times New Roman"/>
        <family val="1"/>
      </rPr>
      <t xml:space="preserve"> Содержание дорог и тротуаров</t>
    </r>
  </si>
  <si>
    <r>
      <t xml:space="preserve">Основное мероприятие 1 </t>
    </r>
    <r>
      <rPr>
        <sz val="9"/>
        <rFont val="Times New Roman"/>
        <family val="1"/>
      </rPr>
      <t>Проектирование, строительство, реконструкция и ремонт муниципальных дорог и тротуаров.</t>
    </r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</si>
  <si>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</si>
  <si>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</si>
  <si>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</si>
  <si>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</si>
  <si>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</si>
  <si>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</si>
  <si>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</si>
  <si>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</si>
  <si>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</si>
  <si>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</si>
  <si>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</si>
  <si>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</si>
  <si>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</si>
  <si>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r>
      <t xml:space="preserve">Мероприятие 22. </t>
    </r>
    <r>
      <rPr>
        <sz val="9"/>
        <rFont val="Times New Roman"/>
        <family val="1"/>
      </rPr>
      <t xml:space="preserve">Расширение проезжей части и устройство круговой развязки на пересечении улиц Корнеева и Кутузовский проезд мкр. Центральный г. Домодедово </t>
    </r>
  </si>
  <si>
    <t>2018 -2021 гг.</t>
  </si>
  <si>
    <r>
      <rPr>
        <b/>
        <sz val="9"/>
        <rFont val="Times New Roman"/>
        <family val="1"/>
      </rPr>
      <t xml:space="preserve">Мероприятие 24. </t>
    </r>
    <r>
      <rPr>
        <sz val="9"/>
        <rFont val="Times New Roman"/>
        <family val="1"/>
      </rPr>
      <t>Строительство, реконструкция и ремонт тротуаров.</t>
    </r>
  </si>
  <si>
    <t>1.25.</t>
  </si>
  <si>
    <t>2018 гг.</t>
  </si>
  <si>
    <r>
      <rPr>
        <b/>
        <sz val="9"/>
        <rFont val="Times New Roman"/>
        <family val="1"/>
      </rPr>
      <t xml:space="preserve">Мероприятие 25. </t>
    </r>
    <r>
      <rPr>
        <sz val="9"/>
        <rFont val="Times New Roman"/>
        <family val="1"/>
      </rPr>
      <t>Ремонт участка дороги по ул. Дачная мкр. Северный г. Домодедово</t>
    </r>
  </si>
  <si>
    <t>1.26.</t>
  </si>
  <si>
    <r>
      <rPr>
        <b/>
        <sz val="9"/>
        <rFont val="Times New Roman"/>
        <family val="1"/>
      </rPr>
      <t xml:space="preserve">Мероприятие 26. </t>
    </r>
    <r>
      <rPr>
        <sz val="9"/>
        <rFont val="Times New Roman"/>
        <family val="1"/>
      </rPr>
      <t>Ремонт дороги к храму в с. Кузовлево Лобановский а/о г.о. Домодедовопо</t>
    </r>
  </si>
  <si>
    <t>1.27.</t>
  </si>
  <si>
    <t>1.28.</t>
  </si>
  <si>
    <r>
      <rPr>
        <b/>
        <sz val="9"/>
        <rFont val="Times New Roman"/>
        <family val="1"/>
      </rPr>
      <t xml:space="preserve">Мероприятие 28. </t>
    </r>
    <r>
      <rPr>
        <sz val="9"/>
        <rFont val="Times New Roman"/>
        <family val="1"/>
      </rPr>
      <t>Ремонт перекрестка ул. Кирова - ул. Советская мкр. Центральный г. Домодедово</t>
    </r>
  </si>
  <si>
    <t>1.29.</t>
  </si>
  <si>
    <r>
      <rPr>
        <b/>
        <sz val="9"/>
        <rFont val="Times New Roman"/>
        <family val="1"/>
      </rPr>
      <t xml:space="preserve">Мероприятие 29. </t>
    </r>
    <r>
      <rPr>
        <sz val="9"/>
        <rFont val="Times New Roman"/>
        <family val="1"/>
      </rPr>
      <t>Ремонт дороги по д. Поливаново Никитский а/о г. Домодедово</t>
    </r>
  </si>
  <si>
    <t>1.30.</t>
  </si>
  <si>
    <r>
      <t xml:space="preserve">Мероприятие 20. </t>
    </r>
    <r>
      <rPr>
        <sz val="9"/>
        <rFont val="Times New Roman"/>
        <family val="1"/>
      </rPr>
      <t>Устройство тротуара от остановки "Поворот на санаторий Подмосковье до поселка Санаторий "Подмосковье".</t>
    </r>
  </si>
  <si>
    <r>
      <rPr>
        <b/>
        <sz val="9"/>
        <rFont val="Times New Roman"/>
        <family val="1"/>
      </rPr>
      <t xml:space="preserve">Мероприятие 27. </t>
    </r>
    <r>
      <rPr>
        <sz val="9"/>
        <rFont val="Times New Roman"/>
        <family val="1"/>
      </rPr>
      <t>Ремонт дороги от ул. Советская до ул. Садовая через дворовую территорию д.62 ул. Советская мкр. Северный г. Домодедово</t>
    </r>
  </si>
  <si>
    <t>2018 -2019 гг.</t>
  </si>
  <si>
    <t>Служба дорожного хозяйства и транспорта</t>
  </si>
  <si>
    <t>Муниципальное казенное учреждение "Управление капитального строительства"</t>
  </si>
  <si>
    <t>Муниципальное бюджетное учреждение «Комбинат благоустройства»</t>
  </si>
  <si>
    <r>
      <t xml:space="preserve">Мероприятие 30. </t>
    </r>
    <r>
      <rPr>
        <sz val="9"/>
        <rFont val="Times New Roman"/>
        <family val="1"/>
      </rPr>
      <t xml:space="preserve">Строительство автомобильных дорог общего пользования с использованием субсидий из Дорожного фонда Московской области </t>
    </r>
  </si>
  <si>
    <r>
      <t xml:space="preserve">Мероприятие 30.1. </t>
    </r>
    <r>
      <rPr>
        <sz val="9"/>
        <rFont val="Times New Roman"/>
        <family val="1"/>
      </rPr>
      <t>Улично-дорожная сеть вокруг третьего квартала мкр. "Южный" по адресу: Московская область г. Домодедово</t>
    </r>
  </si>
  <si>
    <r>
      <t xml:space="preserve">Мероприятие 30.2. </t>
    </r>
    <r>
      <rPr>
        <sz val="9"/>
        <rFont val="Times New Roman"/>
        <family val="1"/>
      </rPr>
      <t>Подготовка территории строительства объекта: Улично-дорожная сеть вокруг третьего квартала мкр. "Южный" по адресу: Московская область г. Домодедово</t>
    </r>
  </si>
  <si>
    <r>
      <t xml:space="preserve">Мероприятие 30.3. </t>
    </r>
    <r>
      <rPr>
        <sz val="9"/>
        <rFont val="Times New Roman"/>
        <family val="1"/>
      </rPr>
      <t>Магистральная улица районного значения для обеспечения транспортной доступности 4 квартала мкр. "Южный" г. Домодедово</t>
    </r>
  </si>
  <si>
    <r>
      <t xml:space="preserve">Мероприятие 30.4. </t>
    </r>
    <r>
      <rPr>
        <sz val="9"/>
        <rFont val="Times New Roman"/>
        <family val="1"/>
      </rPr>
      <t>Подготовка территории строительства объекта: Магистральная улица районного значения для обеспечения транспортной доступности 4 квартала мкр. "Южный" г. Домодедово</t>
    </r>
  </si>
  <si>
    <t>1.30.1.</t>
  </si>
  <si>
    <t>1.30.2.</t>
  </si>
  <si>
    <t>1.30.3.</t>
  </si>
  <si>
    <t>1.30.4.</t>
  </si>
  <si>
    <t>1.31.</t>
  </si>
  <si>
    <r>
      <rPr>
        <b/>
        <sz val="9"/>
        <rFont val="Times New Roman"/>
        <family val="1"/>
      </rPr>
      <t xml:space="preserve">Мероприятие 31. </t>
    </r>
    <r>
      <rPr>
        <sz val="9"/>
        <rFont val="Times New Roman"/>
        <family val="1"/>
      </rPr>
      <t>Корректировка проектно-сметной документации: «Строительство ливневой канализации с очистными сооружениями в районе улицы 2-я Центральная от  пересечения с улицей Гагарина  по улицам 1-я Коммунистическая, Северная, Краснодарская до Каширского  шоссе км 38,420 г. Домодедово».</t>
    </r>
  </si>
  <si>
    <t>1.32.</t>
  </si>
  <si>
    <t>2018-2019 гг.</t>
  </si>
  <si>
    <t>2017 - 2019 г.</t>
  </si>
  <si>
    <t>2017 -2018 гг.</t>
  </si>
  <si>
    <t>1.33.</t>
  </si>
  <si>
    <t>2019 гг.</t>
  </si>
  <si>
    <t>1.34.</t>
  </si>
  <si>
    <t>1.35.</t>
  </si>
  <si>
    <t>1.36.</t>
  </si>
  <si>
    <r>
      <rPr>
        <b/>
        <sz val="9"/>
        <rFont val="Times New Roman"/>
        <family val="1"/>
      </rPr>
      <t>Мероприятие 32.</t>
    </r>
    <r>
      <rPr>
        <sz val="9"/>
        <rFont val="Times New Roman"/>
        <family val="1"/>
      </rPr>
      <t xml:space="preserve"> Ремонт дороги до СНТ Ласточка мкр. Южный г. Домодедово</t>
    </r>
  </si>
  <si>
    <r>
      <rPr>
        <b/>
        <sz val="9"/>
        <rFont val="Times New Roman"/>
        <family val="1"/>
      </rPr>
      <t>Мероприятие 33.</t>
    </r>
    <r>
      <rPr>
        <sz val="9"/>
        <rFont val="Times New Roman"/>
        <family val="1"/>
      </rPr>
      <t xml:space="preserve"> Ремонт участка дороги Подъезд к д. Буняково (ул. Полевая) от Лямцевского кладбища Краснопутьский а/о го Домодедово</t>
    </r>
  </si>
  <si>
    <r>
      <rPr>
        <b/>
        <sz val="9"/>
        <rFont val="Times New Roman"/>
        <family val="1"/>
      </rPr>
      <t>Мероприятие 34.</t>
    </r>
    <r>
      <rPr>
        <sz val="9"/>
        <rFont val="Times New Roman"/>
        <family val="1"/>
      </rPr>
      <t xml:space="preserve"> Ремонт проездов от Каширского Шоссе до ул. Зеленая (у ДК Мир) мкр. Западный г. Домодедово </t>
    </r>
  </si>
  <si>
    <t>1.37.</t>
  </si>
  <si>
    <r>
      <rPr>
        <b/>
        <sz val="9"/>
        <rFont val="Times New Roman"/>
        <family val="1"/>
      </rPr>
      <t>Мероприятие 36.</t>
    </r>
    <r>
      <rPr>
        <sz val="9"/>
        <rFont val="Times New Roman"/>
        <family val="1"/>
      </rPr>
      <t xml:space="preserve"> Ремонт участка дороги по ул. Пионерская с.Ям Ямской а/о го Домодедово</t>
    </r>
  </si>
  <si>
    <r>
      <rPr>
        <b/>
        <sz val="9"/>
        <rFont val="Times New Roman"/>
        <family val="1"/>
      </rPr>
      <t>Мероприятие 37.</t>
    </r>
    <r>
      <rPr>
        <sz val="9"/>
        <rFont val="Times New Roman"/>
        <family val="1"/>
      </rPr>
      <t xml:space="preserve"> Ремонт участка дороги с устройством тротуара по ул. Подольский проезд мкр. Центральный г Домодедово</t>
    </r>
  </si>
  <si>
    <t>1.38.</t>
  </si>
  <si>
    <r>
      <rPr>
        <b/>
        <sz val="9"/>
        <rFont val="Times New Roman"/>
        <family val="1"/>
      </rPr>
      <t>Мероприятие 38.</t>
    </r>
    <r>
      <rPr>
        <sz val="9"/>
        <rFont val="Times New Roman"/>
        <family val="1"/>
      </rPr>
      <t xml:space="preserve"> Устройство дополнительных парковочных мест по ул. Парковая ГПЗ Константиново Никитский а/о го Домодедово</t>
    </r>
  </si>
  <si>
    <t>1.39.</t>
  </si>
  <si>
    <t>1.40.</t>
  </si>
  <si>
    <t>1.41.</t>
  </si>
  <si>
    <r>
      <rPr>
        <b/>
        <sz val="9"/>
        <rFont val="Times New Roman"/>
        <family val="1"/>
      </rPr>
      <t xml:space="preserve">Мероприятие 40. </t>
    </r>
    <r>
      <rPr>
        <sz val="9"/>
        <rFont val="Times New Roman"/>
        <family val="1"/>
      </rPr>
      <t>Корректировка проектно-сметной документации: «Строительство автомобильной дороги по ул.2-я Центральная от пересечения с ул.Гагарина по улицам 1-я Коммунистическая, Северная, Краснодарская до Каширского шоссе  км.38,420 г.Домодедово».</t>
    </r>
  </si>
  <si>
    <r>
      <rPr>
        <b/>
        <sz val="9"/>
        <rFont val="Times New Roman"/>
        <family val="1"/>
      </rPr>
      <t xml:space="preserve">Мероприятие 39. </t>
    </r>
    <r>
      <rPr>
        <sz val="9"/>
        <rFont val="Times New Roman"/>
        <family val="1"/>
      </rPr>
      <t xml:space="preserve">Переустройство газопровода высокого давления Р=0,6 МПа, Д=250, 110 мм, проложенного в районе д. Редькино, газопровода высокого давления Р=0,6 МПа, Д=89, 108 мм, проложенного на д. Редькино, газопровода низкого давления Р=0,005 МПа, Д=110 мм, проложенного к д.51, 52, 53 в районе д. Редькино по адресу: М.О. г. Домодедово, мкр «Южный». </t>
    </r>
  </si>
  <si>
    <t>Приложение № 4</t>
  </si>
  <si>
    <r>
      <t xml:space="preserve">Мероприятие 15. </t>
    </r>
    <r>
      <rPr>
        <sz val="9"/>
        <rFont val="Times New Roman"/>
        <family val="1"/>
      </rPr>
      <t>Разработка проектно-сметной документации: «Строительство дорог на территории отведенной под индивидуальное жилищное строительство вблизи д. Бортнево Повадинского административного округа».</t>
    </r>
  </si>
  <si>
    <t>Служба дорожного хозяйства и транспорта, Муниципальное казенное учреждение "Управление капитального строительства"</t>
  </si>
  <si>
    <t>1.42.</t>
  </si>
  <si>
    <r>
      <rPr>
        <b/>
        <sz val="9"/>
        <rFont val="Times New Roman"/>
        <family val="1"/>
      </rPr>
      <t xml:space="preserve">Мероприятие 41. </t>
    </r>
    <r>
      <rPr>
        <sz val="9"/>
        <rFont val="Times New Roman"/>
        <family val="1"/>
      </rPr>
      <t>Подготовка территории строительства объекта: Улично-дорожная сеть вокруг третьего квартала мкр. "Южный" по адресу: Московская область г. Домодедово</t>
    </r>
  </si>
  <si>
    <t>1.43.</t>
  </si>
  <si>
    <t>1.44.</t>
  </si>
  <si>
    <r>
      <rPr>
        <b/>
        <sz val="9"/>
        <rFont val="Times New Roman"/>
        <family val="1"/>
      </rPr>
      <t xml:space="preserve">Мероприятие 42. </t>
    </r>
    <r>
      <rPr>
        <sz val="9"/>
        <rFont val="Times New Roman"/>
        <family val="1"/>
      </rPr>
      <t>Разработка проектной и рабочей документации на улучшение пропускной способности автомобильной дороги по ул.Гагарина на пересечении с ул. Дачная г.Домодедово</t>
    </r>
  </si>
  <si>
    <r>
      <rPr>
        <b/>
        <sz val="9"/>
        <rFont val="Times New Roman"/>
        <family val="1"/>
      </rPr>
      <t xml:space="preserve">Мероприятие 43. </t>
    </r>
    <r>
      <rPr>
        <sz val="9"/>
        <rFont val="Times New Roman"/>
        <family val="1"/>
      </rPr>
      <t>Разработка проектной и рабочей документации на улучшение пропускной способности автомобильной дороги по ул.Кирова на пересечении с Кутузовским проездом г.Домодедово</t>
    </r>
  </si>
  <si>
    <r>
      <t xml:space="preserve">Мероприятие 44. </t>
    </r>
    <r>
      <rPr>
        <sz val="9"/>
        <rFont val="Times New Roman"/>
        <family val="1"/>
      </rPr>
      <t>Устройство парковки у      д. 10, Кутузовский проезд г. Домодедово</t>
    </r>
  </si>
  <si>
    <t>1.45.</t>
  </si>
  <si>
    <r>
      <t xml:space="preserve">Мероприятие 45. </t>
    </r>
    <r>
      <rPr>
        <sz val="9"/>
        <rFont val="Times New Roman"/>
        <family val="1"/>
      </rPr>
      <t>Дополнительные работы по ремонту дорог и тротуаров.</t>
    </r>
  </si>
  <si>
    <t xml:space="preserve">1. Увеличение доли поездок, оплаченных посредством безналичных расчетов, в общем количестве оплаченных пассажирами поездок на конец года до 90% к 2019 году. 2) Соблюдение расписания на автобусных маршрутах на уровне 100%. </t>
  </si>
  <si>
    <t>ДТП. Снижение смертности от дорожно-транспортных происшествий: на дорогах федерального значения, на дорогах регионального значения, на дорогах муниципального значения, на частных дорогах до 9,5 человек на 100 тыс. населения к 2019 году</t>
  </si>
  <si>
    <t>1. Увеличение парковочного пространства на улично-дорожной сети  на 8331 единицы. 2. Увеличение ремонта (капитальный ремонт) сети автомобильных дорог общего пользования местного значения  до 562,673 тыс. м2 и 73,0 км к 2021 году. 3. Объемы ввода в эксплуатацию после строительства и реконструкции автомобильных дорог общего пользования местного значения 1,809 км.</t>
  </si>
  <si>
    <r>
      <t xml:space="preserve">Мероприятие 35. </t>
    </r>
    <r>
      <rPr>
        <sz val="9"/>
        <rFont val="Times New Roman"/>
        <family val="1"/>
      </rPr>
      <t>Устройство подъезда с тротуаром к д. 107с50 Каширское шоссе г.Домодедово</t>
    </r>
  </si>
  <si>
    <r>
      <t xml:space="preserve">Мероприятие 13. </t>
    </r>
    <r>
      <rPr>
        <sz val="9"/>
        <rFont val="Times New Roman"/>
        <family val="1"/>
      </rPr>
      <t xml:space="preserve">Инженерно-геодезические изыскания. 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</si>
</sst>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1">
    <font>
      <sz val="10"/>
      <name val="Arial"/>
      <family val="0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17" fontId="5" fillId="0" borderId="11" xfId="0" applyNumberFormat="1" applyFont="1" applyFill="1" applyBorder="1" applyAlignment="1">
      <alignment vertical="top" wrapText="1"/>
    </xf>
    <xf numFmtId="17" fontId="5" fillId="0" borderId="12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0" fillId="0" borderId="11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6" fillId="0" borderId="13" xfId="0" applyFont="1" applyFill="1" applyBorder="1" applyAlignment="1">
      <alignment horizontal="justify" vertical="top" wrapText="1"/>
    </xf>
    <xf numFmtId="17" fontId="5" fillId="0" borderId="13" xfId="0" applyNumberFormat="1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4" fontId="0" fillId="33" borderId="0" xfId="0" applyNumberFormat="1" applyFill="1" applyAlignment="1">
      <alignment/>
    </xf>
    <xf numFmtId="4" fontId="11" fillId="0" borderId="10" xfId="0" applyNumberFormat="1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17" fontId="5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16" fontId="5" fillId="0" borderId="10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17" fontId="5" fillId="0" borderId="11" xfId="0" applyNumberFormat="1" applyFont="1" applyFill="1" applyBorder="1" applyAlignment="1">
      <alignment vertical="top" wrapText="1"/>
    </xf>
    <xf numFmtId="17" fontId="5" fillId="0" borderId="12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 horizontal="justify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0" xfId="0" applyFont="1" applyFill="1" applyBorder="1" applyAlignment="1" applyProtection="1">
      <alignment horizontal="justify" vertical="top" wrapText="1"/>
      <protection locked="0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0"/>
  <sheetViews>
    <sheetView tabSelected="1" view="pageBreakPreview" zoomScaleSheetLayoutView="100" workbookViewId="0" topLeftCell="A1">
      <selection activeCell="L8" sqref="L8:L9"/>
    </sheetView>
  </sheetViews>
  <sheetFormatPr defaultColWidth="9.140625" defaultRowHeight="12.75"/>
  <cols>
    <col min="1" max="1" width="3.28125" style="0" customWidth="1"/>
    <col min="2" max="2" width="19.7109375" style="0" customWidth="1"/>
    <col min="3" max="3" width="10.8515625" style="0" customWidth="1"/>
    <col min="4" max="4" width="10.140625" style="0" customWidth="1"/>
    <col min="5" max="5" width="10.57421875" style="0" customWidth="1"/>
    <col min="6" max="6" width="10.7109375" style="0" customWidth="1"/>
    <col min="7" max="7" width="9.57421875" style="0" customWidth="1"/>
    <col min="8" max="8" width="9.00390625" style="23" customWidth="1"/>
    <col min="9" max="9" width="9.28125" style="1" customWidth="1"/>
    <col min="10" max="10" width="9.00390625" style="0" customWidth="1"/>
    <col min="11" max="11" width="9.28125" style="0" customWidth="1"/>
    <col min="12" max="12" width="14.28125" style="0" customWidth="1"/>
    <col min="13" max="13" width="26.8515625" style="0" customWidth="1"/>
    <col min="16" max="16" width="10.140625" style="0" bestFit="1" customWidth="1"/>
  </cols>
  <sheetData>
    <row r="1" s="1" customFormat="1" ht="12.75">
      <c r="F1" s="20" t="s">
        <v>176</v>
      </c>
    </row>
    <row r="2" spans="1:13" s="1" customFormat="1" ht="15.75">
      <c r="A2" s="2"/>
      <c r="F2" s="21" t="s">
        <v>73</v>
      </c>
      <c r="G2" s="21"/>
      <c r="H2" s="21"/>
      <c r="I2" s="21"/>
      <c r="J2" s="21"/>
      <c r="K2" s="21"/>
      <c r="L2" s="21"/>
      <c r="M2" s="21"/>
    </row>
    <row r="3" spans="1:13" s="1" customFormat="1" ht="15.75">
      <c r="A3" s="2"/>
      <c r="F3" s="21" t="s">
        <v>74</v>
      </c>
      <c r="G3" s="21"/>
      <c r="H3" s="21"/>
      <c r="I3" s="21"/>
      <c r="J3" s="21"/>
      <c r="K3" s="21"/>
      <c r="L3" s="21"/>
      <c r="M3" s="21"/>
    </row>
    <row r="4" spans="1:13" s="1" customFormat="1" ht="15.75">
      <c r="A4" s="2"/>
      <c r="F4" s="21" t="s">
        <v>95</v>
      </c>
      <c r="G4" s="21"/>
      <c r="H4" s="21"/>
      <c r="I4" s="21"/>
      <c r="J4" s="21"/>
      <c r="K4" s="21"/>
      <c r="L4" s="21"/>
      <c r="M4" s="21"/>
    </row>
    <row r="5" spans="1:13" s="1" customFormat="1" ht="15.75">
      <c r="A5" s="77" t="s">
        <v>63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s="1" customFormat="1" ht="15.75">
      <c r="A6" s="77" t="s">
        <v>46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="1" customFormat="1" ht="23.25" customHeight="1">
      <c r="A7" s="3"/>
    </row>
    <row r="8" spans="1:13" s="1" customFormat="1" ht="20.25" customHeight="1">
      <c r="A8" s="79" t="s">
        <v>3</v>
      </c>
      <c r="B8" s="79" t="s">
        <v>4</v>
      </c>
      <c r="C8" s="79" t="s">
        <v>26</v>
      </c>
      <c r="D8" s="79" t="s">
        <v>25</v>
      </c>
      <c r="E8" s="79" t="s">
        <v>75</v>
      </c>
      <c r="F8" s="79" t="s">
        <v>24</v>
      </c>
      <c r="G8" s="79" t="s">
        <v>5</v>
      </c>
      <c r="H8" s="79"/>
      <c r="I8" s="79"/>
      <c r="J8" s="79"/>
      <c r="K8" s="79"/>
      <c r="L8" s="79" t="s">
        <v>6</v>
      </c>
      <c r="M8" s="79" t="s">
        <v>7</v>
      </c>
    </row>
    <row r="9" spans="1:13" s="1" customFormat="1" ht="140.25" customHeight="1">
      <c r="A9" s="49"/>
      <c r="B9" s="79"/>
      <c r="C9" s="79"/>
      <c r="D9" s="79"/>
      <c r="E9" s="79"/>
      <c r="F9" s="49"/>
      <c r="G9" s="6" t="s">
        <v>96</v>
      </c>
      <c r="H9" s="6" t="s">
        <v>97</v>
      </c>
      <c r="I9" s="6" t="s">
        <v>98</v>
      </c>
      <c r="J9" s="6" t="s">
        <v>99</v>
      </c>
      <c r="K9" s="6" t="s">
        <v>100</v>
      </c>
      <c r="L9" s="80"/>
      <c r="M9" s="80"/>
    </row>
    <row r="10" spans="1:13" s="1" customFormat="1" ht="23.2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</row>
    <row r="11" spans="1:13" s="1" customFormat="1" ht="15" customHeight="1">
      <c r="A11" s="74" t="s">
        <v>27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6"/>
    </row>
    <row r="12" spans="1:13" s="1" customFormat="1" ht="20.25" customHeight="1">
      <c r="A12" s="60" t="s">
        <v>45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s="1" customFormat="1" ht="21" customHeight="1">
      <c r="A13" s="59" t="s">
        <v>9</v>
      </c>
      <c r="B13" s="57" t="s">
        <v>19</v>
      </c>
      <c r="C13" s="31" t="s">
        <v>44</v>
      </c>
      <c r="D13" s="8" t="s">
        <v>10</v>
      </c>
      <c r="E13" s="9">
        <f>SUM(E15)</f>
        <v>100018.2</v>
      </c>
      <c r="F13" s="10">
        <f aca="true" t="shared" si="0" ref="F13:F20">SUM(G13:K13)</f>
        <v>460604.00000000006</v>
      </c>
      <c r="G13" s="9">
        <f>SUM(G14:G15)</f>
        <v>64313.4</v>
      </c>
      <c r="H13" s="9">
        <f>SUM(H14:H15)</f>
        <v>112585</v>
      </c>
      <c r="I13" s="9">
        <f>SUM(I14:I15)</f>
        <v>104003.8</v>
      </c>
      <c r="J13" s="9">
        <f>SUM(J14:J15)</f>
        <v>92128.6</v>
      </c>
      <c r="K13" s="9">
        <f>SUM(K14:K15)</f>
        <v>87573.2</v>
      </c>
      <c r="L13" s="44" t="s">
        <v>140</v>
      </c>
      <c r="M13" s="44" t="s">
        <v>188</v>
      </c>
    </row>
    <row r="14" spans="1:13" s="1" customFormat="1" ht="56.25" customHeight="1">
      <c r="A14" s="59"/>
      <c r="B14" s="57"/>
      <c r="C14" s="42"/>
      <c r="D14" s="8" t="s">
        <v>38</v>
      </c>
      <c r="E14" s="9">
        <f aca="true" t="shared" si="1" ref="E14:K14">E17</f>
        <v>0</v>
      </c>
      <c r="F14" s="9">
        <f t="shared" si="1"/>
        <v>278345.8</v>
      </c>
      <c r="G14" s="9">
        <f t="shared" si="1"/>
        <v>0</v>
      </c>
      <c r="H14" s="9">
        <f>H17</f>
        <v>685</v>
      </c>
      <c r="I14" s="9">
        <f>I17</f>
        <v>99757</v>
      </c>
      <c r="J14" s="9">
        <f t="shared" si="1"/>
        <v>91206.6</v>
      </c>
      <c r="K14" s="9">
        <f t="shared" si="1"/>
        <v>86697.2</v>
      </c>
      <c r="L14" s="44"/>
      <c r="M14" s="44"/>
    </row>
    <row r="15" spans="1:13" s="1" customFormat="1" ht="207.75" customHeight="1">
      <c r="A15" s="59"/>
      <c r="B15" s="57"/>
      <c r="C15" s="47"/>
      <c r="D15" s="8" t="s">
        <v>12</v>
      </c>
      <c r="E15" s="9">
        <f>E18+E20</f>
        <v>100018.2</v>
      </c>
      <c r="F15" s="10">
        <f t="shared" si="0"/>
        <v>182258.19999999998</v>
      </c>
      <c r="G15" s="9">
        <f>G18+G20</f>
        <v>64313.4</v>
      </c>
      <c r="H15" s="9">
        <f>H18+H20</f>
        <v>111900</v>
      </c>
      <c r="I15" s="9">
        <f>I18+I20</f>
        <v>4246.8</v>
      </c>
      <c r="J15" s="9">
        <f>J18+J20</f>
        <v>922</v>
      </c>
      <c r="K15" s="9">
        <f>K18+K20</f>
        <v>876</v>
      </c>
      <c r="L15" s="44"/>
      <c r="M15" s="44"/>
    </row>
    <row r="16" spans="1:13" s="1" customFormat="1" ht="35.25" customHeight="1">
      <c r="A16" s="59" t="s">
        <v>28</v>
      </c>
      <c r="B16" s="57" t="s">
        <v>42</v>
      </c>
      <c r="C16" s="31" t="s">
        <v>44</v>
      </c>
      <c r="D16" s="8" t="s">
        <v>10</v>
      </c>
      <c r="E16" s="9">
        <f aca="true" t="shared" si="2" ref="E16:K16">SUM(E17:E18)</f>
        <v>98367.5</v>
      </c>
      <c r="F16" s="9">
        <f t="shared" si="2"/>
        <v>456335.6</v>
      </c>
      <c r="G16" s="9">
        <f t="shared" si="2"/>
        <v>60045</v>
      </c>
      <c r="H16" s="9">
        <f t="shared" si="2"/>
        <v>112585</v>
      </c>
      <c r="I16" s="9">
        <f t="shared" si="2"/>
        <v>104003.8</v>
      </c>
      <c r="J16" s="9">
        <f t="shared" si="2"/>
        <v>92128.6</v>
      </c>
      <c r="K16" s="9">
        <f t="shared" si="2"/>
        <v>87573.2</v>
      </c>
      <c r="L16" s="44" t="s">
        <v>140</v>
      </c>
      <c r="M16" s="45"/>
    </row>
    <row r="17" spans="1:13" s="1" customFormat="1" ht="48.75" customHeight="1">
      <c r="A17" s="59"/>
      <c r="B17" s="57"/>
      <c r="C17" s="42"/>
      <c r="D17" s="8" t="s">
        <v>38</v>
      </c>
      <c r="E17" s="9">
        <v>0</v>
      </c>
      <c r="F17" s="9">
        <f>SUM(G17:K17)</f>
        <v>278345.8</v>
      </c>
      <c r="G17" s="9">
        <v>0</v>
      </c>
      <c r="H17" s="9">
        <v>685</v>
      </c>
      <c r="I17" s="9">
        <v>99757</v>
      </c>
      <c r="J17" s="9">
        <v>91206.6</v>
      </c>
      <c r="K17" s="9">
        <v>86697.2</v>
      </c>
      <c r="L17" s="44"/>
      <c r="M17" s="45"/>
    </row>
    <row r="18" spans="1:13" s="1" customFormat="1" ht="88.5" customHeight="1">
      <c r="A18" s="59"/>
      <c r="B18" s="57"/>
      <c r="C18" s="47"/>
      <c r="D18" s="8" t="s">
        <v>12</v>
      </c>
      <c r="E18" s="9">
        <v>98367.5</v>
      </c>
      <c r="F18" s="9">
        <f>SUM(G18:K18)</f>
        <v>177989.8</v>
      </c>
      <c r="G18" s="9">
        <v>60045</v>
      </c>
      <c r="H18" s="9">
        <v>111900</v>
      </c>
      <c r="I18" s="9">
        <v>4246.8</v>
      </c>
      <c r="J18" s="9">
        <v>922</v>
      </c>
      <c r="K18" s="9">
        <v>876</v>
      </c>
      <c r="L18" s="44"/>
      <c r="M18" s="45"/>
    </row>
    <row r="19" spans="1:13" s="1" customFormat="1" ht="114" customHeight="1">
      <c r="A19" s="59" t="s">
        <v>76</v>
      </c>
      <c r="B19" s="57" t="s">
        <v>92</v>
      </c>
      <c r="C19" s="31" t="s">
        <v>44</v>
      </c>
      <c r="D19" s="8" t="s">
        <v>10</v>
      </c>
      <c r="E19" s="10">
        <f>SUM(E20)</f>
        <v>1650.7</v>
      </c>
      <c r="F19" s="10">
        <f t="shared" si="0"/>
        <v>4268.4</v>
      </c>
      <c r="G19" s="10">
        <f>SUM(G20)</f>
        <v>4268.4</v>
      </c>
      <c r="H19" s="9">
        <f>SUM(H20)</f>
        <v>0</v>
      </c>
      <c r="I19" s="10">
        <f>SUM(I20)</f>
        <v>0</v>
      </c>
      <c r="J19" s="10">
        <f>SUM(J20)</f>
        <v>0</v>
      </c>
      <c r="K19" s="10">
        <f>SUM(K20)</f>
        <v>0</v>
      </c>
      <c r="L19" s="44" t="s">
        <v>140</v>
      </c>
      <c r="M19" s="45"/>
    </row>
    <row r="20" spans="1:13" s="1" customFormat="1" ht="178.5" customHeight="1">
      <c r="A20" s="59"/>
      <c r="B20" s="57"/>
      <c r="C20" s="47"/>
      <c r="D20" s="8" t="s">
        <v>12</v>
      </c>
      <c r="E20" s="10">
        <v>1650.7</v>
      </c>
      <c r="F20" s="10">
        <f t="shared" si="0"/>
        <v>4268.4</v>
      </c>
      <c r="G20" s="10">
        <v>4268.4</v>
      </c>
      <c r="H20" s="9">
        <v>0</v>
      </c>
      <c r="I20" s="9">
        <v>0</v>
      </c>
      <c r="J20" s="9">
        <v>0</v>
      </c>
      <c r="K20" s="9">
        <v>0</v>
      </c>
      <c r="L20" s="44"/>
      <c r="M20" s="45"/>
    </row>
    <row r="21" spans="1:13" s="1" customFormat="1" ht="29.25" customHeight="1">
      <c r="A21" s="59"/>
      <c r="B21" s="57" t="s">
        <v>13</v>
      </c>
      <c r="C21" s="31" t="s">
        <v>44</v>
      </c>
      <c r="D21" s="17" t="s">
        <v>14</v>
      </c>
      <c r="E21" s="11">
        <f>E23</f>
        <v>100018.2</v>
      </c>
      <c r="F21" s="11">
        <f>SUM(G21:K21)</f>
        <v>460604.00000000006</v>
      </c>
      <c r="G21" s="11">
        <f>G22+G23</f>
        <v>64313.4</v>
      </c>
      <c r="H21" s="11">
        <f>H22+H23</f>
        <v>112585</v>
      </c>
      <c r="I21" s="11">
        <f>I22+I23</f>
        <v>104003.8</v>
      </c>
      <c r="J21" s="11">
        <f>J22+J23</f>
        <v>92128.6</v>
      </c>
      <c r="K21" s="11">
        <f>K22+K23</f>
        <v>87573.2</v>
      </c>
      <c r="L21" s="8"/>
      <c r="M21" s="8"/>
    </row>
    <row r="22" spans="1:13" s="1" customFormat="1" ht="55.5" customHeight="1">
      <c r="A22" s="59"/>
      <c r="B22" s="57"/>
      <c r="C22" s="42"/>
      <c r="D22" s="12" t="s">
        <v>38</v>
      </c>
      <c r="E22" s="11">
        <f aca="true" t="shared" si="3" ref="E22:K22">E14</f>
        <v>0</v>
      </c>
      <c r="F22" s="11">
        <f t="shared" si="3"/>
        <v>278345.8</v>
      </c>
      <c r="G22" s="11">
        <f t="shared" si="3"/>
        <v>0</v>
      </c>
      <c r="H22" s="11">
        <f t="shared" si="3"/>
        <v>685</v>
      </c>
      <c r="I22" s="11">
        <f t="shared" si="3"/>
        <v>99757</v>
      </c>
      <c r="J22" s="11">
        <f t="shared" si="3"/>
        <v>91206.6</v>
      </c>
      <c r="K22" s="11">
        <f t="shared" si="3"/>
        <v>86697.2</v>
      </c>
      <c r="L22" s="8"/>
      <c r="M22" s="8"/>
    </row>
    <row r="23" spans="1:13" s="1" customFormat="1" ht="72.75" customHeight="1">
      <c r="A23" s="59"/>
      <c r="B23" s="49"/>
      <c r="C23" s="47" t="s">
        <v>11</v>
      </c>
      <c r="D23" s="12" t="s">
        <v>12</v>
      </c>
      <c r="E23" s="9">
        <f>E15</f>
        <v>100018.2</v>
      </c>
      <c r="F23" s="10">
        <f>SUM(G23:K23)</f>
        <v>182258.19999999998</v>
      </c>
      <c r="G23" s="9">
        <f>G15</f>
        <v>64313.4</v>
      </c>
      <c r="H23" s="9">
        <f>H15</f>
        <v>111900</v>
      </c>
      <c r="I23" s="9">
        <f>I15</f>
        <v>4246.8</v>
      </c>
      <c r="J23" s="9">
        <f>J15</f>
        <v>922</v>
      </c>
      <c r="K23" s="9">
        <f>K15</f>
        <v>876</v>
      </c>
      <c r="L23" s="8"/>
      <c r="M23" s="8"/>
    </row>
    <row r="24" spans="1:13" s="1" customFormat="1" ht="20.25" customHeight="1">
      <c r="A24" s="74" t="s">
        <v>2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6"/>
    </row>
    <row r="25" spans="1:13" s="1" customFormat="1" ht="42.75" customHeight="1">
      <c r="A25" s="60" t="s">
        <v>47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2"/>
    </row>
    <row r="26" spans="1:13" s="1" customFormat="1" ht="17.25" customHeight="1">
      <c r="A26" s="59" t="s">
        <v>81</v>
      </c>
      <c r="B26" s="57" t="s">
        <v>20</v>
      </c>
      <c r="C26" s="57" t="s">
        <v>44</v>
      </c>
      <c r="D26" s="7" t="s">
        <v>14</v>
      </c>
      <c r="E26" s="9">
        <f>SUM(E27)</f>
        <v>26371</v>
      </c>
      <c r="F26" s="9">
        <f>SUM(G26:K26)</f>
        <v>139472.94</v>
      </c>
      <c r="G26" s="9">
        <f>SUM(G27)</f>
        <v>29899.440000000002</v>
      </c>
      <c r="H26" s="9">
        <f>SUM(H27)</f>
        <v>50073.5</v>
      </c>
      <c r="I26" s="9">
        <f>I27</f>
        <v>18500</v>
      </c>
      <c r="J26" s="9">
        <v>20500</v>
      </c>
      <c r="K26" s="9">
        <v>20500</v>
      </c>
      <c r="L26" s="44" t="s">
        <v>140</v>
      </c>
      <c r="M26" s="44" t="s">
        <v>189</v>
      </c>
    </row>
    <row r="27" spans="1:13" s="1" customFormat="1" ht="81" customHeight="1">
      <c r="A27" s="59"/>
      <c r="B27" s="58"/>
      <c r="C27" s="58" t="s">
        <v>11</v>
      </c>
      <c r="D27" s="12" t="s">
        <v>12</v>
      </c>
      <c r="E27" s="9">
        <f>E31+E33+E35+E37+E39+E41+E43+E45+E47+E49</f>
        <v>26371</v>
      </c>
      <c r="F27" s="9">
        <f>SUM(G27:K27)</f>
        <v>139472.94</v>
      </c>
      <c r="G27" s="9">
        <f>G31+G33+G35+G37+G39+G41+G43+G45+G47+G49</f>
        <v>29899.440000000002</v>
      </c>
      <c r="H27" s="9">
        <f>H31+H33+H35+H37+H39+H41+H43+H45+H47+H49</f>
        <v>50073.5</v>
      </c>
      <c r="I27" s="9">
        <f>I31+I33+I35+I37+I39+I41+I43+I45+I47+I49</f>
        <v>18500</v>
      </c>
      <c r="J27" s="9">
        <f>J31+J33+J35+J37+J39+J41+J43+J45+J47+J49</f>
        <v>20500</v>
      </c>
      <c r="K27" s="9">
        <f>K31+K33+K35+K37+K39+K41+K43+K45+K47+K49</f>
        <v>20500</v>
      </c>
      <c r="L27" s="44"/>
      <c r="M27" s="44"/>
    </row>
    <row r="28" spans="1:15" s="1" customFormat="1" ht="37.5" customHeight="1">
      <c r="A28" s="59" t="s">
        <v>18</v>
      </c>
      <c r="B28" s="57" t="s">
        <v>32</v>
      </c>
      <c r="C28" s="31" t="s">
        <v>44</v>
      </c>
      <c r="D28" s="7" t="s">
        <v>14</v>
      </c>
      <c r="E28" s="9">
        <v>0</v>
      </c>
      <c r="F28" s="9">
        <f aca="true" t="shared" si="4" ref="F28:F51">SUM(G28:K28)</f>
        <v>0</v>
      </c>
      <c r="G28" s="9">
        <f>G29</f>
        <v>0</v>
      </c>
      <c r="H28" s="9">
        <f>H29</f>
        <v>0</v>
      </c>
      <c r="I28" s="9">
        <f>I29</f>
        <v>0</v>
      </c>
      <c r="J28" s="9">
        <f>J29</f>
        <v>0</v>
      </c>
      <c r="K28" s="9">
        <f>K29</f>
        <v>0</v>
      </c>
      <c r="L28" s="44" t="s">
        <v>140</v>
      </c>
      <c r="M28" s="45"/>
      <c r="O28" s="14"/>
    </row>
    <row r="29" spans="1:13" s="1" customFormat="1" ht="85.5" customHeight="1">
      <c r="A29" s="59"/>
      <c r="B29" s="58"/>
      <c r="C29" s="43" t="s">
        <v>11</v>
      </c>
      <c r="D29" s="12" t="s">
        <v>12</v>
      </c>
      <c r="E29" s="9">
        <v>0</v>
      </c>
      <c r="F29" s="9">
        <f t="shared" si="4"/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44"/>
      <c r="M29" s="45"/>
    </row>
    <row r="30" spans="1:13" s="1" customFormat="1" ht="32.25" customHeight="1">
      <c r="A30" s="59" t="s">
        <v>82</v>
      </c>
      <c r="B30" s="57" t="s">
        <v>31</v>
      </c>
      <c r="C30" s="31" t="s">
        <v>44</v>
      </c>
      <c r="D30" s="7" t="s">
        <v>14</v>
      </c>
      <c r="E30" s="9">
        <f>E31</f>
        <v>833.45</v>
      </c>
      <c r="F30" s="9">
        <f t="shared" si="4"/>
        <v>4049.08</v>
      </c>
      <c r="G30" s="9">
        <f>G31</f>
        <v>1381.69</v>
      </c>
      <c r="H30" s="9">
        <f>H31</f>
        <v>1117.39</v>
      </c>
      <c r="I30" s="9">
        <f>I31</f>
        <v>350</v>
      </c>
      <c r="J30" s="9">
        <f>J31</f>
        <v>600</v>
      </c>
      <c r="K30" s="9">
        <f>K31</f>
        <v>600</v>
      </c>
      <c r="L30" s="44" t="s">
        <v>140</v>
      </c>
      <c r="M30" s="45"/>
    </row>
    <row r="31" spans="1:13" s="1" customFormat="1" ht="68.25" customHeight="1">
      <c r="A31" s="59"/>
      <c r="B31" s="58"/>
      <c r="C31" s="43" t="s">
        <v>11</v>
      </c>
      <c r="D31" s="12" t="s">
        <v>12</v>
      </c>
      <c r="E31" s="9">
        <v>833.45</v>
      </c>
      <c r="F31" s="9">
        <f t="shared" si="4"/>
        <v>4049.08</v>
      </c>
      <c r="G31" s="9">
        <v>1381.69</v>
      </c>
      <c r="H31" s="9">
        <v>1117.39</v>
      </c>
      <c r="I31" s="9">
        <v>350</v>
      </c>
      <c r="J31" s="9">
        <v>600</v>
      </c>
      <c r="K31" s="9">
        <v>600</v>
      </c>
      <c r="L31" s="44"/>
      <c r="M31" s="45"/>
    </row>
    <row r="32" spans="1:13" s="1" customFormat="1" ht="27" customHeight="1">
      <c r="A32" s="44" t="s">
        <v>83</v>
      </c>
      <c r="B32" s="57" t="s">
        <v>30</v>
      </c>
      <c r="C32" s="31" t="s">
        <v>44</v>
      </c>
      <c r="D32" s="7" t="s">
        <v>14</v>
      </c>
      <c r="E32" s="9">
        <f>E33</f>
        <v>3026.96</v>
      </c>
      <c r="F32" s="9">
        <f t="shared" si="4"/>
        <v>24588.32</v>
      </c>
      <c r="G32" s="9">
        <f>G33</f>
        <v>11738.2</v>
      </c>
      <c r="H32" s="9">
        <f>H33</f>
        <v>9450.12</v>
      </c>
      <c r="I32" s="9">
        <f>I33</f>
        <v>0</v>
      </c>
      <c r="J32" s="9">
        <f>J33</f>
        <v>1700</v>
      </c>
      <c r="K32" s="9">
        <f>K33</f>
        <v>1700</v>
      </c>
      <c r="L32" s="44" t="s">
        <v>140</v>
      </c>
      <c r="M32" s="45"/>
    </row>
    <row r="33" spans="1:13" s="1" customFormat="1" ht="73.5" customHeight="1">
      <c r="A33" s="44"/>
      <c r="B33" s="58"/>
      <c r="C33" s="43" t="s">
        <v>11</v>
      </c>
      <c r="D33" s="12" t="s">
        <v>12</v>
      </c>
      <c r="E33" s="9">
        <v>3026.96</v>
      </c>
      <c r="F33" s="9">
        <f t="shared" si="4"/>
        <v>24588.32</v>
      </c>
      <c r="G33" s="9">
        <v>11738.2</v>
      </c>
      <c r="H33" s="9">
        <v>9450.12</v>
      </c>
      <c r="I33" s="9">
        <v>0</v>
      </c>
      <c r="J33" s="9">
        <v>1700</v>
      </c>
      <c r="K33" s="9">
        <v>1700</v>
      </c>
      <c r="L33" s="44"/>
      <c r="M33" s="45"/>
    </row>
    <row r="34" spans="1:13" s="1" customFormat="1" ht="27.75" customHeight="1">
      <c r="A34" s="44" t="s">
        <v>84</v>
      </c>
      <c r="B34" s="57" t="s">
        <v>39</v>
      </c>
      <c r="C34" s="31" t="s">
        <v>44</v>
      </c>
      <c r="D34" s="7" t="s">
        <v>14</v>
      </c>
      <c r="E34" s="9">
        <f>E35</f>
        <v>9005.98</v>
      </c>
      <c r="F34" s="9">
        <f t="shared" si="4"/>
        <v>49661.100000000006</v>
      </c>
      <c r="G34" s="9">
        <f>G35</f>
        <v>7607.59</v>
      </c>
      <c r="H34" s="9">
        <f>H35</f>
        <v>11750.99</v>
      </c>
      <c r="I34" s="9">
        <f>I35</f>
        <v>12302.52</v>
      </c>
      <c r="J34" s="9">
        <f>J35</f>
        <v>9000</v>
      </c>
      <c r="K34" s="9">
        <f>K35</f>
        <v>9000</v>
      </c>
      <c r="L34" s="44" t="s">
        <v>140</v>
      </c>
      <c r="M34" s="45"/>
    </row>
    <row r="35" spans="1:13" s="1" customFormat="1" ht="72.75" customHeight="1">
      <c r="A35" s="44"/>
      <c r="B35" s="58"/>
      <c r="C35" s="43" t="s">
        <v>11</v>
      </c>
      <c r="D35" s="12" t="s">
        <v>12</v>
      </c>
      <c r="E35" s="9">
        <v>9005.98</v>
      </c>
      <c r="F35" s="9">
        <f t="shared" si="4"/>
        <v>49661.100000000006</v>
      </c>
      <c r="G35" s="9">
        <v>7607.59</v>
      </c>
      <c r="H35" s="9">
        <v>11750.99</v>
      </c>
      <c r="I35" s="9">
        <v>12302.52</v>
      </c>
      <c r="J35" s="9">
        <v>9000</v>
      </c>
      <c r="K35" s="9">
        <v>9000</v>
      </c>
      <c r="L35" s="44"/>
      <c r="M35" s="45"/>
    </row>
    <row r="36" spans="1:13" s="1" customFormat="1" ht="24.75" customHeight="1">
      <c r="A36" s="44" t="s">
        <v>85</v>
      </c>
      <c r="B36" s="57" t="s">
        <v>15</v>
      </c>
      <c r="C36" s="31" t="s">
        <v>44</v>
      </c>
      <c r="D36" s="7" t="s">
        <v>14</v>
      </c>
      <c r="E36" s="9">
        <f>E37</f>
        <v>2183.79</v>
      </c>
      <c r="F36" s="9">
        <f t="shared" si="4"/>
        <v>5055</v>
      </c>
      <c r="G36" s="9">
        <f>G37</f>
        <v>1010.11</v>
      </c>
      <c r="H36" s="9">
        <f>H37</f>
        <v>2251.13</v>
      </c>
      <c r="I36" s="9">
        <f>I37</f>
        <v>393.76</v>
      </c>
      <c r="J36" s="9">
        <f>J37</f>
        <v>700</v>
      </c>
      <c r="K36" s="9">
        <f>K37</f>
        <v>700</v>
      </c>
      <c r="L36" s="44" t="s">
        <v>140</v>
      </c>
      <c r="M36" s="45"/>
    </row>
    <row r="37" spans="1:13" s="1" customFormat="1" ht="73.5" customHeight="1">
      <c r="A37" s="44"/>
      <c r="B37" s="58"/>
      <c r="C37" s="43" t="s">
        <v>11</v>
      </c>
      <c r="D37" s="12" t="s">
        <v>12</v>
      </c>
      <c r="E37" s="9">
        <v>2183.79</v>
      </c>
      <c r="F37" s="9">
        <f t="shared" si="4"/>
        <v>5055</v>
      </c>
      <c r="G37" s="30">
        <v>1010.11</v>
      </c>
      <c r="H37" s="30">
        <v>2251.13</v>
      </c>
      <c r="I37" s="30">
        <v>393.76</v>
      </c>
      <c r="J37" s="30">
        <v>700</v>
      </c>
      <c r="K37" s="30">
        <v>700</v>
      </c>
      <c r="L37" s="44"/>
      <c r="M37" s="45"/>
    </row>
    <row r="38" spans="1:13" s="1" customFormat="1" ht="31.5" customHeight="1">
      <c r="A38" s="44" t="s">
        <v>86</v>
      </c>
      <c r="B38" s="57" t="s">
        <v>0</v>
      </c>
      <c r="C38" s="31" t="s">
        <v>44</v>
      </c>
      <c r="D38" s="7" t="s">
        <v>14</v>
      </c>
      <c r="E38" s="9">
        <f>E39</f>
        <v>2044.73</v>
      </c>
      <c r="F38" s="9">
        <f t="shared" si="4"/>
        <v>30493.02</v>
      </c>
      <c r="G38" s="9">
        <f>G39</f>
        <v>6139.17</v>
      </c>
      <c r="H38" s="9">
        <f>H39</f>
        <v>6330.13</v>
      </c>
      <c r="I38" s="9">
        <f>I39</f>
        <v>5023.72</v>
      </c>
      <c r="J38" s="9">
        <f>J39</f>
        <v>6500</v>
      </c>
      <c r="K38" s="9">
        <f>K39</f>
        <v>6500</v>
      </c>
      <c r="L38" s="44" t="s">
        <v>140</v>
      </c>
      <c r="M38" s="45"/>
    </row>
    <row r="39" spans="1:13" s="1" customFormat="1" ht="67.5" customHeight="1">
      <c r="A39" s="44"/>
      <c r="B39" s="58"/>
      <c r="C39" s="43" t="s">
        <v>11</v>
      </c>
      <c r="D39" s="12" t="s">
        <v>12</v>
      </c>
      <c r="E39" s="9">
        <v>2044.73</v>
      </c>
      <c r="F39" s="9">
        <f t="shared" si="4"/>
        <v>30493.02</v>
      </c>
      <c r="G39" s="9">
        <v>6139.17</v>
      </c>
      <c r="H39" s="9">
        <v>6330.13</v>
      </c>
      <c r="I39" s="9">
        <v>5023.72</v>
      </c>
      <c r="J39" s="9">
        <v>6500</v>
      </c>
      <c r="K39" s="9">
        <v>6500</v>
      </c>
      <c r="L39" s="44"/>
      <c r="M39" s="45"/>
    </row>
    <row r="40" spans="1:13" s="1" customFormat="1" ht="25.5" customHeight="1">
      <c r="A40" s="50" t="s">
        <v>87</v>
      </c>
      <c r="B40" s="57" t="s">
        <v>16</v>
      </c>
      <c r="C40" s="31" t="s">
        <v>44</v>
      </c>
      <c r="D40" s="7" t="s">
        <v>14</v>
      </c>
      <c r="E40" s="9">
        <v>0</v>
      </c>
      <c r="F40" s="9">
        <f t="shared" si="4"/>
        <v>0</v>
      </c>
      <c r="G40" s="9">
        <f>G41</f>
        <v>0</v>
      </c>
      <c r="H40" s="9">
        <f>H41</f>
        <v>0</v>
      </c>
      <c r="I40" s="9">
        <f>I41</f>
        <v>0</v>
      </c>
      <c r="J40" s="9">
        <f>J41</f>
        <v>0</v>
      </c>
      <c r="K40" s="9">
        <f>K41</f>
        <v>0</v>
      </c>
      <c r="L40" s="44" t="s">
        <v>140</v>
      </c>
      <c r="M40" s="45"/>
    </row>
    <row r="41" spans="1:13" s="1" customFormat="1" ht="70.5" customHeight="1">
      <c r="A41" s="50"/>
      <c r="B41" s="58"/>
      <c r="C41" s="43" t="s">
        <v>11</v>
      </c>
      <c r="D41" s="12" t="s">
        <v>12</v>
      </c>
      <c r="E41" s="9">
        <v>0</v>
      </c>
      <c r="F41" s="9">
        <f t="shared" si="4"/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44"/>
      <c r="M41" s="45"/>
    </row>
    <row r="42" spans="1:13" s="1" customFormat="1" ht="28.5" customHeight="1">
      <c r="A42" s="50" t="s">
        <v>88</v>
      </c>
      <c r="B42" s="57" t="s">
        <v>43</v>
      </c>
      <c r="C42" s="31" t="s">
        <v>44</v>
      </c>
      <c r="D42" s="7" t="s">
        <v>14</v>
      </c>
      <c r="E42" s="9">
        <f>E43</f>
        <v>3339.84</v>
      </c>
      <c r="F42" s="28">
        <f t="shared" si="4"/>
        <v>5016.59</v>
      </c>
      <c r="G42" s="9">
        <f>G43</f>
        <v>99.68</v>
      </c>
      <c r="H42" s="9">
        <f>H43</f>
        <v>4916.91</v>
      </c>
      <c r="I42" s="9">
        <f>I43</f>
        <v>0</v>
      </c>
      <c r="J42" s="9">
        <f>J43</f>
        <v>0</v>
      </c>
      <c r="K42" s="9">
        <f>K43</f>
        <v>0</v>
      </c>
      <c r="L42" s="44" t="s">
        <v>140</v>
      </c>
      <c r="M42" s="45"/>
    </row>
    <row r="43" spans="1:13" s="1" customFormat="1" ht="71.25" customHeight="1">
      <c r="A43" s="50"/>
      <c r="B43" s="58"/>
      <c r="C43" s="43" t="s">
        <v>11</v>
      </c>
      <c r="D43" s="12" t="s">
        <v>12</v>
      </c>
      <c r="E43" s="9">
        <v>3339.84</v>
      </c>
      <c r="F43" s="28">
        <f t="shared" si="4"/>
        <v>5016.59</v>
      </c>
      <c r="G43" s="28">
        <v>99.68</v>
      </c>
      <c r="H43" s="28">
        <v>4916.91</v>
      </c>
      <c r="I43" s="9">
        <v>0</v>
      </c>
      <c r="J43" s="9">
        <v>0</v>
      </c>
      <c r="K43" s="9">
        <v>0</v>
      </c>
      <c r="L43" s="44"/>
      <c r="M43" s="45"/>
    </row>
    <row r="44" spans="1:13" s="1" customFormat="1" ht="16.5" customHeight="1">
      <c r="A44" s="50" t="s">
        <v>89</v>
      </c>
      <c r="B44" s="57" t="s">
        <v>40</v>
      </c>
      <c r="C44" s="31" t="s">
        <v>44</v>
      </c>
      <c r="D44" s="7" t="s">
        <v>14</v>
      </c>
      <c r="E44" s="9">
        <f>E45</f>
        <v>3957.95</v>
      </c>
      <c r="F44" s="9">
        <f t="shared" si="4"/>
        <v>2230.21</v>
      </c>
      <c r="G44" s="9">
        <f>G45</f>
        <v>0</v>
      </c>
      <c r="H44" s="9">
        <f>H45</f>
        <v>2230.21</v>
      </c>
      <c r="I44" s="9">
        <f>I45</f>
        <v>0</v>
      </c>
      <c r="J44" s="9">
        <f>J45</f>
        <v>0</v>
      </c>
      <c r="K44" s="9">
        <f>K45</f>
        <v>0</v>
      </c>
      <c r="L44" s="44" t="s">
        <v>140</v>
      </c>
      <c r="M44" s="45"/>
    </row>
    <row r="45" spans="1:13" s="1" customFormat="1" ht="84" customHeight="1">
      <c r="A45" s="50"/>
      <c r="B45" s="58"/>
      <c r="C45" s="43" t="s">
        <v>11</v>
      </c>
      <c r="D45" s="12" t="s">
        <v>12</v>
      </c>
      <c r="E45" s="9">
        <v>3957.95</v>
      </c>
      <c r="F45" s="9">
        <f t="shared" si="4"/>
        <v>2230.21</v>
      </c>
      <c r="G45" s="9">
        <v>0</v>
      </c>
      <c r="H45" s="9">
        <v>2230.21</v>
      </c>
      <c r="I45" s="9">
        <v>0</v>
      </c>
      <c r="J45" s="9">
        <v>0</v>
      </c>
      <c r="K45" s="9">
        <v>0</v>
      </c>
      <c r="L45" s="44"/>
      <c r="M45" s="45"/>
    </row>
    <row r="46" spans="1:13" s="1" customFormat="1" ht="32.25" customHeight="1">
      <c r="A46" s="50" t="s">
        <v>90</v>
      </c>
      <c r="B46" s="57" t="s">
        <v>41</v>
      </c>
      <c r="C46" s="31" t="s">
        <v>44</v>
      </c>
      <c r="D46" s="7" t="s">
        <v>14</v>
      </c>
      <c r="E46" s="9">
        <f>E47</f>
        <v>1978.3</v>
      </c>
      <c r="F46" s="9">
        <f t="shared" si="4"/>
        <v>16976.620000000003</v>
      </c>
      <c r="G46" s="9">
        <f>G47</f>
        <v>700</v>
      </c>
      <c r="H46" s="9">
        <f>H47</f>
        <v>11976.62</v>
      </c>
      <c r="I46" s="9">
        <f>I47</f>
        <v>400</v>
      </c>
      <c r="J46" s="9">
        <f>J47</f>
        <v>1950</v>
      </c>
      <c r="K46" s="9">
        <f>K47</f>
        <v>1950</v>
      </c>
      <c r="L46" s="44" t="s">
        <v>140</v>
      </c>
      <c r="M46" s="45"/>
    </row>
    <row r="47" spans="1:13" s="1" customFormat="1" ht="101.25" customHeight="1">
      <c r="A47" s="50"/>
      <c r="B47" s="58"/>
      <c r="C47" s="43" t="s">
        <v>11</v>
      </c>
      <c r="D47" s="12" t="s">
        <v>12</v>
      </c>
      <c r="E47" s="9">
        <v>1978.3</v>
      </c>
      <c r="F47" s="9">
        <f t="shared" si="4"/>
        <v>16976.620000000003</v>
      </c>
      <c r="G47" s="9">
        <v>700</v>
      </c>
      <c r="H47" s="9">
        <v>11976.62</v>
      </c>
      <c r="I47" s="9">
        <v>400</v>
      </c>
      <c r="J47" s="9">
        <v>1950</v>
      </c>
      <c r="K47" s="9">
        <v>1950</v>
      </c>
      <c r="L47" s="44"/>
      <c r="M47" s="45"/>
    </row>
    <row r="48" spans="1:13" s="1" customFormat="1" ht="32.25" customHeight="1">
      <c r="A48" s="50" t="s">
        <v>91</v>
      </c>
      <c r="B48" s="57" t="s">
        <v>65</v>
      </c>
      <c r="C48" s="31" t="s">
        <v>44</v>
      </c>
      <c r="D48" s="7" t="s">
        <v>14</v>
      </c>
      <c r="E48" s="9">
        <f>E49</f>
        <v>0</v>
      </c>
      <c r="F48" s="9">
        <f>SUM(G48:K48)</f>
        <v>1403</v>
      </c>
      <c r="G48" s="9">
        <f>G49</f>
        <v>1223</v>
      </c>
      <c r="H48" s="9">
        <f>H49</f>
        <v>50</v>
      </c>
      <c r="I48" s="9">
        <f>I49</f>
        <v>30</v>
      </c>
      <c r="J48" s="9">
        <f>J49</f>
        <v>50</v>
      </c>
      <c r="K48" s="9">
        <f>K49</f>
        <v>50</v>
      </c>
      <c r="L48" s="44" t="s">
        <v>140</v>
      </c>
      <c r="M48" s="45"/>
    </row>
    <row r="49" spans="1:13" s="1" customFormat="1" ht="70.5" customHeight="1">
      <c r="A49" s="50"/>
      <c r="B49" s="58"/>
      <c r="C49" s="43" t="s">
        <v>11</v>
      </c>
      <c r="D49" s="12" t="s">
        <v>12</v>
      </c>
      <c r="E49" s="9">
        <v>0</v>
      </c>
      <c r="F49" s="9">
        <f>SUM(G49:K49)</f>
        <v>1403</v>
      </c>
      <c r="G49" s="9">
        <v>1223</v>
      </c>
      <c r="H49" s="9">
        <v>50</v>
      </c>
      <c r="I49" s="9">
        <v>30</v>
      </c>
      <c r="J49" s="9">
        <v>50</v>
      </c>
      <c r="K49" s="9">
        <v>50</v>
      </c>
      <c r="L49" s="44"/>
      <c r="M49" s="45"/>
    </row>
    <row r="50" spans="1:13" s="1" customFormat="1" ht="25.5" customHeight="1">
      <c r="A50" s="44"/>
      <c r="B50" s="57" t="s">
        <v>17</v>
      </c>
      <c r="C50" s="31" t="s">
        <v>44</v>
      </c>
      <c r="D50" s="7" t="s">
        <v>14</v>
      </c>
      <c r="E50" s="9">
        <f>SUM(E51)</f>
        <v>26371</v>
      </c>
      <c r="F50" s="9">
        <f t="shared" si="4"/>
        <v>139472.94</v>
      </c>
      <c r="G50" s="9">
        <f>SUM(G51)</f>
        <v>29899.440000000002</v>
      </c>
      <c r="H50" s="9">
        <f>SUM(H51)</f>
        <v>50073.5</v>
      </c>
      <c r="I50" s="9">
        <f>SUM(I51)</f>
        <v>18500</v>
      </c>
      <c r="J50" s="9">
        <f>SUM(J51)</f>
        <v>20500</v>
      </c>
      <c r="K50" s="9">
        <f>SUM(K51)</f>
        <v>20500</v>
      </c>
      <c r="L50" s="18"/>
      <c r="M50" s="19"/>
    </row>
    <row r="51" spans="1:13" s="1" customFormat="1" ht="89.25" customHeight="1">
      <c r="A51" s="44"/>
      <c r="B51" s="57"/>
      <c r="C51" s="43" t="s">
        <v>11</v>
      </c>
      <c r="D51" s="12" t="s">
        <v>12</v>
      </c>
      <c r="E51" s="9">
        <f>E27</f>
        <v>26371</v>
      </c>
      <c r="F51" s="9">
        <f t="shared" si="4"/>
        <v>139472.94</v>
      </c>
      <c r="G51" s="9">
        <f>G27</f>
        <v>29899.440000000002</v>
      </c>
      <c r="H51" s="9">
        <f>H27</f>
        <v>50073.5</v>
      </c>
      <c r="I51" s="9">
        <f>I27</f>
        <v>18500</v>
      </c>
      <c r="J51" s="9">
        <f>J27</f>
        <v>20500</v>
      </c>
      <c r="K51" s="9">
        <f>K27</f>
        <v>20500</v>
      </c>
      <c r="L51" s="18"/>
      <c r="M51" s="19"/>
    </row>
    <row r="52" spans="1:13" s="1" customFormat="1" ht="18.75" customHeight="1">
      <c r="A52" s="81" t="s">
        <v>33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3"/>
    </row>
    <row r="53" spans="1:13" s="1" customFormat="1" ht="37.5" customHeight="1">
      <c r="A53" s="60" t="s">
        <v>48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2"/>
    </row>
    <row r="54" spans="1:13" s="1" customFormat="1" ht="19.5" customHeight="1">
      <c r="A54" s="44" t="s">
        <v>9</v>
      </c>
      <c r="B54" s="40" t="s">
        <v>109</v>
      </c>
      <c r="C54" s="31" t="s">
        <v>44</v>
      </c>
      <c r="D54" s="7" t="s">
        <v>14</v>
      </c>
      <c r="E54" s="9">
        <f>E55+E56</f>
        <v>201780.1</v>
      </c>
      <c r="F54" s="9">
        <f aca="true" t="shared" si="5" ref="F54:F60">SUM(G54:K54)</f>
        <v>1552234.59445</v>
      </c>
      <c r="G54" s="9">
        <f>G56+G55</f>
        <v>285386.16000000003</v>
      </c>
      <c r="H54" s="9">
        <f>H56+H55</f>
        <v>512689.63</v>
      </c>
      <c r="I54" s="9">
        <f>SUM(I55:I56)</f>
        <v>560657.8044499999</v>
      </c>
      <c r="J54" s="9">
        <f>J56+J55</f>
        <v>96750.5</v>
      </c>
      <c r="K54" s="9">
        <f>K56+K55</f>
        <v>96750.5</v>
      </c>
      <c r="L54" s="31" t="s">
        <v>140</v>
      </c>
      <c r="M54" s="53" t="s">
        <v>190</v>
      </c>
    </row>
    <row r="55" spans="1:13" s="1" customFormat="1" ht="52.5" customHeight="1">
      <c r="A55" s="44"/>
      <c r="B55" s="40"/>
      <c r="C55" s="43" t="s">
        <v>11</v>
      </c>
      <c r="D55" s="8" t="s">
        <v>38</v>
      </c>
      <c r="E55" s="11">
        <f>E72</f>
        <v>24283</v>
      </c>
      <c r="F55" s="11">
        <f t="shared" si="5"/>
        <v>765225.1699999999</v>
      </c>
      <c r="G55" s="11">
        <f>G72+G117</f>
        <v>26383</v>
      </c>
      <c r="H55" s="11">
        <f>H72+H117</f>
        <v>337799.43</v>
      </c>
      <c r="I55" s="11">
        <f>I72+I117</f>
        <v>401042.74</v>
      </c>
      <c r="J55" s="11">
        <f>J72+J117</f>
        <v>0</v>
      </c>
      <c r="K55" s="11">
        <f>K72+K117</f>
        <v>0</v>
      </c>
      <c r="L55" s="42"/>
      <c r="M55" s="72"/>
    </row>
    <row r="56" spans="1:13" s="1" customFormat="1" ht="64.5" customHeight="1">
      <c r="A56" s="44"/>
      <c r="B56" s="41"/>
      <c r="C56" s="47" t="s">
        <v>11</v>
      </c>
      <c r="D56" s="12" t="s">
        <v>12</v>
      </c>
      <c r="E56" s="9">
        <v>177497.1</v>
      </c>
      <c r="F56" s="9">
        <f t="shared" si="5"/>
        <v>787009.4244499999</v>
      </c>
      <c r="G56" s="9">
        <f>G58+G60+G62+G64+G66+G68+G70+G73+G75+G77+G79+G81+G83+G85+G87+G89+G91+G93+G95+G97+G99+G101+G103+G105+G107+G109+G111+G113+G115+G160+G118</f>
        <v>259003.16</v>
      </c>
      <c r="H56" s="9">
        <f>H58+H60+H62+H64+H66+H68+H70+H73+H75+H77+H79+H81+H83+H85+H87+H89+H91+H93+H95+H97+H99+H101+H103+H105+H107+H109+H111+H113+H115+H160+H118+H132+H150</f>
        <v>174890.2</v>
      </c>
      <c r="I56" s="9">
        <f>I58+I60+I62+I64+I66+I68+I70+I73+I75+I77+I79+I81+I83+I85+I87+I89+I91+I93+I95+I97+I99+I101+I103+I105+I107+I109+I111+I113+I115+I160+I118+I132+I134+I136+I138+I140+I142+I144+I146+I148+I150+I152+I154+I156+I158</f>
        <v>159615.06444999998</v>
      </c>
      <c r="J56" s="9">
        <f>J58+J60+J62+J64+J66+J68+J70+J73+J75+J77+J79+J81+J83+J85+J87+J89+J91+J93+J95+J97+J99+J101+J103+J105+J107+J109+J111+J113+J115+J160+J118+J132+J134+J136+J138+J140+J142+J144+J146+J148+J150+J152+J154+J156+J158</f>
        <v>96750.5</v>
      </c>
      <c r="K56" s="9">
        <f>K58+K60+K62+K64+K66+K68+K70+K73+K75+K77+K79+K81+K83+K85+K87+K89+K91+K93+K95+K97+K99+K101+K103+K105+K107+K109+K111+K113+K115+K160+K118+K132+K134+K136+K138+K140+K142+K144+K146+K148+K150+K152+K154+K156+K158</f>
        <v>96750.5</v>
      </c>
      <c r="L56" s="47"/>
      <c r="M56" s="54"/>
    </row>
    <row r="57" spans="1:13" s="1" customFormat="1" ht="24" customHeight="1">
      <c r="A57" s="50" t="s">
        <v>18</v>
      </c>
      <c r="B57" s="40" t="s">
        <v>50</v>
      </c>
      <c r="C57" s="31" t="s">
        <v>49</v>
      </c>
      <c r="D57" s="7" t="s">
        <v>14</v>
      </c>
      <c r="E57" s="9">
        <f>E58</f>
        <v>16307.45</v>
      </c>
      <c r="F57" s="9">
        <f t="shared" si="5"/>
        <v>38816.7</v>
      </c>
      <c r="G57" s="9">
        <f>G58</f>
        <v>38816.7</v>
      </c>
      <c r="H57" s="9">
        <f>H58</f>
        <v>0</v>
      </c>
      <c r="I57" s="9">
        <f>I58</f>
        <v>0</v>
      </c>
      <c r="J57" s="9">
        <f>J58</f>
        <v>0</v>
      </c>
      <c r="K57" s="9">
        <f>K58</f>
        <v>0</v>
      </c>
      <c r="L57" s="44" t="s">
        <v>140</v>
      </c>
      <c r="M57" s="45"/>
    </row>
    <row r="58" spans="1:13" s="1" customFormat="1" ht="64.5" customHeight="1">
      <c r="A58" s="44"/>
      <c r="B58" s="41"/>
      <c r="C58" s="32" t="s">
        <v>34</v>
      </c>
      <c r="D58" s="12" t="s">
        <v>12</v>
      </c>
      <c r="E58" s="9">
        <v>16307.45</v>
      </c>
      <c r="F58" s="9">
        <f t="shared" si="5"/>
        <v>38816.7</v>
      </c>
      <c r="G58" s="9">
        <v>38816.7</v>
      </c>
      <c r="H58" s="9">
        <v>0</v>
      </c>
      <c r="I58" s="9">
        <v>0</v>
      </c>
      <c r="J58" s="9">
        <v>0</v>
      </c>
      <c r="K58" s="9">
        <v>0</v>
      </c>
      <c r="L58" s="44"/>
      <c r="M58" s="45"/>
    </row>
    <row r="59" spans="1:13" s="1" customFormat="1" ht="25.5" customHeight="1">
      <c r="A59" s="50" t="s">
        <v>82</v>
      </c>
      <c r="B59" s="40" t="s">
        <v>51</v>
      </c>
      <c r="C59" s="31" t="s">
        <v>44</v>
      </c>
      <c r="D59" s="7" t="s">
        <v>14</v>
      </c>
      <c r="E59" s="9">
        <f>E60</f>
        <v>13512.4</v>
      </c>
      <c r="F59" s="9">
        <f t="shared" si="5"/>
        <v>109847.89</v>
      </c>
      <c r="G59" s="9">
        <f>G60</f>
        <v>25040.45</v>
      </c>
      <c r="H59" s="9">
        <f>H60</f>
        <v>31589.89</v>
      </c>
      <c r="I59" s="9">
        <f>I60</f>
        <v>23217.55</v>
      </c>
      <c r="J59" s="9">
        <f>J60</f>
        <v>15000</v>
      </c>
      <c r="K59" s="9">
        <f>K60</f>
        <v>15000</v>
      </c>
      <c r="L59" s="44" t="s">
        <v>140</v>
      </c>
      <c r="M59" s="45"/>
    </row>
    <row r="60" spans="1:13" s="1" customFormat="1" ht="75" customHeight="1">
      <c r="A60" s="50"/>
      <c r="B60" s="41"/>
      <c r="C60" s="43" t="s">
        <v>11</v>
      </c>
      <c r="D60" s="12" t="s">
        <v>12</v>
      </c>
      <c r="E60" s="9">
        <v>13512.4</v>
      </c>
      <c r="F60" s="9">
        <f t="shared" si="5"/>
        <v>109847.89</v>
      </c>
      <c r="G60" s="9">
        <v>25040.45</v>
      </c>
      <c r="H60" s="9">
        <v>31589.89</v>
      </c>
      <c r="I60" s="9">
        <v>23217.55</v>
      </c>
      <c r="J60" s="9">
        <v>15000</v>
      </c>
      <c r="K60" s="9">
        <v>15000</v>
      </c>
      <c r="L60" s="44"/>
      <c r="M60" s="45"/>
    </row>
    <row r="61" spans="1:13" s="1" customFormat="1" ht="22.5" customHeight="1">
      <c r="A61" s="39" t="s">
        <v>83</v>
      </c>
      <c r="B61" s="40" t="s">
        <v>52</v>
      </c>
      <c r="C61" s="31" t="s">
        <v>49</v>
      </c>
      <c r="D61" s="7" t="s">
        <v>14</v>
      </c>
      <c r="E61" s="9">
        <f>E62</f>
        <v>4179.92</v>
      </c>
      <c r="F61" s="9">
        <f aca="true" t="shared" si="6" ref="F61:F71">SUM(G61:K61)</f>
        <v>4178.92</v>
      </c>
      <c r="G61" s="9">
        <f>G62</f>
        <v>4178.92</v>
      </c>
      <c r="H61" s="9">
        <f>H62</f>
        <v>0</v>
      </c>
      <c r="I61" s="9">
        <f>I62</f>
        <v>0</v>
      </c>
      <c r="J61" s="9">
        <f>J62</f>
        <v>0</v>
      </c>
      <c r="K61" s="9">
        <f>K62</f>
        <v>0</v>
      </c>
      <c r="L61" s="44" t="s">
        <v>140</v>
      </c>
      <c r="M61" s="68"/>
    </row>
    <row r="62" spans="1:13" s="1" customFormat="1" ht="65.25" customHeight="1">
      <c r="A62" s="39"/>
      <c r="B62" s="41"/>
      <c r="C62" s="43" t="s">
        <v>34</v>
      </c>
      <c r="D62" s="12" t="s">
        <v>12</v>
      </c>
      <c r="E62" s="9">
        <v>4179.92</v>
      </c>
      <c r="F62" s="9">
        <f t="shared" si="6"/>
        <v>4178.92</v>
      </c>
      <c r="G62" s="9">
        <v>4178.92</v>
      </c>
      <c r="H62" s="9">
        <v>0</v>
      </c>
      <c r="I62" s="9">
        <v>0</v>
      </c>
      <c r="J62" s="9">
        <v>0</v>
      </c>
      <c r="K62" s="9">
        <v>0</v>
      </c>
      <c r="L62" s="44"/>
      <c r="M62" s="68"/>
    </row>
    <row r="63" spans="1:13" s="1" customFormat="1" ht="24" customHeight="1">
      <c r="A63" s="87" t="s">
        <v>84</v>
      </c>
      <c r="B63" s="40" t="s">
        <v>53</v>
      </c>
      <c r="C63" s="31" t="s">
        <v>157</v>
      </c>
      <c r="D63" s="7" t="s">
        <v>14</v>
      </c>
      <c r="E63" s="9">
        <f>E64</f>
        <v>47447.66</v>
      </c>
      <c r="F63" s="9">
        <f t="shared" si="6"/>
        <v>160412.91</v>
      </c>
      <c r="G63" s="9">
        <f>G64</f>
        <v>139296.91</v>
      </c>
      <c r="H63" s="9">
        <f>H64</f>
        <v>21116</v>
      </c>
      <c r="I63" s="9">
        <f>I64</f>
        <v>0</v>
      </c>
      <c r="J63" s="9">
        <f>J64</f>
        <v>0</v>
      </c>
      <c r="K63" s="9">
        <f>K64</f>
        <v>0</v>
      </c>
      <c r="L63" s="44" t="s">
        <v>140</v>
      </c>
      <c r="M63" s="73"/>
    </row>
    <row r="64" spans="1:13" s="1" customFormat="1" ht="79.5" customHeight="1">
      <c r="A64" s="88"/>
      <c r="B64" s="41"/>
      <c r="C64" s="47"/>
      <c r="D64" s="12" t="s">
        <v>12</v>
      </c>
      <c r="E64" s="9">
        <v>47447.66</v>
      </c>
      <c r="F64" s="9">
        <f t="shared" si="6"/>
        <v>160412.91</v>
      </c>
      <c r="G64" s="9">
        <v>139296.91</v>
      </c>
      <c r="H64" s="9">
        <v>21116</v>
      </c>
      <c r="I64" s="9">
        <v>0</v>
      </c>
      <c r="J64" s="9">
        <v>0</v>
      </c>
      <c r="K64" s="9">
        <v>0</v>
      </c>
      <c r="L64" s="44"/>
      <c r="M64" s="73"/>
    </row>
    <row r="65" spans="1:13" s="1" customFormat="1" ht="30" customHeight="1">
      <c r="A65" s="39" t="s">
        <v>85</v>
      </c>
      <c r="B65" s="40" t="s">
        <v>54</v>
      </c>
      <c r="C65" s="31" t="s">
        <v>44</v>
      </c>
      <c r="D65" s="7" t="s">
        <v>14</v>
      </c>
      <c r="E65" s="9">
        <v>0</v>
      </c>
      <c r="F65" s="9">
        <f t="shared" si="6"/>
        <v>0</v>
      </c>
      <c r="G65" s="9">
        <f>G66</f>
        <v>0</v>
      </c>
      <c r="H65" s="9">
        <f>H66</f>
        <v>0</v>
      </c>
      <c r="I65" s="9">
        <f>I66</f>
        <v>0</v>
      </c>
      <c r="J65" s="9">
        <f>J66</f>
        <v>0</v>
      </c>
      <c r="K65" s="9">
        <f>K66</f>
        <v>0</v>
      </c>
      <c r="L65" s="37" t="s">
        <v>140</v>
      </c>
      <c r="M65" s="68"/>
    </row>
    <row r="66" spans="1:13" s="1" customFormat="1" ht="69" customHeight="1">
      <c r="A66" s="39"/>
      <c r="B66" s="41"/>
      <c r="C66" s="43" t="s">
        <v>11</v>
      </c>
      <c r="D66" s="12" t="s">
        <v>12</v>
      </c>
      <c r="E66" s="9">
        <v>0</v>
      </c>
      <c r="F66" s="9">
        <f t="shared" si="6"/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46"/>
      <c r="M66" s="68"/>
    </row>
    <row r="67" spans="1:13" s="1" customFormat="1" ht="21" customHeight="1">
      <c r="A67" s="39" t="s">
        <v>86</v>
      </c>
      <c r="B67" s="40" t="s">
        <v>55</v>
      </c>
      <c r="C67" s="31" t="s">
        <v>156</v>
      </c>
      <c r="D67" s="7" t="s">
        <v>14</v>
      </c>
      <c r="E67" s="9">
        <f>E68</f>
        <v>7704.9</v>
      </c>
      <c r="F67" s="9">
        <f t="shared" si="6"/>
        <v>15955.1</v>
      </c>
      <c r="G67" s="9">
        <f>G68</f>
        <v>7704.9</v>
      </c>
      <c r="H67" s="9">
        <f>H68</f>
        <v>8250.2</v>
      </c>
      <c r="I67" s="9">
        <f>I68</f>
        <v>0</v>
      </c>
      <c r="J67" s="9">
        <f>J68</f>
        <v>0</v>
      </c>
      <c r="K67" s="9">
        <f>K68</f>
        <v>0</v>
      </c>
      <c r="L67" s="44" t="s">
        <v>140</v>
      </c>
      <c r="M67" s="45"/>
    </row>
    <row r="68" spans="1:13" s="1" customFormat="1" ht="136.5" customHeight="1">
      <c r="A68" s="39"/>
      <c r="B68" s="41"/>
      <c r="C68" s="43" t="s">
        <v>8</v>
      </c>
      <c r="D68" s="12" t="s">
        <v>12</v>
      </c>
      <c r="E68" s="9">
        <v>7704.9</v>
      </c>
      <c r="F68" s="9">
        <f t="shared" si="6"/>
        <v>15955.1</v>
      </c>
      <c r="G68" s="9">
        <v>7704.9</v>
      </c>
      <c r="H68" s="9">
        <v>8250.2</v>
      </c>
      <c r="I68" s="9">
        <v>0</v>
      </c>
      <c r="J68" s="9">
        <v>0</v>
      </c>
      <c r="K68" s="9">
        <v>0</v>
      </c>
      <c r="L68" s="44"/>
      <c r="M68" s="45"/>
    </row>
    <row r="69" spans="1:13" s="23" customFormat="1" ht="21" customHeight="1">
      <c r="A69" s="39" t="s">
        <v>87</v>
      </c>
      <c r="B69" s="40" t="s">
        <v>56</v>
      </c>
      <c r="C69" s="31" t="s">
        <v>44</v>
      </c>
      <c r="D69" s="7" t="s">
        <v>14</v>
      </c>
      <c r="E69" s="9">
        <v>0</v>
      </c>
      <c r="F69" s="9">
        <f t="shared" si="6"/>
        <v>4734.48</v>
      </c>
      <c r="G69" s="9">
        <f>G70</f>
        <v>1081.73</v>
      </c>
      <c r="H69" s="9">
        <f>H70</f>
        <v>152.75</v>
      </c>
      <c r="I69" s="9">
        <f>I70</f>
        <v>3500</v>
      </c>
      <c r="J69" s="9">
        <f>J70</f>
        <v>0</v>
      </c>
      <c r="K69" s="9">
        <f>K70</f>
        <v>0</v>
      </c>
      <c r="L69" s="44" t="s">
        <v>178</v>
      </c>
      <c r="M69" s="45"/>
    </row>
    <row r="70" spans="1:13" s="23" customFormat="1" ht="105" customHeight="1">
      <c r="A70" s="39"/>
      <c r="B70" s="41"/>
      <c r="C70" s="43" t="s">
        <v>11</v>
      </c>
      <c r="D70" s="12" t="s">
        <v>12</v>
      </c>
      <c r="E70" s="9">
        <v>997.62</v>
      </c>
      <c r="F70" s="9">
        <f t="shared" si="6"/>
        <v>4734.48</v>
      </c>
      <c r="G70" s="9">
        <v>1081.73</v>
      </c>
      <c r="H70" s="9">
        <v>152.75</v>
      </c>
      <c r="I70" s="9">
        <v>3500</v>
      </c>
      <c r="J70" s="9">
        <v>0</v>
      </c>
      <c r="K70" s="9">
        <v>0</v>
      </c>
      <c r="L70" s="44"/>
      <c r="M70" s="45"/>
    </row>
    <row r="71" spans="1:13" s="1" customFormat="1" ht="19.5" customHeight="1">
      <c r="A71" s="39" t="s">
        <v>88</v>
      </c>
      <c r="B71" s="40" t="s">
        <v>104</v>
      </c>
      <c r="C71" s="31" t="s">
        <v>44</v>
      </c>
      <c r="D71" s="7" t="s">
        <v>14</v>
      </c>
      <c r="E71" s="9">
        <f>E72+E73</f>
        <v>41502.2</v>
      </c>
      <c r="F71" s="9">
        <f t="shared" si="6"/>
        <v>378616.3</v>
      </c>
      <c r="G71" s="9">
        <f>G72+G73</f>
        <v>44991</v>
      </c>
      <c r="H71" s="9">
        <f>H72+H73</f>
        <v>189919.3</v>
      </c>
      <c r="I71" s="9">
        <f>I72+I73</f>
        <v>143706</v>
      </c>
      <c r="J71" s="9">
        <f>J72+J73</f>
        <v>0</v>
      </c>
      <c r="K71" s="9">
        <f>K72+K73</f>
        <v>0</v>
      </c>
      <c r="L71" s="44" t="s">
        <v>141</v>
      </c>
      <c r="M71" s="45"/>
    </row>
    <row r="72" spans="1:13" s="1" customFormat="1" ht="51" customHeight="1">
      <c r="A72" s="39"/>
      <c r="B72" s="40"/>
      <c r="C72" s="42"/>
      <c r="D72" s="8" t="s">
        <v>38</v>
      </c>
      <c r="E72" s="11">
        <v>24283</v>
      </c>
      <c r="F72" s="11">
        <f>SUM(G72:L72)</f>
        <v>334914</v>
      </c>
      <c r="G72" s="11">
        <v>26383</v>
      </c>
      <c r="H72" s="11">
        <v>172011</v>
      </c>
      <c r="I72" s="11">
        <v>136520</v>
      </c>
      <c r="J72" s="11">
        <f>J73</f>
        <v>0</v>
      </c>
      <c r="K72" s="11">
        <f>K73</f>
        <v>0</v>
      </c>
      <c r="L72" s="44"/>
      <c r="M72" s="45"/>
    </row>
    <row r="73" spans="1:13" s="1" customFormat="1" ht="63" customHeight="1">
      <c r="A73" s="39"/>
      <c r="B73" s="41"/>
      <c r="C73" s="43" t="s">
        <v>35</v>
      </c>
      <c r="D73" s="12" t="s">
        <v>12</v>
      </c>
      <c r="E73" s="9">
        <v>17219.2</v>
      </c>
      <c r="F73" s="9">
        <f>SUM(G73:K73)</f>
        <v>43702.3</v>
      </c>
      <c r="G73" s="9">
        <v>18608</v>
      </c>
      <c r="H73" s="9">
        <v>17908.3</v>
      </c>
      <c r="I73" s="9">
        <v>7186</v>
      </c>
      <c r="J73" s="9">
        <v>0</v>
      </c>
      <c r="K73" s="9">
        <v>0</v>
      </c>
      <c r="L73" s="44"/>
      <c r="M73" s="45"/>
    </row>
    <row r="74" spans="1:13" s="23" customFormat="1" ht="27.75" customHeight="1">
      <c r="A74" s="39" t="s">
        <v>89</v>
      </c>
      <c r="B74" s="40" t="s">
        <v>57</v>
      </c>
      <c r="C74" s="31" t="s">
        <v>49</v>
      </c>
      <c r="D74" s="7" t="s">
        <v>14</v>
      </c>
      <c r="E74" s="9">
        <f>E75</f>
        <v>4000</v>
      </c>
      <c r="F74" s="9">
        <f>SUM(G74:K74)</f>
        <v>10056.22</v>
      </c>
      <c r="G74" s="9">
        <f>G75</f>
        <v>3795.94</v>
      </c>
      <c r="H74" s="9">
        <f>H75</f>
        <v>6260.28</v>
      </c>
      <c r="I74" s="9">
        <f>I75</f>
        <v>0</v>
      </c>
      <c r="J74" s="9">
        <f>J75</f>
        <v>0</v>
      </c>
      <c r="K74" s="9">
        <f>K75</f>
        <v>0</v>
      </c>
      <c r="L74" s="44" t="s">
        <v>140</v>
      </c>
      <c r="M74" s="73"/>
    </row>
    <row r="75" spans="1:17" s="23" customFormat="1" ht="180" customHeight="1">
      <c r="A75" s="39"/>
      <c r="B75" s="41"/>
      <c r="C75" s="43" t="s">
        <v>35</v>
      </c>
      <c r="D75" s="12" t="s">
        <v>12</v>
      </c>
      <c r="E75" s="9">
        <v>4000</v>
      </c>
      <c r="F75" s="9">
        <f>SUM(G75:K75)</f>
        <v>10056.22</v>
      </c>
      <c r="G75" s="9">
        <v>3795.94</v>
      </c>
      <c r="H75" s="9">
        <v>6260.28</v>
      </c>
      <c r="I75" s="9">
        <v>0</v>
      </c>
      <c r="J75" s="9">
        <v>0</v>
      </c>
      <c r="K75" s="9">
        <v>0</v>
      </c>
      <c r="L75" s="44"/>
      <c r="M75" s="73"/>
      <c r="Q75" s="29"/>
    </row>
    <row r="76" spans="1:13" s="1" customFormat="1" ht="32.25" customHeight="1">
      <c r="A76" s="39" t="s">
        <v>90</v>
      </c>
      <c r="B76" s="40" t="s">
        <v>58</v>
      </c>
      <c r="C76" s="31" t="s">
        <v>49</v>
      </c>
      <c r="D76" s="7" t="s">
        <v>14</v>
      </c>
      <c r="E76" s="9">
        <f>E77</f>
        <v>6820.15</v>
      </c>
      <c r="F76" s="9">
        <f>SUM(G76:K76)</f>
        <v>1072.6</v>
      </c>
      <c r="G76" s="9">
        <f>G77</f>
        <v>1072.6</v>
      </c>
      <c r="H76" s="9">
        <f>H77</f>
        <v>0</v>
      </c>
      <c r="I76" s="9">
        <f>I77</f>
        <v>0</v>
      </c>
      <c r="J76" s="9">
        <f>J77</f>
        <v>0</v>
      </c>
      <c r="K76" s="9">
        <f>K77</f>
        <v>0</v>
      </c>
      <c r="L76" s="44" t="s">
        <v>140</v>
      </c>
      <c r="M76" s="68"/>
    </row>
    <row r="77" spans="1:13" s="1" customFormat="1" ht="69" customHeight="1">
      <c r="A77" s="39"/>
      <c r="B77" s="41"/>
      <c r="C77" s="43" t="s">
        <v>8</v>
      </c>
      <c r="D77" s="12" t="s">
        <v>12</v>
      </c>
      <c r="E77" s="9">
        <v>6820.15</v>
      </c>
      <c r="F77" s="9">
        <f>SUM(G77:K77)</f>
        <v>1072.6</v>
      </c>
      <c r="G77" s="9">
        <v>1072.6</v>
      </c>
      <c r="H77" s="9">
        <v>0</v>
      </c>
      <c r="I77" s="9">
        <v>0</v>
      </c>
      <c r="J77" s="9">
        <v>0</v>
      </c>
      <c r="K77" s="9">
        <v>0</v>
      </c>
      <c r="L77" s="44"/>
      <c r="M77" s="68"/>
    </row>
    <row r="78" spans="1:13" s="1" customFormat="1" ht="32.25" customHeight="1">
      <c r="A78" s="63" t="s">
        <v>91</v>
      </c>
      <c r="B78" s="35" t="s">
        <v>70</v>
      </c>
      <c r="C78" s="31" t="s">
        <v>49</v>
      </c>
      <c r="D78" s="7" t="s">
        <v>14</v>
      </c>
      <c r="E78" s="9">
        <f>E79</f>
        <v>0</v>
      </c>
      <c r="F78" s="9">
        <f aca="true" t="shared" si="7" ref="F78:F85">SUM(G78:K78)</f>
        <v>1860.5</v>
      </c>
      <c r="G78" s="9">
        <f>G79</f>
        <v>1860.5</v>
      </c>
      <c r="H78" s="9">
        <f>H79</f>
        <v>0</v>
      </c>
      <c r="I78" s="9">
        <f>I79</f>
        <v>0</v>
      </c>
      <c r="J78" s="9">
        <f>J79</f>
        <v>0</v>
      </c>
      <c r="K78" s="9">
        <f>K79</f>
        <v>0</v>
      </c>
      <c r="L78" s="31" t="s">
        <v>140</v>
      </c>
      <c r="M78" s="51"/>
    </row>
    <row r="79" spans="1:13" s="1" customFormat="1" ht="66.75" customHeight="1">
      <c r="A79" s="64"/>
      <c r="B79" s="36"/>
      <c r="C79" s="32" t="s">
        <v>8</v>
      </c>
      <c r="D79" s="12" t="s">
        <v>12</v>
      </c>
      <c r="E79" s="9">
        <v>0</v>
      </c>
      <c r="F79" s="9">
        <f t="shared" si="7"/>
        <v>1860.5</v>
      </c>
      <c r="G79" s="9">
        <v>1860.5</v>
      </c>
      <c r="H79" s="9">
        <v>0</v>
      </c>
      <c r="I79" s="9">
        <v>0</v>
      </c>
      <c r="J79" s="9">
        <v>0</v>
      </c>
      <c r="K79" s="9">
        <v>0</v>
      </c>
      <c r="L79" s="32"/>
      <c r="M79" s="52"/>
    </row>
    <row r="80" spans="1:13" s="1" customFormat="1" ht="21.75" customHeight="1">
      <c r="A80" s="39" t="s">
        <v>110</v>
      </c>
      <c r="B80" s="40" t="s">
        <v>77</v>
      </c>
      <c r="C80" s="31" t="s">
        <v>78</v>
      </c>
      <c r="D80" s="7" t="s">
        <v>14</v>
      </c>
      <c r="E80" s="9">
        <f>E81</f>
        <v>0</v>
      </c>
      <c r="F80" s="9">
        <f t="shared" si="7"/>
        <v>17341.39</v>
      </c>
      <c r="G80" s="9">
        <f>G81</f>
        <v>0</v>
      </c>
      <c r="H80" s="9">
        <f>H81</f>
        <v>17341.39</v>
      </c>
      <c r="I80" s="9">
        <f>I81</f>
        <v>0</v>
      </c>
      <c r="J80" s="9">
        <f>J81</f>
        <v>0</v>
      </c>
      <c r="K80" s="9">
        <f>K81</f>
        <v>0</v>
      </c>
      <c r="L80" s="44" t="s">
        <v>140</v>
      </c>
      <c r="M80" s="68"/>
    </row>
    <row r="81" spans="1:13" s="1" customFormat="1" ht="69.75" customHeight="1">
      <c r="A81" s="39"/>
      <c r="B81" s="41"/>
      <c r="C81" s="43" t="s">
        <v>8</v>
      </c>
      <c r="D81" s="12" t="s">
        <v>12</v>
      </c>
      <c r="E81" s="9">
        <v>0</v>
      </c>
      <c r="F81" s="9">
        <f t="shared" si="7"/>
        <v>17341.39</v>
      </c>
      <c r="G81" s="9">
        <v>0</v>
      </c>
      <c r="H81" s="9">
        <v>17341.39</v>
      </c>
      <c r="I81" s="9">
        <v>0</v>
      </c>
      <c r="J81" s="9">
        <v>0</v>
      </c>
      <c r="K81" s="9">
        <v>0</v>
      </c>
      <c r="L81" s="44"/>
      <c r="M81" s="68"/>
    </row>
    <row r="82" spans="1:13" s="1" customFormat="1" ht="27.75" customHeight="1">
      <c r="A82" s="39" t="s">
        <v>111</v>
      </c>
      <c r="B82" s="40" t="s">
        <v>192</v>
      </c>
      <c r="C82" s="31" t="s">
        <v>49</v>
      </c>
      <c r="D82" s="7" t="s">
        <v>14</v>
      </c>
      <c r="E82" s="9">
        <f>E83</f>
        <v>197.62</v>
      </c>
      <c r="F82" s="9">
        <f t="shared" si="7"/>
        <v>1081.58</v>
      </c>
      <c r="G82" s="9">
        <f>G83</f>
        <v>549.58</v>
      </c>
      <c r="H82" s="9">
        <f>H83</f>
        <v>500</v>
      </c>
      <c r="I82" s="9">
        <f>I83</f>
        <v>32</v>
      </c>
      <c r="J82" s="9">
        <v>0</v>
      </c>
      <c r="K82" s="9">
        <v>0</v>
      </c>
      <c r="L82" s="44" t="s">
        <v>140</v>
      </c>
      <c r="M82" s="45"/>
    </row>
    <row r="83" spans="1:13" s="1" customFormat="1" ht="65.25" customHeight="1">
      <c r="A83" s="39"/>
      <c r="B83" s="41"/>
      <c r="C83" s="43" t="s">
        <v>35</v>
      </c>
      <c r="D83" s="12" t="s">
        <v>12</v>
      </c>
      <c r="E83" s="9">
        <v>197.62</v>
      </c>
      <c r="F83" s="9">
        <f t="shared" si="7"/>
        <v>1081.58</v>
      </c>
      <c r="G83" s="9">
        <v>549.58</v>
      </c>
      <c r="H83" s="9">
        <v>500</v>
      </c>
      <c r="I83" s="9">
        <v>32</v>
      </c>
      <c r="J83" s="9">
        <v>0</v>
      </c>
      <c r="K83" s="9">
        <v>0</v>
      </c>
      <c r="L83" s="44"/>
      <c r="M83" s="45"/>
    </row>
    <row r="84" spans="1:13" s="1" customFormat="1" ht="27.75" customHeight="1">
      <c r="A84" s="15" t="s">
        <v>112</v>
      </c>
      <c r="B84" s="35" t="s">
        <v>66</v>
      </c>
      <c r="C84" s="31" t="s">
        <v>49</v>
      </c>
      <c r="D84" s="7" t="s">
        <v>14</v>
      </c>
      <c r="E84" s="9">
        <v>0</v>
      </c>
      <c r="F84" s="9">
        <f t="shared" si="7"/>
        <v>11103.34</v>
      </c>
      <c r="G84" s="9">
        <f>G85</f>
        <v>5551.64</v>
      </c>
      <c r="H84" s="9">
        <f>H85</f>
        <v>5551.7</v>
      </c>
      <c r="I84" s="9">
        <f>I85</f>
        <v>0</v>
      </c>
      <c r="J84" s="9">
        <f>J85</f>
        <v>0</v>
      </c>
      <c r="K84" s="9">
        <f>K85</f>
        <v>0</v>
      </c>
      <c r="L84" s="31" t="s">
        <v>140</v>
      </c>
      <c r="M84" s="51"/>
    </row>
    <row r="85" spans="1:13" s="1" customFormat="1" ht="71.25" customHeight="1">
      <c r="A85" s="16"/>
      <c r="B85" s="36"/>
      <c r="C85" s="32" t="s">
        <v>35</v>
      </c>
      <c r="D85" s="12" t="s">
        <v>12</v>
      </c>
      <c r="E85" s="9">
        <v>0</v>
      </c>
      <c r="F85" s="9">
        <f t="shared" si="7"/>
        <v>11103.34</v>
      </c>
      <c r="G85" s="9">
        <v>5551.64</v>
      </c>
      <c r="H85" s="9">
        <v>5551.7</v>
      </c>
      <c r="I85" s="9">
        <v>0</v>
      </c>
      <c r="J85" s="9">
        <v>0</v>
      </c>
      <c r="K85" s="9">
        <v>0</v>
      </c>
      <c r="L85" s="32"/>
      <c r="M85" s="52"/>
    </row>
    <row r="86" spans="1:13" s="1" customFormat="1" ht="27.75" customHeight="1">
      <c r="A86" s="15" t="s">
        <v>113</v>
      </c>
      <c r="B86" s="35" t="s">
        <v>177</v>
      </c>
      <c r="C86" s="31" t="s">
        <v>49</v>
      </c>
      <c r="D86" s="7" t="s">
        <v>14</v>
      </c>
      <c r="E86" s="9">
        <v>0</v>
      </c>
      <c r="F86" s="9">
        <f aca="true" t="shared" si="8" ref="F86:F95">SUM(G86:K86)</f>
        <v>903.48</v>
      </c>
      <c r="G86" s="9">
        <f>G87</f>
        <v>903.48</v>
      </c>
      <c r="H86" s="9">
        <f>H87</f>
        <v>0</v>
      </c>
      <c r="I86" s="9">
        <f>I87</f>
        <v>0</v>
      </c>
      <c r="J86" s="9">
        <f>J87</f>
        <v>0</v>
      </c>
      <c r="K86" s="9">
        <f>K87</f>
        <v>0</v>
      </c>
      <c r="L86" s="31" t="s">
        <v>140</v>
      </c>
      <c r="M86" s="51"/>
    </row>
    <row r="87" spans="1:13" s="1" customFormat="1" ht="107.25" customHeight="1">
      <c r="A87" s="16"/>
      <c r="B87" s="36"/>
      <c r="C87" s="32" t="s">
        <v>35</v>
      </c>
      <c r="D87" s="12" t="s">
        <v>12</v>
      </c>
      <c r="E87" s="9">
        <v>0</v>
      </c>
      <c r="F87" s="9">
        <f t="shared" si="8"/>
        <v>903.48</v>
      </c>
      <c r="G87" s="9">
        <v>903.48</v>
      </c>
      <c r="H87" s="9">
        <v>0</v>
      </c>
      <c r="I87" s="9">
        <v>0</v>
      </c>
      <c r="J87" s="9">
        <v>0</v>
      </c>
      <c r="K87" s="9">
        <v>0</v>
      </c>
      <c r="L87" s="32"/>
      <c r="M87" s="52"/>
    </row>
    <row r="88" spans="1:13" s="1" customFormat="1" ht="22.5" customHeight="1">
      <c r="A88" s="15" t="s">
        <v>114</v>
      </c>
      <c r="B88" s="35" t="s">
        <v>68</v>
      </c>
      <c r="C88" s="31" t="s">
        <v>106</v>
      </c>
      <c r="D88" s="7" t="s">
        <v>14</v>
      </c>
      <c r="E88" s="9">
        <v>0</v>
      </c>
      <c r="F88" s="9">
        <f t="shared" si="8"/>
        <v>7268.32</v>
      </c>
      <c r="G88" s="9">
        <f>G89</f>
        <v>3634.22</v>
      </c>
      <c r="H88" s="9">
        <f>H89</f>
        <v>3634.1</v>
      </c>
      <c r="I88" s="9">
        <f>I89</f>
        <v>0</v>
      </c>
      <c r="J88" s="9">
        <f>J89</f>
        <v>0</v>
      </c>
      <c r="K88" s="9">
        <f>K89</f>
        <v>0</v>
      </c>
      <c r="L88" s="31" t="s">
        <v>140</v>
      </c>
      <c r="M88" s="51"/>
    </row>
    <row r="89" spans="1:13" s="1" customFormat="1" ht="70.5" customHeight="1">
      <c r="A89" s="16"/>
      <c r="B89" s="36"/>
      <c r="C89" s="32" t="s">
        <v>35</v>
      </c>
      <c r="D89" s="12" t="s">
        <v>12</v>
      </c>
      <c r="E89" s="9">
        <v>0</v>
      </c>
      <c r="F89" s="9">
        <f t="shared" si="8"/>
        <v>7268.32</v>
      </c>
      <c r="G89" s="9">
        <v>3634.22</v>
      </c>
      <c r="H89" s="9">
        <v>3634.1</v>
      </c>
      <c r="I89" s="9">
        <v>0</v>
      </c>
      <c r="J89" s="9">
        <v>0</v>
      </c>
      <c r="K89" s="9">
        <v>0</v>
      </c>
      <c r="L89" s="32"/>
      <c r="M89" s="52"/>
    </row>
    <row r="90" spans="1:13" s="1" customFormat="1" ht="27.75" customHeight="1">
      <c r="A90" s="15" t="s">
        <v>115</v>
      </c>
      <c r="B90" s="35" t="s">
        <v>67</v>
      </c>
      <c r="C90" s="31" t="s">
        <v>49</v>
      </c>
      <c r="D90" s="7" t="s">
        <v>14</v>
      </c>
      <c r="E90" s="9">
        <v>0</v>
      </c>
      <c r="F90" s="9">
        <f t="shared" si="8"/>
        <v>1925.91</v>
      </c>
      <c r="G90" s="9">
        <f>G91</f>
        <v>1925.91</v>
      </c>
      <c r="H90" s="9">
        <f>H91</f>
        <v>0</v>
      </c>
      <c r="I90" s="9">
        <f>I91</f>
        <v>0</v>
      </c>
      <c r="J90" s="9">
        <f>J91</f>
        <v>0</v>
      </c>
      <c r="K90" s="9">
        <f>K91</f>
        <v>0</v>
      </c>
      <c r="L90" s="31" t="s">
        <v>140</v>
      </c>
      <c r="M90" s="51"/>
    </row>
    <row r="91" spans="1:13" s="1" customFormat="1" ht="63.75" customHeight="1">
      <c r="A91" s="16"/>
      <c r="B91" s="36"/>
      <c r="C91" s="32" t="s">
        <v>35</v>
      </c>
      <c r="D91" s="12" t="s">
        <v>12</v>
      </c>
      <c r="E91" s="9">
        <v>0</v>
      </c>
      <c r="F91" s="9">
        <f t="shared" si="8"/>
        <v>1925.91</v>
      </c>
      <c r="G91" s="9">
        <v>1925.91</v>
      </c>
      <c r="H91" s="9">
        <v>0</v>
      </c>
      <c r="I91" s="9">
        <v>0</v>
      </c>
      <c r="J91" s="9">
        <v>0</v>
      </c>
      <c r="K91" s="9">
        <v>0</v>
      </c>
      <c r="L91" s="32"/>
      <c r="M91" s="52"/>
    </row>
    <row r="92" spans="1:13" s="1" customFormat="1" ht="27.75" customHeight="1">
      <c r="A92" s="15" t="s">
        <v>116</v>
      </c>
      <c r="B92" s="35" t="s">
        <v>71</v>
      </c>
      <c r="C92" s="31" t="s">
        <v>49</v>
      </c>
      <c r="D92" s="7" t="s">
        <v>14</v>
      </c>
      <c r="E92" s="9">
        <v>0</v>
      </c>
      <c r="F92" s="9">
        <f t="shared" si="8"/>
        <v>441.61</v>
      </c>
      <c r="G92" s="9">
        <f>G93</f>
        <v>441.61</v>
      </c>
      <c r="H92" s="9">
        <f>H93</f>
        <v>0</v>
      </c>
      <c r="I92" s="9">
        <f>I93</f>
        <v>0</v>
      </c>
      <c r="J92" s="9">
        <f>J93</f>
        <v>0</v>
      </c>
      <c r="K92" s="9">
        <f>K93</f>
        <v>0</v>
      </c>
      <c r="L92" s="31" t="s">
        <v>140</v>
      </c>
      <c r="M92" s="51"/>
    </row>
    <row r="93" spans="1:13" s="1" customFormat="1" ht="65.25" customHeight="1">
      <c r="A93" s="16"/>
      <c r="B93" s="36"/>
      <c r="C93" s="32" t="s">
        <v>35</v>
      </c>
      <c r="D93" s="12" t="s">
        <v>12</v>
      </c>
      <c r="E93" s="9">
        <v>0</v>
      </c>
      <c r="F93" s="9">
        <f t="shared" si="8"/>
        <v>441.61</v>
      </c>
      <c r="G93" s="9">
        <v>441.61</v>
      </c>
      <c r="H93" s="9">
        <v>0</v>
      </c>
      <c r="I93" s="9">
        <v>0</v>
      </c>
      <c r="J93" s="9">
        <v>0</v>
      </c>
      <c r="K93" s="9">
        <v>0</v>
      </c>
      <c r="L93" s="32"/>
      <c r="M93" s="52"/>
    </row>
    <row r="94" spans="1:13" s="1" customFormat="1" ht="27.75" customHeight="1">
      <c r="A94" s="15" t="s">
        <v>117</v>
      </c>
      <c r="B94" s="35" t="s">
        <v>72</v>
      </c>
      <c r="C94" s="31" t="s">
        <v>101</v>
      </c>
      <c r="D94" s="7" t="s">
        <v>14</v>
      </c>
      <c r="E94" s="9">
        <v>0</v>
      </c>
      <c r="F94" s="9">
        <f t="shared" si="8"/>
        <v>22396.4</v>
      </c>
      <c r="G94" s="9">
        <f>G95</f>
        <v>4540.07</v>
      </c>
      <c r="H94" s="9">
        <f>H95</f>
        <v>13055.43</v>
      </c>
      <c r="I94" s="9">
        <f>I95</f>
        <v>4800.9</v>
      </c>
      <c r="J94" s="9">
        <f>J95</f>
        <v>0</v>
      </c>
      <c r="K94" s="9">
        <f>K95</f>
        <v>0</v>
      </c>
      <c r="L94" s="31" t="s">
        <v>140</v>
      </c>
      <c r="M94" s="51"/>
    </row>
    <row r="95" spans="1:13" s="1" customFormat="1" ht="61.5" customHeight="1">
      <c r="A95" s="16"/>
      <c r="B95" s="36"/>
      <c r="C95" s="32" t="s">
        <v>35</v>
      </c>
      <c r="D95" s="12" t="s">
        <v>12</v>
      </c>
      <c r="E95" s="9">
        <v>0</v>
      </c>
      <c r="F95" s="9">
        <f t="shared" si="8"/>
        <v>22396.4</v>
      </c>
      <c r="G95" s="9">
        <v>4540.07</v>
      </c>
      <c r="H95" s="9">
        <v>13055.43</v>
      </c>
      <c r="I95" s="9">
        <v>4800.9</v>
      </c>
      <c r="J95" s="9">
        <v>0</v>
      </c>
      <c r="K95" s="9">
        <v>0</v>
      </c>
      <c r="L95" s="32"/>
      <c r="M95" s="52"/>
    </row>
    <row r="96" spans="1:13" s="1" customFormat="1" ht="34.5" customHeight="1">
      <c r="A96" s="15" t="s">
        <v>118</v>
      </c>
      <c r="B96" s="35" t="s">
        <v>137</v>
      </c>
      <c r="C96" s="31" t="s">
        <v>78</v>
      </c>
      <c r="D96" s="7" t="s">
        <v>14</v>
      </c>
      <c r="E96" s="9">
        <v>0</v>
      </c>
      <c r="F96" s="9">
        <f>SUM(F97:F97)</f>
        <v>3621.51</v>
      </c>
      <c r="G96" s="9">
        <f>G97</f>
        <v>0</v>
      </c>
      <c r="H96" s="9">
        <f>H97</f>
        <v>3621.51</v>
      </c>
      <c r="I96" s="9">
        <f>I97</f>
        <v>0</v>
      </c>
      <c r="J96" s="9">
        <f>J97</f>
        <v>0</v>
      </c>
      <c r="K96" s="9">
        <f>K97</f>
        <v>0</v>
      </c>
      <c r="L96" s="31" t="s">
        <v>140</v>
      </c>
      <c r="M96" s="51"/>
    </row>
    <row r="97" spans="1:13" s="1" customFormat="1" ht="66.75" customHeight="1">
      <c r="A97" s="16"/>
      <c r="B97" s="36"/>
      <c r="C97" s="32" t="s">
        <v>35</v>
      </c>
      <c r="D97" s="12" t="s">
        <v>12</v>
      </c>
      <c r="E97" s="9">
        <v>0</v>
      </c>
      <c r="F97" s="9">
        <f>SUM(G97:K97)</f>
        <v>3621.51</v>
      </c>
      <c r="G97" s="9">
        <v>0</v>
      </c>
      <c r="H97" s="9">
        <v>3621.51</v>
      </c>
      <c r="I97" s="9">
        <v>0</v>
      </c>
      <c r="J97" s="9">
        <v>0</v>
      </c>
      <c r="K97" s="9">
        <v>0</v>
      </c>
      <c r="L97" s="32"/>
      <c r="M97" s="52"/>
    </row>
    <row r="98" spans="1:13" s="1" customFormat="1" ht="25.5" customHeight="1">
      <c r="A98" s="15" t="s">
        <v>119</v>
      </c>
      <c r="B98" s="35" t="s">
        <v>79</v>
      </c>
      <c r="C98" s="31" t="s">
        <v>78</v>
      </c>
      <c r="D98" s="7" t="s">
        <v>14</v>
      </c>
      <c r="E98" s="9">
        <v>0</v>
      </c>
      <c r="F98" s="9">
        <f>SUM(F99:F99)</f>
        <v>1018.35</v>
      </c>
      <c r="G98" s="9">
        <f>G99</f>
        <v>0</v>
      </c>
      <c r="H98" s="9">
        <f>H99</f>
        <v>1018.35</v>
      </c>
      <c r="I98" s="9">
        <f>I99</f>
        <v>0</v>
      </c>
      <c r="J98" s="9">
        <f>J99</f>
        <v>0</v>
      </c>
      <c r="K98" s="9">
        <f>K99</f>
        <v>0</v>
      </c>
      <c r="L98" s="31" t="s">
        <v>140</v>
      </c>
      <c r="M98" s="24"/>
    </row>
    <row r="99" spans="1:13" s="1" customFormat="1" ht="74.25" customHeight="1">
      <c r="A99" s="16"/>
      <c r="B99" s="36"/>
      <c r="C99" s="32" t="s">
        <v>35</v>
      </c>
      <c r="D99" s="12" t="s">
        <v>12</v>
      </c>
      <c r="E99" s="9">
        <v>0</v>
      </c>
      <c r="F99" s="9">
        <f>SUM(G99:K99)</f>
        <v>1018.35</v>
      </c>
      <c r="G99" s="9">
        <v>0</v>
      </c>
      <c r="H99" s="9">
        <v>1018.35</v>
      </c>
      <c r="I99" s="9">
        <v>0</v>
      </c>
      <c r="J99" s="9">
        <v>0</v>
      </c>
      <c r="K99" s="9">
        <v>0</v>
      </c>
      <c r="L99" s="32"/>
      <c r="M99" s="24"/>
    </row>
    <row r="100" spans="1:13" s="1" customFormat="1" ht="25.5" customHeight="1">
      <c r="A100" s="15" t="s">
        <v>120</v>
      </c>
      <c r="B100" s="35" t="s">
        <v>123</v>
      </c>
      <c r="C100" s="31" t="s">
        <v>78</v>
      </c>
      <c r="D100" s="7" t="s">
        <v>14</v>
      </c>
      <c r="E100" s="9">
        <v>0</v>
      </c>
      <c r="F100" s="9">
        <f>SUM(F101:F101)</f>
        <v>1172.98</v>
      </c>
      <c r="G100" s="9">
        <f>G101</f>
        <v>0</v>
      </c>
      <c r="H100" s="9">
        <f>H101</f>
        <v>1172.98</v>
      </c>
      <c r="I100" s="9">
        <f>I101</f>
        <v>0</v>
      </c>
      <c r="J100" s="9">
        <f>J101</f>
        <v>0</v>
      </c>
      <c r="K100" s="9">
        <f>K101</f>
        <v>0</v>
      </c>
      <c r="L100" s="31" t="s">
        <v>140</v>
      </c>
      <c r="M100" s="51"/>
    </row>
    <row r="101" spans="1:13" s="1" customFormat="1" ht="72.75" customHeight="1">
      <c r="A101" s="16"/>
      <c r="B101" s="36"/>
      <c r="C101" s="32" t="s">
        <v>35</v>
      </c>
      <c r="D101" s="12" t="s">
        <v>12</v>
      </c>
      <c r="E101" s="9">
        <v>0</v>
      </c>
      <c r="F101" s="9">
        <f aca="true" t="shared" si="9" ref="F101:F116">SUM(G101:K101)</f>
        <v>1172.98</v>
      </c>
      <c r="G101" s="9">
        <v>0</v>
      </c>
      <c r="H101" s="9">
        <v>1172.98</v>
      </c>
      <c r="I101" s="9">
        <v>0</v>
      </c>
      <c r="J101" s="9">
        <v>0</v>
      </c>
      <c r="K101" s="9">
        <v>0</v>
      </c>
      <c r="L101" s="32"/>
      <c r="M101" s="52"/>
    </row>
    <row r="102" spans="1:13" s="1" customFormat="1" ht="27.75" customHeight="1">
      <c r="A102" s="15" t="s">
        <v>121</v>
      </c>
      <c r="B102" s="35" t="s">
        <v>105</v>
      </c>
      <c r="C102" s="31" t="s">
        <v>107</v>
      </c>
      <c r="D102" s="7" t="s">
        <v>14</v>
      </c>
      <c r="E102" s="9">
        <v>0</v>
      </c>
      <c r="F102" s="9">
        <f t="shared" si="9"/>
        <v>895.5</v>
      </c>
      <c r="G102" s="9">
        <v>0</v>
      </c>
      <c r="H102" s="9">
        <f>H103</f>
        <v>895.5</v>
      </c>
      <c r="I102" s="9">
        <f>I103</f>
        <v>0</v>
      </c>
      <c r="J102" s="9">
        <f>J103</f>
        <v>0</v>
      </c>
      <c r="K102" s="9">
        <f>K103</f>
        <v>0</v>
      </c>
      <c r="L102" s="31" t="s">
        <v>140</v>
      </c>
      <c r="M102" s="51" t="s">
        <v>64</v>
      </c>
    </row>
    <row r="103" spans="1:13" s="1" customFormat="1" ht="64.5" customHeight="1">
      <c r="A103" s="16"/>
      <c r="B103" s="36"/>
      <c r="C103" s="32" t="s">
        <v>35</v>
      </c>
      <c r="D103" s="12" t="s">
        <v>12</v>
      </c>
      <c r="E103" s="9">
        <v>0</v>
      </c>
      <c r="F103" s="9">
        <f t="shared" si="9"/>
        <v>895.5</v>
      </c>
      <c r="G103" s="9">
        <v>0</v>
      </c>
      <c r="H103" s="9">
        <v>895.5</v>
      </c>
      <c r="I103" s="9">
        <v>0</v>
      </c>
      <c r="J103" s="9">
        <v>0</v>
      </c>
      <c r="K103" s="9">
        <v>0</v>
      </c>
      <c r="L103" s="32"/>
      <c r="M103" s="52"/>
    </row>
    <row r="104" spans="1:13" s="23" customFormat="1" ht="27.75" customHeight="1">
      <c r="A104" s="15" t="s">
        <v>122</v>
      </c>
      <c r="B104" s="37" t="s">
        <v>125</v>
      </c>
      <c r="C104" s="31" t="s">
        <v>124</v>
      </c>
      <c r="D104" s="7" t="s">
        <v>14</v>
      </c>
      <c r="E104" s="9">
        <v>0</v>
      </c>
      <c r="F104" s="9">
        <f t="shared" si="9"/>
        <v>33290.82</v>
      </c>
      <c r="G104" s="9">
        <v>0</v>
      </c>
      <c r="H104" s="9">
        <f>H105</f>
        <v>20350.72</v>
      </c>
      <c r="I104" s="9">
        <f>I105</f>
        <v>12940.1</v>
      </c>
      <c r="J104" s="9">
        <f>J105</f>
        <v>0</v>
      </c>
      <c r="K104" s="9">
        <f>K105</f>
        <v>0</v>
      </c>
      <c r="L104" s="31" t="s">
        <v>140</v>
      </c>
      <c r="M104" s="24"/>
    </row>
    <row r="105" spans="1:13" s="23" customFormat="1" ht="63.75" customHeight="1">
      <c r="A105" s="25"/>
      <c r="B105" s="46"/>
      <c r="C105" s="47"/>
      <c r="D105" s="12" t="s">
        <v>12</v>
      </c>
      <c r="E105" s="9">
        <v>0</v>
      </c>
      <c r="F105" s="9">
        <f t="shared" si="9"/>
        <v>33290.82</v>
      </c>
      <c r="G105" s="9">
        <v>0</v>
      </c>
      <c r="H105" s="9">
        <v>20350.72</v>
      </c>
      <c r="I105" s="9">
        <v>12940.1</v>
      </c>
      <c r="J105" s="9">
        <v>0</v>
      </c>
      <c r="K105" s="9">
        <v>0</v>
      </c>
      <c r="L105" s="32"/>
      <c r="M105" s="24"/>
    </row>
    <row r="106" spans="1:13" s="1" customFormat="1" ht="27.75" customHeight="1">
      <c r="A106" s="15" t="s">
        <v>126</v>
      </c>
      <c r="B106" s="37" t="s">
        <v>128</v>
      </c>
      <c r="C106" s="31" t="s">
        <v>127</v>
      </c>
      <c r="D106" s="7" t="s">
        <v>14</v>
      </c>
      <c r="E106" s="9">
        <v>0</v>
      </c>
      <c r="F106" s="9">
        <f t="shared" si="9"/>
        <v>1254</v>
      </c>
      <c r="G106" s="9">
        <v>0</v>
      </c>
      <c r="H106" s="9">
        <f>H107</f>
        <v>1254</v>
      </c>
      <c r="I106" s="9">
        <f>I107</f>
        <v>0</v>
      </c>
      <c r="J106" s="9">
        <f>J107</f>
        <v>0</v>
      </c>
      <c r="K106" s="9">
        <f>K107</f>
        <v>0</v>
      </c>
      <c r="L106" s="31" t="s">
        <v>140</v>
      </c>
      <c r="M106" s="24"/>
    </row>
    <row r="107" spans="1:13" s="1" customFormat="1" ht="64.5" customHeight="1">
      <c r="A107" s="25"/>
      <c r="B107" s="46"/>
      <c r="C107" s="47"/>
      <c r="D107" s="12" t="s">
        <v>12</v>
      </c>
      <c r="E107" s="9">
        <v>0</v>
      </c>
      <c r="F107" s="9">
        <f t="shared" si="9"/>
        <v>1254</v>
      </c>
      <c r="G107" s="9">
        <v>0</v>
      </c>
      <c r="H107" s="9">
        <v>1254</v>
      </c>
      <c r="I107" s="9">
        <v>0</v>
      </c>
      <c r="J107" s="9">
        <v>0</v>
      </c>
      <c r="K107" s="9">
        <v>0</v>
      </c>
      <c r="L107" s="32"/>
      <c r="M107" s="24"/>
    </row>
    <row r="108" spans="1:13" s="1" customFormat="1" ht="27.75" customHeight="1">
      <c r="A108" s="15" t="s">
        <v>129</v>
      </c>
      <c r="B108" s="37" t="s">
        <v>130</v>
      </c>
      <c r="C108" s="31" t="s">
        <v>127</v>
      </c>
      <c r="D108" s="7" t="s">
        <v>14</v>
      </c>
      <c r="E108" s="9">
        <v>0</v>
      </c>
      <c r="F108" s="9">
        <f t="shared" si="9"/>
        <v>1332.15</v>
      </c>
      <c r="G108" s="9">
        <v>0</v>
      </c>
      <c r="H108" s="9">
        <f>H109</f>
        <v>1332.15</v>
      </c>
      <c r="I108" s="9">
        <f>I109</f>
        <v>0</v>
      </c>
      <c r="J108" s="9">
        <f>J109</f>
        <v>0</v>
      </c>
      <c r="K108" s="9">
        <f>K109</f>
        <v>0</v>
      </c>
      <c r="L108" s="31" t="s">
        <v>140</v>
      </c>
      <c r="M108" s="24"/>
    </row>
    <row r="109" spans="1:13" s="1" customFormat="1" ht="75" customHeight="1">
      <c r="A109" s="25"/>
      <c r="B109" s="46"/>
      <c r="C109" s="47"/>
      <c r="D109" s="12" t="s">
        <v>12</v>
      </c>
      <c r="E109" s="9">
        <v>0</v>
      </c>
      <c r="F109" s="9">
        <f t="shared" si="9"/>
        <v>1332.15</v>
      </c>
      <c r="G109" s="9">
        <v>0</v>
      </c>
      <c r="H109" s="9">
        <v>1332.15</v>
      </c>
      <c r="I109" s="9">
        <v>0</v>
      </c>
      <c r="J109" s="9">
        <v>0</v>
      </c>
      <c r="K109" s="9">
        <v>0</v>
      </c>
      <c r="L109" s="32"/>
      <c r="M109" s="24"/>
    </row>
    <row r="110" spans="1:13" s="1" customFormat="1" ht="27.75" customHeight="1">
      <c r="A110" s="15" t="s">
        <v>131</v>
      </c>
      <c r="B110" s="37" t="s">
        <v>138</v>
      </c>
      <c r="C110" s="31" t="s">
        <v>127</v>
      </c>
      <c r="D110" s="7" t="s">
        <v>14</v>
      </c>
      <c r="E110" s="9">
        <v>0</v>
      </c>
      <c r="F110" s="9">
        <f t="shared" si="9"/>
        <v>5054.54</v>
      </c>
      <c r="G110" s="9">
        <v>0</v>
      </c>
      <c r="H110" s="9">
        <f>H111</f>
        <v>5054.54</v>
      </c>
      <c r="I110" s="9">
        <f>I111</f>
        <v>0</v>
      </c>
      <c r="J110" s="9">
        <f>J111</f>
        <v>0</v>
      </c>
      <c r="K110" s="9">
        <f>K111</f>
        <v>0</v>
      </c>
      <c r="L110" s="31" t="s">
        <v>140</v>
      </c>
      <c r="M110" s="24"/>
    </row>
    <row r="111" spans="1:13" s="1" customFormat="1" ht="64.5" customHeight="1">
      <c r="A111" s="25"/>
      <c r="B111" s="46"/>
      <c r="C111" s="47"/>
      <c r="D111" s="12" t="s">
        <v>12</v>
      </c>
      <c r="E111" s="9">
        <v>0</v>
      </c>
      <c r="F111" s="9">
        <f t="shared" si="9"/>
        <v>5054.54</v>
      </c>
      <c r="G111" s="9">
        <v>0</v>
      </c>
      <c r="H111" s="9">
        <v>5054.54</v>
      </c>
      <c r="I111" s="9">
        <v>0</v>
      </c>
      <c r="J111" s="9">
        <v>0</v>
      </c>
      <c r="K111" s="9">
        <v>0</v>
      </c>
      <c r="L111" s="32"/>
      <c r="M111" s="24"/>
    </row>
    <row r="112" spans="1:13" s="1" customFormat="1" ht="27.75" customHeight="1">
      <c r="A112" s="15" t="s">
        <v>132</v>
      </c>
      <c r="B112" s="37" t="s">
        <v>133</v>
      </c>
      <c r="C112" s="31" t="s">
        <v>127</v>
      </c>
      <c r="D112" s="7" t="s">
        <v>14</v>
      </c>
      <c r="E112" s="9">
        <v>0</v>
      </c>
      <c r="F112" s="9">
        <f t="shared" si="9"/>
        <v>910.2</v>
      </c>
      <c r="G112" s="9">
        <v>0</v>
      </c>
      <c r="H112" s="9">
        <f>H113</f>
        <v>910.2</v>
      </c>
      <c r="I112" s="9">
        <f>I113</f>
        <v>0</v>
      </c>
      <c r="J112" s="9">
        <f>J113</f>
        <v>0</v>
      </c>
      <c r="K112" s="9">
        <f>K113</f>
        <v>0</v>
      </c>
      <c r="L112" s="31" t="s">
        <v>140</v>
      </c>
      <c r="M112" s="24"/>
    </row>
    <row r="113" spans="1:13" s="1" customFormat="1" ht="64.5" customHeight="1">
      <c r="A113" s="25"/>
      <c r="B113" s="46"/>
      <c r="C113" s="47"/>
      <c r="D113" s="12" t="s">
        <v>12</v>
      </c>
      <c r="E113" s="9">
        <v>0</v>
      </c>
      <c r="F113" s="9">
        <f t="shared" si="9"/>
        <v>910.2</v>
      </c>
      <c r="G113" s="9">
        <v>0</v>
      </c>
      <c r="H113" s="9">
        <v>910.2</v>
      </c>
      <c r="I113" s="9">
        <v>0</v>
      </c>
      <c r="J113" s="9">
        <v>0</v>
      </c>
      <c r="K113" s="9">
        <v>0</v>
      </c>
      <c r="L113" s="32"/>
      <c r="M113" s="24"/>
    </row>
    <row r="114" spans="1:13" s="1" customFormat="1" ht="27.75" customHeight="1">
      <c r="A114" s="15" t="s">
        <v>134</v>
      </c>
      <c r="B114" s="37" t="s">
        <v>135</v>
      </c>
      <c r="C114" s="31" t="s">
        <v>127</v>
      </c>
      <c r="D114" s="7" t="s">
        <v>14</v>
      </c>
      <c r="E114" s="9">
        <v>0</v>
      </c>
      <c r="F114" s="9">
        <f t="shared" si="9"/>
        <v>4994.41</v>
      </c>
      <c r="G114" s="9">
        <v>0</v>
      </c>
      <c r="H114" s="9">
        <f>H115</f>
        <v>4994.41</v>
      </c>
      <c r="I114" s="9">
        <f>I115</f>
        <v>0</v>
      </c>
      <c r="J114" s="9">
        <f>J115</f>
        <v>0</v>
      </c>
      <c r="K114" s="9">
        <f>K115</f>
        <v>0</v>
      </c>
      <c r="L114" s="31" t="s">
        <v>140</v>
      </c>
      <c r="M114" s="24"/>
    </row>
    <row r="115" spans="1:13" s="1" customFormat="1" ht="63" customHeight="1">
      <c r="A115" s="25"/>
      <c r="B115" s="46"/>
      <c r="C115" s="47"/>
      <c r="D115" s="12" t="s">
        <v>12</v>
      </c>
      <c r="E115" s="9">
        <v>0</v>
      </c>
      <c r="F115" s="9">
        <f t="shared" si="9"/>
        <v>4994.41</v>
      </c>
      <c r="G115" s="9">
        <v>0</v>
      </c>
      <c r="H115" s="9">
        <v>4994.41</v>
      </c>
      <c r="I115" s="9">
        <v>0</v>
      </c>
      <c r="J115" s="9">
        <v>0</v>
      </c>
      <c r="K115" s="9">
        <v>0</v>
      </c>
      <c r="L115" s="32"/>
      <c r="M115" s="24"/>
    </row>
    <row r="116" spans="1:13" s="1" customFormat="1" ht="19.5" customHeight="1">
      <c r="A116" s="39" t="s">
        <v>136</v>
      </c>
      <c r="B116" s="40" t="s">
        <v>143</v>
      </c>
      <c r="C116" s="31" t="s">
        <v>139</v>
      </c>
      <c r="D116" s="7" t="s">
        <v>14</v>
      </c>
      <c r="E116" s="9">
        <f>E117+E118</f>
        <v>0</v>
      </c>
      <c r="F116" s="9">
        <f t="shared" si="9"/>
        <v>452959.22</v>
      </c>
      <c r="G116" s="9">
        <f>G117+G118</f>
        <v>0</v>
      </c>
      <c r="H116" s="9">
        <f>H117+H118</f>
        <v>174514.22999999998</v>
      </c>
      <c r="I116" s="9">
        <f>I117+I118</f>
        <v>278444.99</v>
      </c>
      <c r="J116" s="9">
        <f>J117+J118</f>
        <v>0</v>
      </c>
      <c r="K116" s="9">
        <f>K117+K118</f>
        <v>0</v>
      </c>
      <c r="L116" s="44" t="s">
        <v>141</v>
      </c>
      <c r="M116" s="45"/>
    </row>
    <row r="117" spans="1:13" s="1" customFormat="1" ht="51" customHeight="1">
      <c r="A117" s="39"/>
      <c r="B117" s="40"/>
      <c r="C117" s="42"/>
      <c r="D117" s="8" t="s">
        <v>38</v>
      </c>
      <c r="E117" s="11">
        <v>0</v>
      </c>
      <c r="F117" s="11">
        <f>SUM(G117:L117)</f>
        <v>430311.17</v>
      </c>
      <c r="G117" s="11">
        <f aca="true" t="shared" si="10" ref="G117:K118">G120+G123+G126+G129</f>
        <v>0</v>
      </c>
      <c r="H117" s="11">
        <f t="shared" si="10"/>
        <v>165788.43</v>
      </c>
      <c r="I117" s="11">
        <f t="shared" si="10"/>
        <v>264522.74</v>
      </c>
      <c r="J117" s="11">
        <f t="shared" si="10"/>
        <v>0</v>
      </c>
      <c r="K117" s="11">
        <f t="shared" si="10"/>
        <v>0</v>
      </c>
      <c r="L117" s="44"/>
      <c r="M117" s="45"/>
    </row>
    <row r="118" spans="1:13" s="1" customFormat="1" ht="63" customHeight="1">
      <c r="A118" s="39"/>
      <c r="B118" s="41"/>
      <c r="C118" s="43" t="s">
        <v>35</v>
      </c>
      <c r="D118" s="12" t="s">
        <v>12</v>
      </c>
      <c r="E118" s="9">
        <v>0</v>
      </c>
      <c r="F118" s="9">
        <f>SUM(G118:K118)</f>
        <v>22648.05</v>
      </c>
      <c r="G118" s="9">
        <f t="shared" si="10"/>
        <v>0</v>
      </c>
      <c r="H118" s="9">
        <f t="shared" si="10"/>
        <v>8725.8</v>
      </c>
      <c r="I118" s="9">
        <f t="shared" si="10"/>
        <v>13922.25</v>
      </c>
      <c r="J118" s="9">
        <f t="shared" si="10"/>
        <v>0</v>
      </c>
      <c r="K118" s="9">
        <f t="shared" si="10"/>
        <v>0</v>
      </c>
      <c r="L118" s="44"/>
      <c r="M118" s="45"/>
    </row>
    <row r="119" spans="1:13" s="23" customFormat="1" ht="19.5" customHeight="1">
      <c r="A119" s="39" t="s">
        <v>148</v>
      </c>
      <c r="B119" s="40" t="s">
        <v>144</v>
      </c>
      <c r="C119" s="31" t="s">
        <v>139</v>
      </c>
      <c r="D119" s="7" t="s">
        <v>14</v>
      </c>
      <c r="E119" s="9">
        <f>E120+E121</f>
        <v>0</v>
      </c>
      <c r="F119" s="9">
        <f>SUM(G119:K119)</f>
        <v>249834.41999999998</v>
      </c>
      <c r="G119" s="9">
        <f>G120+G121</f>
        <v>0</v>
      </c>
      <c r="H119" s="9">
        <f>H120+H121</f>
        <v>49966.89</v>
      </c>
      <c r="I119" s="9">
        <f>I120+I121</f>
        <v>199867.53</v>
      </c>
      <c r="J119" s="9">
        <f>J120+J121</f>
        <v>0</v>
      </c>
      <c r="K119" s="9">
        <f>K120+K121</f>
        <v>0</v>
      </c>
      <c r="L119" s="44" t="s">
        <v>141</v>
      </c>
      <c r="M119" s="90"/>
    </row>
    <row r="120" spans="1:13" s="23" customFormat="1" ht="51" customHeight="1">
      <c r="A120" s="39"/>
      <c r="B120" s="40"/>
      <c r="C120" s="42"/>
      <c r="D120" s="8" t="s">
        <v>38</v>
      </c>
      <c r="E120" s="11">
        <v>0</v>
      </c>
      <c r="F120" s="11">
        <f>SUM(G120:L120)</f>
        <v>237342.693</v>
      </c>
      <c r="G120" s="11">
        <f>G123+G126+G129</f>
        <v>0</v>
      </c>
      <c r="H120" s="11">
        <v>47468.54</v>
      </c>
      <c r="I120" s="11">
        <v>189874.153</v>
      </c>
      <c r="J120" s="11">
        <v>0</v>
      </c>
      <c r="K120" s="11">
        <v>0</v>
      </c>
      <c r="L120" s="44"/>
      <c r="M120" s="45"/>
    </row>
    <row r="121" spans="1:13" s="23" customFormat="1" ht="63" customHeight="1">
      <c r="A121" s="39"/>
      <c r="B121" s="41"/>
      <c r="C121" s="43" t="s">
        <v>35</v>
      </c>
      <c r="D121" s="12" t="s">
        <v>12</v>
      </c>
      <c r="E121" s="9">
        <v>0</v>
      </c>
      <c r="F121" s="9">
        <f>SUM(G121:K121)</f>
        <v>12491.727</v>
      </c>
      <c r="G121" s="9">
        <f>G124+G127+G130</f>
        <v>0</v>
      </c>
      <c r="H121" s="9">
        <v>2498.35</v>
      </c>
      <c r="I121" s="9">
        <v>9993.377</v>
      </c>
      <c r="J121" s="9">
        <v>0</v>
      </c>
      <c r="K121" s="9">
        <v>0</v>
      </c>
      <c r="L121" s="44"/>
      <c r="M121" s="45"/>
    </row>
    <row r="122" spans="1:13" s="1" customFormat="1" ht="19.5" customHeight="1">
      <c r="A122" s="39" t="s">
        <v>149</v>
      </c>
      <c r="B122" s="40" t="s">
        <v>145</v>
      </c>
      <c r="C122" s="31" t="s">
        <v>107</v>
      </c>
      <c r="D122" s="7" t="s">
        <v>14</v>
      </c>
      <c r="E122" s="9">
        <f>E123+E124</f>
        <v>0</v>
      </c>
      <c r="F122" s="9">
        <f>SUM(G122:K122)</f>
        <v>43850.26</v>
      </c>
      <c r="G122" s="9">
        <f>G123+G124</f>
        <v>0</v>
      </c>
      <c r="H122" s="9">
        <f>H123+H124</f>
        <v>43850.26</v>
      </c>
      <c r="I122" s="9">
        <f>I123+I124</f>
        <v>0</v>
      </c>
      <c r="J122" s="9">
        <f>J123+J124</f>
        <v>0</v>
      </c>
      <c r="K122" s="9">
        <f>K123+K124</f>
        <v>0</v>
      </c>
      <c r="L122" s="44" t="s">
        <v>141</v>
      </c>
      <c r="M122" s="90"/>
    </row>
    <row r="123" spans="1:13" s="1" customFormat="1" ht="51" customHeight="1">
      <c r="A123" s="39"/>
      <c r="B123" s="40"/>
      <c r="C123" s="42"/>
      <c r="D123" s="8" t="s">
        <v>38</v>
      </c>
      <c r="E123" s="11">
        <v>0</v>
      </c>
      <c r="F123" s="11">
        <f>SUM(G123:L123)</f>
        <v>41657.73</v>
      </c>
      <c r="G123" s="11">
        <v>0</v>
      </c>
      <c r="H123" s="11">
        <v>41657.73</v>
      </c>
      <c r="I123" s="11">
        <v>0</v>
      </c>
      <c r="J123" s="11">
        <f>J124</f>
        <v>0</v>
      </c>
      <c r="K123" s="11">
        <f>K124</f>
        <v>0</v>
      </c>
      <c r="L123" s="44"/>
      <c r="M123" s="45"/>
    </row>
    <row r="124" spans="1:13" s="1" customFormat="1" ht="63" customHeight="1">
      <c r="A124" s="39"/>
      <c r="B124" s="41"/>
      <c r="C124" s="43" t="s">
        <v>35</v>
      </c>
      <c r="D124" s="12" t="s">
        <v>12</v>
      </c>
      <c r="E124" s="9">
        <v>0</v>
      </c>
      <c r="F124" s="9">
        <f>SUM(G124:K124)</f>
        <v>2192.53</v>
      </c>
      <c r="G124" s="9">
        <v>0</v>
      </c>
      <c r="H124" s="9">
        <v>2192.53</v>
      </c>
      <c r="I124" s="9">
        <v>0</v>
      </c>
      <c r="J124" s="9">
        <v>0</v>
      </c>
      <c r="K124" s="9">
        <v>0</v>
      </c>
      <c r="L124" s="44"/>
      <c r="M124" s="45"/>
    </row>
    <row r="125" spans="1:13" s="23" customFormat="1" ht="19.5" customHeight="1">
      <c r="A125" s="39" t="s">
        <v>150</v>
      </c>
      <c r="B125" s="40" t="s">
        <v>146</v>
      </c>
      <c r="C125" s="31" t="s">
        <v>139</v>
      </c>
      <c r="D125" s="7" t="s">
        <v>14</v>
      </c>
      <c r="E125" s="9">
        <f>E126+E127</f>
        <v>0</v>
      </c>
      <c r="F125" s="9">
        <f>SUM(G125:K125)</f>
        <v>146120.51</v>
      </c>
      <c r="G125" s="9">
        <f>G126+G127</f>
        <v>0</v>
      </c>
      <c r="H125" s="9">
        <f>H126+H127</f>
        <v>67543.05</v>
      </c>
      <c r="I125" s="9">
        <f>I126+I127</f>
        <v>78577.46</v>
      </c>
      <c r="J125" s="9">
        <f>J126+J127</f>
        <v>0</v>
      </c>
      <c r="K125" s="9">
        <f>K126+K127</f>
        <v>0</v>
      </c>
      <c r="L125" s="44" t="s">
        <v>141</v>
      </c>
      <c r="M125" s="90"/>
    </row>
    <row r="126" spans="1:13" s="23" customFormat="1" ht="51" customHeight="1">
      <c r="A126" s="39"/>
      <c r="B126" s="40"/>
      <c r="C126" s="42"/>
      <c r="D126" s="8" t="s">
        <v>38</v>
      </c>
      <c r="E126" s="11">
        <v>0</v>
      </c>
      <c r="F126" s="11">
        <f>SUM(G126:L126)</f>
        <v>138814.437</v>
      </c>
      <c r="G126" s="11">
        <v>0</v>
      </c>
      <c r="H126" s="11">
        <v>64165.85</v>
      </c>
      <c r="I126" s="11">
        <v>74648.587</v>
      </c>
      <c r="J126" s="11">
        <f>J127</f>
        <v>0</v>
      </c>
      <c r="K126" s="11">
        <f>K127</f>
        <v>0</v>
      </c>
      <c r="L126" s="44"/>
      <c r="M126" s="45"/>
    </row>
    <row r="127" spans="1:13" s="23" customFormat="1" ht="63" customHeight="1">
      <c r="A127" s="39"/>
      <c r="B127" s="41"/>
      <c r="C127" s="43" t="s">
        <v>35</v>
      </c>
      <c r="D127" s="12" t="s">
        <v>12</v>
      </c>
      <c r="E127" s="9">
        <v>0</v>
      </c>
      <c r="F127" s="9">
        <f>SUM(G127:K127)</f>
        <v>7306.073</v>
      </c>
      <c r="G127" s="9">
        <v>0</v>
      </c>
      <c r="H127" s="9">
        <v>3377.2</v>
      </c>
      <c r="I127" s="9">
        <v>3928.873</v>
      </c>
      <c r="J127" s="9">
        <v>0</v>
      </c>
      <c r="K127" s="9">
        <v>0</v>
      </c>
      <c r="L127" s="44"/>
      <c r="M127" s="45"/>
    </row>
    <row r="128" spans="1:13" s="1" customFormat="1" ht="19.5" customHeight="1">
      <c r="A128" s="39" t="s">
        <v>151</v>
      </c>
      <c r="B128" s="40" t="s">
        <v>147</v>
      </c>
      <c r="C128" s="31" t="s">
        <v>127</v>
      </c>
      <c r="D128" s="7" t="s">
        <v>14</v>
      </c>
      <c r="E128" s="9">
        <f>E129+E130</f>
        <v>0</v>
      </c>
      <c r="F128" s="9">
        <f>SUM(G128:K128)</f>
        <v>13154.029999999999</v>
      </c>
      <c r="G128" s="9">
        <f>G129+G130</f>
        <v>0</v>
      </c>
      <c r="H128" s="9">
        <f>H129+H130</f>
        <v>13154.029999999999</v>
      </c>
      <c r="I128" s="9">
        <f>I129+I130</f>
        <v>0</v>
      </c>
      <c r="J128" s="9">
        <f>J129+J130</f>
        <v>0</v>
      </c>
      <c r="K128" s="9">
        <f>K129+K130</f>
        <v>0</v>
      </c>
      <c r="L128" s="44" t="s">
        <v>141</v>
      </c>
      <c r="M128" s="45"/>
    </row>
    <row r="129" spans="1:13" s="1" customFormat="1" ht="51" customHeight="1">
      <c r="A129" s="39"/>
      <c r="B129" s="40"/>
      <c r="C129" s="42"/>
      <c r="D129" s="8" t="s">
        <v>38</v>
      </c>
      <c r="E129" s="11">
        <v>0</v>
      </c>
      <c r="F129" s="11">
        <f>SUM(G129:L129)</f>
        <v>12496.31</v>
      </c>
      <c r="G129" s="11">
        <v>0</v>
      </c>
      <c r="H129" s="11">
        <v>12496.31</v>
      </c>
      <c r="I129" s="11">
        <f>I130</f>
        <v>0</v>
      </c>
      <c r="J129" s="11">
        <f>J130</f>
        <v>0</v>
      </c>
      <c r="K129" s="11">
        <f>K130</f>
        <v>0</v>
      </c>
      <c r="L129" s="44"/>
      <c r="M129" s="45"/>
    </row>
    <row r="130" spans="1:13" s="1" customFormat="1" ht="63" customHeight="1">
      <c r="A130" s="39"/>
      <c r="B130" s="41"/>
      <c r="C130" s="43" t="s">
        <v>35</v>
      </c>
      <c r="D130" s="12" t="s">
        <v>12</v>
      </c>
      <c r="E130" s="9">
        <v>0</v>
      </c>
      <c r="F130" s="9">
        <f aca="true" t="shared" si="11" ref="F130:F165">SUM(G130:K130)</f>
        <v>657.72</v>
      </c>
      <c r="G130" s="9">
        <v>0</v>
      </c>
      <c r="H130" s="9">
        <v>657.72</v>
      </c>
      <c r="I130" s="9">
        <v>0</v>
      </c>
      <c r="J130" s="9">
        <v>0</v>
      </c>
      <c r="K130" s="9">
        <v>0</v>
      </c>
      <c r="L130" s="44"/>
      <c r="M130" s="45"/>
    </row>
    <row r="131" spans="1:13" s="1" customFormat="1" ht="27.75" customHeight="1">
      <c r="A131" s="15" t="s">
        <v>152</v>
      </c>
      <c r="B131" s="37" t="s">
        <v>153</v>
      </c>
      <c r="C131" s="31" t="s">
        <v>155</v>
      </c>
      <c r="D131" s="7" t="s">
        <v>14</v>
      </c>
      <c r="E131" s="9">
        <v>0</v>
      </c>
      <c r="F131" s="9">
        <f t="shared" si="11"/>
        <v>200</v>
      </c>
      <c r="G131" s="9">
        <v>0</v>
      </c>
      <c r="H131" s="9">
        <f>H132</f>
        <v>200</v>
      </c>
      <c r="I131" s="9">
        <f>I132</f>
        <v>0</v>
      </c>
      <c r="J131" s="9">
        <f>J132</f>
        <v>0</v>
      </c>
      <c r="K131" s="9">
        <f>K132</f>
        <v>0</v>
      </c>
      <c r="L131" s="31" t="s">
        <v>141</v>
      </c>
      <c r="M131" s="24"/>
    </row>
    <row r="132" spans="1:13" s="1" customFormat="1" ht="135" customHeight="1">
      <c r="A132" s="25"/>
      <c r="B132" s="46"/>
      <c r="C132" s="47"/>
      <c r="D132" s="12" t="s">
        <v>12</v>
      </c>
      <c r="E132" s="9">
        <v>0</v>
      </c>
      <c r="F132" s="9">
        <f t="shared" si="11"/>
        <v>200</v>
      </c>
      <c r="G132" s="9">
        <v>0</v>
      </c>
      <c r="H132" s="9">
        <v>200</v>
      </c>
      <c r="I132" s="9">
        <v>0</v>
      </c>
      <c r="J132" s="9">
        <v>0</v>
      </c>
      <c r="K132" s="9">
        <v>0</v>
      </c>
      <c r="L132" s="32"/>
      <c r="M132" s="24"/>
    </row>
    <row r="133" spans="1:13" s="1" customFormat="1" ht="24.75" customHeight="1">
      <c r="A133" s="25" t="s">
        <v>154</v>
      </c>
      <c r="B133" s="37" t="s">
        <v>163</v>
      </c>
      <c r="C133" s="33" t="s">
        <v>159</v>
      </c>
      <c r="D133" s="7" t="s">
        <v>14</v>
      </c>
      <c r="E133" s="9">
        <v>0</v>
      </c>
      <c r="F133" s="9">
        <f t="shared" si="11"/>
        <v>2300</v>
      </c>
      <c r="G133" s="9">
        <v>0</v>
      </c>
      <c r="H133" s="9">
        <f>H134</f>
        <v>0</v>
      </c>
      <c r="I133" s="9">
        <f>I134</f>
        <v>2300</v>
      </c>
      <c r="J133" s="9">
        <f>J134</f>
        <v>0</v>
      </c>
      <c r="K133" s="9">
        <f>K134</f>
        <v>0</v>
      </c>
      <c r="L133" s="31" t="s">
        <v>140</v>
      </c>
      <c r="M133" s="24"/>
    </row>
    <row r="134" spans="1:13" s="1" customFormat="1" ht="66.75" customHeight="1">
      <c r="A134" s="25"/>
      <c r="B134" s="38"/>
      <c r="C134" s="34"/>
      <c r="D134" s="12" t="s">
        <v>12</v>
      </c>
      <c r="E134" s="9">
        <v>0</v>
      </c>
      <c r="F134" s="9">
        <f t="shared" si="11"/>
        <v>2300</v>
      </c>
      <c r="G134" s="9">
        <v>0</v>
      </c>
      <c r="H134" s="9">
        <v>0</v>
      </c>
      <c r="I134" s="9">
        <v>2300</v>
      </c>
      <c r="J134" s="9">
        <v>0</v>
      </c>
      <c r="K134" s="9">
        <v>0</v>
      </c>
      <c r="L134" s="32"/>
      <c r="M134" s="24"/>
    </row>
    <row r="135" spans="1:13" s="23" customFormat="1" ht="27" customHeight="1">
      <c r="A135" s="25" t="s">
        <v>158</v>
      </c>
      <c r="B135" s="37" t="s">
        <v>164</v>
      </c>
      <c r="C135" s="33" t="s">
        <v>159</v>
      </c>
      <c r="D135" s="7" t="s">
        <v>14</v>
      </c>
      <c r="E135" s="9">
        <v>0</v>
      </c>
      <c r="F135" s="9">
        <f t="shared" si="11"/>
        <v>6476.82</v>
      </c>
      <c r="G135" s="9">
        <v>0</v>
      </c>
      <c r="H135" s="9">
        <f>H136</f>
        <v>0</v>
      </c>
      <c r="I135" s="9">
        <f>I136</f>
        <v>6476.82</v>
      </c>
      <c r="J135" s="9">
        <f>J136</f>
        <v>0</v>
      </c>
      <c r="K135" s="9">
        <f>K136</f>
        <v>0</v>
      </c>
      <c r="L135" s="31" t="s">
        <v>140</v>
      </c>
      <c r="M135" s="24"/>
    </row>
    <row r="136" spans="1:13" s="23" customFormat="1" ht="66" customHeight="1">
      <c r="A136" s="25"/>
      <c r="B136" s="38"/>
      <c r="C136" s="34"/>
      <c r="D136" s="12" t="s">
        <v>12</v>
      </c>
      <c r="E136" s="9">
        <v>0</v>
      </c>
      <c r="F136" s="9">
        <f t="shared" si="11"/>
        <v>6476.82</v>
      </c>
      <c r="G136" s="9">
        <v>0</v>
      </c>
      <c r="H136" s="9">
        <v>0</v>
      </c>
      <c r="I136" s="9">
        <v>6476.82</v>
      </c>
      <c r="J136" s="9">
        <v>0</v>
      </c>
      <c r="K136" s="9">
        <v>0</v>
      </c>
      <c r="L136" s="32"/>
      <c r="M136" s="24"/>
    </row>
    <row r="137" spans="1:13" s="23" customFormat="1" ht="22.5" customHeight="1">
      <c r="A137" s="25" t="s">
        <v>160</v>
      </c>
      <c r="B137" s="37" t="s">
        <v>165</v>
      </c>
      <c r="C137" s="33" t="s">
        <v>159</v>
      </c>
      <c r="D137" s="7" t="s">
        <v>14</v>
      </c>
      <c r="E137" s="9">
        <v>0</v>
      </c>
      <c r="F137" s="9">
        <f t="shared" si="11"/>
        <v>4564.67345</v>
      </c>
      <c r="G137" s="9">
        <v>0</v>
      </c>
      <c r="H137" s="9">
        <f>H138</f>
        <v>0</v>
      </c>
      <c r="I137" s="9">
        <f>I138</f>
        <v>4564.67345</v>
      </c>
      <c r="J137" s="9">
        <f>J138</f>
        <v>0</v>
      </c>
      <c r="K137" s="9">
        <f>K138</f>
        <v>0</v>
      </c>
      <c r="L137" s="31" t="s">
        <v>140</v>
      </c>
      <c r="M137" s="24"/>
    </row>
    <row r="138" spans="1:13" s="23" customFormat="1" ht="66" customHeight="1">
      <c r="A138" s="25"/>
      <c r="B138" s="38"/>
      <c r="C138" s="34"/>
      <c r="D138" s="12" t="s">
        <v>12</v>
      </c>
      <c r="E138" s="9">
        <v>0</v>
      </c>
      <c r="F138" s="9">
        <f t="shared" si="11"/>
        <v>4564.67345</v>
      </c>
      <c r="G138" s="9">
        <v>0</v>
      </c>
      <c r="H138" s="9">
        <v>0</v>
      </c>
      <c r="I138" s="9">
        <v>4564.67345</v>
      </c>
      <c r="J138" s="9">
        <v>0</v>
      </c>
      <c r="K138" s="9">
        <v>0</v>
      </c>
      <c r="L138" s="32"/>
      <c r="M138" s="24"/>
    </row>
    <row r="139" spans="1:13" s="23" customFormat="1" ht="27.75" customHeight="1">
      <c r="A139" s="25" t="s">
        <v>161</v>
      </c>
      <c r="B139" s="35" t="s">
        <v>191</v>
      </c>
      <c r="C139" s="33" t="s">
        <v>159</v>
      </c>
      <c r="D139" s="7" t="s">
        <v>14</v>
      </c>
      <c r="E139" s="9">
        <v>0</v>
      </c>
      <c r="F139" s="9">
        <f t="shared" si="11"/>
        <v>895.67</v>
      </c>
      <c r="G139" s="9">
        <v>0</v>
      </c>
      <c r="H139" s="9">
        <f>H140</f>
        <v>0</v>
      </c>
      <c r="I139" s="9">
        <f>I140</f>
        <v>895.67</v>
      </c>
      <c r="J139" s="9">
        <f>J140</f>
        <v>0</v>
      </c>
      <c r="K139" s="9">
        <f>K140</f>
        <v>0</v>
      </c>
      <c r="L139" s="31" t="s">
        <v>140</v>
      </c>
      <c r="M139" s="24"/>
    </row>
    <row r="140" spans="1:13" s="23" customFormat="1" ht="66" customHeight="1">
      <c r="A140" s="25"/>
      <c r="B140" s="36"/>
      <c r="C140" s="34"/>
      <c r="D140" s="12" t="s">
        <v>12</v>
      </c>
      <c r="E140" s="9">
        <v>0</v>
      </c>
      <c r="F140" s="9">
        <f t="shared" si="11"/>
        <v>895.67</v>
      </c>
      <c r="G140" s="9">
        <v>0</v>
      </c>
      <c r="H140" s="9">
        <v>0</v>
      </c>
      <c r="I140" s="9">
        <v>895.67</v>
      </c>
      <c r="J140" s="9">
        <v>0</v>
      </c>
      <c r="K140" s="9">
        <v>0</v>
      </c>
      <c r="L140" s="32"/>
      <c r="M140" s="24"/>
    </row>
    <row r="141" spans="1:13" s="23" customFormat="1" ht="31.5" customHeight="1">
      <c r="A141" s="25" t="s">
        <v>162</v>
      </c>
      <c r="B141" s="37" t="s">
        <v>167</v>
      </c>
      <c r="C141" s="33" t="s">
        <v>159</v>
      </c>
      <c r="D141" s="7" t="s">
        <v>14</v>
      </c>
      <c r="E141" s="9">
        <v>0</v>
      </c>
      <c r="F141" s="9">
        <f t="shared" si="11"/>
        <v>2559.521</v>
      </c>
      <c r="G141" s="9">
        <v>0</v>
      </c>
      <c r="H141" s="9">
        <f>H142</f>
        <v>0</v>
      </c>
      <c r="I141" s="9">
        <f>I142</f>
        <v>2559.521</v>
      </c>
      <c r="J141" s="9">
        <f>J142</f>
        <v>0</v>
      </c>
      <c r="K141" s="9">
        <f>K142</f>
        <v>0</v>
      </c>
      <c r="L141" s="31" t="s">
        <v>140</v>
      </c>
      <c r="M141" s="24"/>
    </row>
    <row r="142" spans="1:13" s="23" customFormat="1" ht="66" customHeight="1">
      <c r="A142" s="25"/>
      <c r="B142" s="38"/>
      <c r="C142" s="34"/>
      <c r="D142" s="12" t="s">
        <v>12</v>
      </c>
      <c r="E142" s="9">
        <v>0</v>
      </c>
      <c r="F142" s="9">
        <f t="shared" si="11"/>
        <v>2559.521</v>
      </c>
      <c r="G142" s="9">
        <v>0</v>
      </c>
      <c r="H142" s="9">
        <v>0</v>
      </c>
      <c r="I142" s="9">
        <v>2559.521</v>
      </c>
      <c r="J142" s="9">
        <v>0</v>
      </c>
      <c r="K142" s="9">
        <v>0</v>
      </c>
      <c r="L142" s="32"/>
      <c r="M142" s="24"/>
    </row>
    <row r="143" spans="1:13" s="23" customFormat="1" ht="23.25" customHeight="1">
      <c r="A143" s="25" t="s">
        <v>166</v>
      </c>
      <c r="B143" s="37" t="s">
        <v>168</v>
      </c>
      <c r="C143" s="33" t="s">
        <v>159</v>
      </c>
      <c r="D143" s="7" t="s">
        <v>14</v>
      </c>
      <c r="E143" s="9">
        <v>0</v>
      </c>
      <c r="F143" s="9">
        <f t="shared" si="11"/>
        <v>2573.61</v>
      </c>
      <c r="G143" s="9">
        <v>0</v>
      </c>
      <c r="H143" s="9">
        <f>H144</f>
        <v>0</v>
      </c>
      <c r="I143" s="9">
        <f>I144</f>
        <v>2573.61</v>
      </c>
      <c r="J143" s="9">
        <f>J144</f>
        <v>0</v>
      </c>
      <c r="K143" s="9">
        <f>K144</f>
        <v>0</v>
      </c>
      <c r="L143" s="31" t="s">
        <v>140</v>
      </c>
      <c r="M143" s="24"/>
    </row>
    <row r="144" spans="1:13" s="23" customFormat="1" ht="66" customHeight="1">
      <c r="A144" s="25"/>
      <c r="B144" s="38"/>
      <c r="C144" s="34"/>
      <c r="D144" s="12" t="s">
        <v>12</v>
      </c>
      <c r="E144" s="9">
        <v>0</v>
      </c>
      <c r="F144" s="9">
        <f t="shared" si="11"/>
        <v>2573.61</v>
      </c>
      <c r="G144" s="9">
        <v>0</v>
      </c>
      <c r="H144" s="9">
        <v>0</v>
      </c>
      <c r="I144" s="9">
        <v>2573.61</v>
      </c>
      <c r="J144" s="9">
        <v>0</v>
      </c>
      <c r="K144" s="9">
        <v>0</v>
      </c>
      <c r="L144" s="32"/>
      <c r="M144" s="24"/>
    </row>
    <row r="145" spans="1:13" s="23" customFormat="1" ht="66" customHeight="1">
      <c r="A145" s="25" t="s">
        <v>169</v>
      </c>
      <c r="B145" s="37" t="s">
        <v>170</v>
      </c>
      <c r="C145" s="33" t="s">
        <v>159</v>
      </c>
      <c r="D145" s="7" t="s">
        <v>14</v>
      </c>
      <c r="E145" s="9">
        <v>0</v>
      </c>
      <c r="F145" s="9">
        <f t="shared" si="11"/>
        <v>1300</v>
      </c>
      <c r="G145" s="9">
        <v>0</v>
      </c>
      <c r="H145" s="9">
        <f>H146</f>
        <v>0</v>
      </c>
      <c r="I145" s="9">
        <f>I146</f>
        <v>1300</v>
      </c>
      <c r="J145" s="9">
        <f>J146</f>
        <v>0</v>
      </c>
      <c r="K145" s="9">
        <f>K146</f>
        <v>0</v>
      </c>
      <c r="L145" s="31" t="s">
        <v>140</v>
      </c>
      <c r="M145" s="24"/>
    </row>
    <row r="146" spans="1:13" s="23" customFormat="1" ht="66" customHeight="1">
      <c r="A146" s="25"/>
      <c r="B146" s="38"/>
      <c r="C146" s="34"/>
      <c r="D146" s="12" t="s">
        <v>12</v>
      </c>
      <c r="E146" s="9">
        <v>0</v>
      </c>
      <c r="F146" s="9">
        <f t="shared" si="11"/>
        <v>1300</v>
      </c>
      <c r="G146" s="9">
        <v>0</v>
      </c>
      <c r="H146" s="9">
        <v>0</v>
      </c>
      <c r="I146" s="9">
        <v>1300</v>
      </c>
      <c r="J146" s="9">
        <v>0</v>
      </c>
      <c r="K146" s="9">
        <v>0</v>
      </c>
      <c r="L146" s="32"/>
      <c r="M146" s="24"/>
    </row>
    <row r="147" spans="1:13" s="23" customFormat="1" ht="27.75" customHeight="1">
      <c r="A147" s="25" t="s">
        <v>171</v>
      </c>
      <c r="B147" s="37" t="s">
        <v>175</v>
      </c>
      <c r="C147" s="33" t="s">
        <v>159</v>
      </c>
      <c r="D147" s="7" t="s">
        <v>14</v>
      </c>
      <c r="E147" s="9">
        <v>0</v>
      </c>
      <c r="F147" s="9">
        <f t="shared" si="11"/>
        <v>22000</v>
      </c>
      <c r="G147" s="9">
        <v>0</v>
      </c>
      <c r="H147" s="9">
        <f>H148</f>
        <v>0</v>
      </c>
      <c r="I147" s="9">
        <f>I148</f>
        <v>22000</v>
      </c>
      <c r="J147" s="9">
        <f>J148</f>
        <v>0</v>
      </c>
      <c r="K147" s="9">
        <f>K148</f>
        <v>0</v>
      </c>
      <c r="L147" s="31" t="s">
        <v>141</v>
      </c>
      <c r="M147" s="24"/>
    </row>
    <row r="148" spans="1:13" s="23" customFormat="1" ht="188.25" customHeight="1">
      <c r="A148" s="25"/>
      <c r="B148" s="38"/>
      <c r="C148" s="34"/>
      <c r="D148" s="12" t="s">
        <v>12</v>
      </c>
      <c r="E148" s="9">
        <v>0</v>
      </c>
      <c r="F148" s="9">
        <f t="shared" si="11"/>
        <v>22000</v>
      </c>
      <c r="G148" s="9">
        <v>0</v>
      </c>
      <c r="H148" s="9">
        <v>0</v>
      </c>
      <c r="I148" s="9">
        <v>22000</v>
      </c>
      <c r="J148" s="9">
        <v>0</v>
      </c>
      <c r="K148" s="9">
        <v>0</v>
      </c>
      <c r="L148" s="32"/>
      <c r="M148" s="24"/>
    </row>
    <row r="149" spans="1:13" s="23" customFormat="1" ht="77.25" customHeight="1">
      <c r="A149" s="15" t="s">
        <v>172</v>
      </c>
      <c r="B149" s="37" t="s">
        <v>174</v>
      </c>
      <c r="C149" s="33" t="s">
        <v>159</v>
      </c>
      <c r="D149" s="7" t="s">
        <v>14</v>
      </c>
      <c r="E149" s="9">
        <v>0</v>
      </c>
      <c r="F149" s="9">
        <f t="shared" si="11"/>
        <v>35585</v>
      </c>
      <c r="G149" s="9">
        <v>0</v>
      </c>
      <c r="H149" s="9">
        <f>H150</f>
        <v>0</v>
      </c>
      <c r="I149" s="9">
        <f>I150</f>
        <v>35585</v>
      </c>
      <c r="J149" s="9">
        <f>J150</f>
        <v>0</v>
      </c>
      <c r="K149" s="9">
        <f>K150</f>
        <v>0</v>
      </c>
      <c r="L149" s="31" t="s">
        <v>141</v>
      </c>
      <c r="M149" s="24"/>
    </row>
    <row r="150" spans="1:13" s="23" customFormat="1" ht="75.75" customHeight="1">
      <c r="A150" s="25"/>
      <c r="B150" s="38"/>
      <c r="C150" s="34"/>
      <c r="D150" s="12" t="s">
        <v>12</v>
      </c>
      <c r="E150" s="9">
        <v>0</v>
      </c>
      <c r="F150" s="9">
        <f t="shared" si="11"/>
        <v>35585</v>
      </c>
      <c r="G150" s="9">
        <v>0</v>
      </c>
      <c r="H150" s="9">
        <v>0</v>
      </c>
      <c r="I150" s="9">
        <v>35585</v>
      </c>
      <c r="J150" s="9">
        <v>0</v>
      </c>
      <c r="K150" s="9">
        <v>0</v>
      </c>
      <c r="L150" s="32"/>
      <c r="M150" s="24"/>
    </row>
    <row r="151" spans="1:13" s="23" customFormat="1" ht="75.75" customHeight="1">
      <c r="A151" s="15" t="s">
        <v>173</v>
      </c>
      <c r="B151" s="37" t="s">
        <v>180</v>
      </c>
      <c r="C151" s="33" t="s">
        <v>159</v>
      </c>
      <c r="D151" s="7" t="s">
        <v>14</v>
      </c>
      <c r="E151" s="9">
        <v>0</v>
      </c>
      <c r="F151" s="9">
        <f aca="true" t="shared" si="12" ref="F151:F156">SUM(G151:K151)</f>
        <v>7000</v>
      </c>
      <c r="G151" s="9">
        <v>0</v>
      </c>
      <c r="H151" s="9">
        <f>H152</f>
        <v>0</v>
      </c>
      <c r="I151" s="9">
        <f>I152</f>
        <v>7000</v>
      </c>
      <c r="J151" s="9">
        <f>J152</f>
        <v>0</v>
      </c>
      <c r="K151" s="9">
        <f>K152</f>
        <v>0</v>
      </c>
      <c r="L151" s="31" t="s">
        <v>141</v>
      </c>
      <c r="M151" s="24"/>
    </row>
    <row r="152" spans="1:13" s="23" customFormat="1" ht="75.75" customHeight="1">
      <c r="A152" s="25"/>
      <c r="B152" s="38"/>
      <c r="C152" s="34"/>
      <c r="D152" s="12" t="s">
        <v>12</v>
      </c>
      <c r="E152" s="9">
        <v>0</v>
      </c>
      <c r="F152" s="9">
        <f t="shared" si="12"/>
        <v>7000</v>
      </c>
      <c r="G152" s="9">
        <v>0</v>
      </c>
      <c r="H152" s="9">
        <v>0</v>
      </c>
      <c r="I152" s="9">
        <v>7000</v>
      </c>
      <c r="J152" s="9">
        <v>0</v>
      </c>
      <c r="K152" s="9">
        <v>0</v>
      </c>
      <c r="L152" s="32"/>
      <c r="M152" s="24"/>
    </row>
    <row r="153" spans="1:13" s="23" customFormat="1" ht="25.5" customHeight="1">
      <c r="A153" s="15" t="s">
        <v>179</v>
      </c>
      <c r="B153" s="37" t="s">
        <v>183</v>
      </c>
      <c r="C153" s="33" t="s">
        <v>159</v>
      </c>
      <c r="D153" s="7" t="s">
        <v>14</v>
      </c>
      <c r="E153" s="9">
        <v>0</v>
      </c>
      <c r="F153" s="9">
        <f t="shared" si="12"/>
        <v>2478.52</v>
      </c>
      <c r="G153" s="9">
        <v>0</v>
      </c>
      <c r="H153" s="9">
        <f>H154</f>
        <v>0</v>
      </c>
      <c r="I153" s="9">
        <f>I154</f>
        <v>2478.52</v>
      </c>
      <c r="J153" s="9">
        <f>J154</f>
        <v>0</v>
      </c>
      <c r="K153" s="9">
        <f>K154</f>
        <v>0</v>
      </c>
      <c r="L153" s="31" t="s">
        <v>141</v>
      </c>
      <c r="M153" s="24"/>
    </row>
    <row r="154" spans="1:13" s="23" customFormat="1" ht="83.25" customHeight="1">
      <c r="A154" s="25"/>
      <c r="B154" s="38"/>
      <c r="C154" s="34"/>
      <c r="D154" s="12" t="s">
        <v>12</v>
      </c>
      <c r="E154" s="9">
        <v>0</v>
      </c>
      <c r="F154" s="9">
        <f t="shared" si="12"/>
        <v>2478.52</v>
      </c>
      <c r="G154" s="9">
        <v>0</v>
      </c>
      <c r="H154" s="9">
        <v>0</v>
      </c>
      <c r="I154" s="9">
        <v>2478.52</v>
      </c>
      <c r="J154" s="9">
        <v>0</v>
      </c>
      <c r="K154" s="9">
        <v>0</v>
      </c>
      <c r="L154" s="32"/>
      <c r="M154" s="24"/>
    </row>
    <row r="155" spans="1:13" s="23" customFormat="1" ht="75.75" customHeight="1">
      <c r="A155" s="15" t="s">
        <v>181</v>
      </c>
      <c r="B155" s="37" t="s">
        <v>184</v>
      </c>
      <c r="C155" s="33" t="s">
        <v>159</v>
      </c>
      <c r="D155" s="7" t="s">
        <v>14</v>
      </c>
      <c r="E155" s="9">
        <v>0</v>
      </c>
      <c r="F155" s="9">
        <f t="shared" si="12"/>
        <v>2943.2</v>
      </c>
      <c r="G155" s="9">
        <v>0</v>
      </c>
      <c r="H155" s="9">
        <f>H156</f>
        <v>0</v>
      </c>
      <c r="I155" s="9">
        <f>I156</f>
        <v>2943.2</v>
      </c>
      <c r="J155" s="9">
        <f>J156</f>
        <v>0</v>
      </c>
      <c r="K155" s="9">
        <f>K156</f>
        <v>0</v>
      </c>
      <c r="L155" s="31" t="s">
        <v>141</v>
      </c>
      <c r="M155" s="24"/>
    </row>
    <row r="156" spans="1:13" s="23" customFormat="1" ht="75.75" customHeight="1">
      <c r="A156" s="25"/>
      <c r="B156" s="38"/>
      <c r="C156" s="34"/>
      <c r="D156" s="12" t="s">
        <v>12</v>
      </c>
      <c r="E156" s="9">
        <v>0</v>
      </c>
      <c r="F156" s="9">
        <f t="shared" si="12"/>
        <v>2943.2</v>
      </c>
      <c r="G156" s="9">
        <v>0</v>
      </c>
      <c r="H156" s="9">
        <v>0</v>
      </c>
      <c r="I156" s="9">
        <v>2943.2</v>
      </c>
      <c r="J156" s="9">
        <v>0</v>
      </c>
      <c r="K156" s="9">
        <v>0</v>
      </c>
      <c r="L156" s="32"/>
      <c r="M156" s="24"/>
    </row>
    <row r="157" spans="1:13" s="23" customFormat="1" ht="27" customHeight="1">
      <c r="A157" s="15" t="s">
        <v>182</v>
      </c>
      <c r="B157" s="35" t="s">
        <v>185</v>
      </c>
      <c r="C157" s="33" t="s">
        <v>159</v>
      </c>
      <c r="D157" s="7" t="s">
        <v>14</v>
      </c>
      <c r="E157" s="9">
        <v>0</v>
      </c>
      <c r="F157" s="9">
        <f>SUM(G157:K157)</f>
        <v>3339.25</v>
      </c>
      <c r="G157" s="9">
        <v>0</v>
      </c>
      <c r="H157" s="9">
        <f>H158</f>
        <v>0</v>
      </c>
      <c r="I157" s="9">
        <f>I158</f>
        <v>3339.25</v>
      </c>
      <c r="J157" s="9">
        <f>J158</f>
        <v>0</v>
      </c>
      <c r="K157" s="9">
        <f>K158</f>
        <v>0</v>
      </c>
      <c r="L157" s="31" t="s">
        <v>140</v>
      </c>
      <c r="M157" s="24"/>
    </row>
    <row r="158" spans="1:13" s="23" customFormat="1" ht="75.75" customHeight="1">
      <c r="A158" s="25"/>
      <c r="B158" s="36"/>
      <c r="C158" s="34"/>
      <c r="D158" s="12" t="s">
        <v>12</v>
      </c>
      <c r="E158" s="9">
        <v>0</v>
      </c>
      <c r="F158" s="9">
        <f>SUM(G158:K158)</f>
        <v>3339.25</v>
      </c>
      <c r="G158" s="9">
        <v>0</v>
      </c>
      <c r="H158" s="9">
        <v>0</v>
      </c>
      <c r="I158" s="9">
        <v>3339.25</v>
      </c>
      <c r="J158" s="9">
        <v>0</v>
      </c>
      <c r="K158" s="9">
        <v>0</v>
      </c>
      <c r="L158" s="32"/>
      <c r="M158" s="24"/>
    </row>
    <row r="159" spans="1:13" s="23" customFormat="1" ht="27.75" customHeight="1">
      <c r="A159" s="15" t="s">
        <v>186</v>
      </c>
      <c r="B159" s="35" t="s">
        <v>187</v>
      </c>
      <c r="C159" s="31" t="s">
        <v>102</v>
      </c>
      <c r="D159" s="7" t="s">
        <v>14</v>
      </c>
      <c r="E159" s="9">
        <v>0</v>
      </c>
      <c r="F159" s="9">
        <f t="shared" si="11"/>
        <v>163501</v>
      </c>
      <c r="G159" s="9">
        <v>0</v>
      </c>
      <c r="H159" s="9">
        <f>H160</f>
        <v>0</v>
      </c>
      <c r="I159" s="9">
        <f>I160</f>
        <v>0</v>
      </c>
      <c r="J159" s="9">
        <f>J160</f>
        <v>81750.5</v>
      </c>
      <c r="K159" s="9">
        <f>K160</f>
        <v>81750.5</v>
      </c>
      <c r="L159" s="31" t="s">
        <v>140</v>
      </c>
      <c r="M159" s="51" t="s">
        <v>64</v>
      </c>
    </row>
    <row r="160" spans="1:13" s="23" customFormat="1" ht="60.75" customHeight="1">
      <c r="A160" s="16"/>
      <c r="B160" s="36"/>
      <c r="C160" s="32" t="s">
        <v>35</v>
      </c>
      <c r="D160" s="12" t="s">
        <v>12</v>
      </c>
      <c r="E160" s="9">
        <v>0</v>
      </c>
      <c r="F160" s="9">
        <f t="shared" si="11"/>
        <v>163501</v>
      </c>
      <c r="G160" s="9">
        <v>0</v>
      </c>
      <c r="H160" s="9">
        <v>0</v>
      </c>
      <c r="I160" s="9">
        <v>0</v>
      </c>
      <c r="J160" s="9">
        <v>81750.5</v>
      </c>
      <c r="K160" s="9">
        <v>81750.5</v>
      </c>
      <c r="L160" s="32"/>
      <c r="M160" s="52"/>
    </row>
    <row r="161" spans="1:13" s="1" customFormat="1" ht="28.5" customHeight="1">
      <c r="A161" s="44" t="s">
        <v>80</v>
      </c>
      <c r="B161" s="35" t="s">
        <v>108</v>
      </c>
      <c r="C161" s="31" t="s">
        <v>44</v>
      </c>
      <c r="D161" s="7" t="s">
        <v>14</v>
      </c>
      <c r="E161" s="9">
        <f>E162</f>
        <v>122515.9</v>
      </c>
      <c r="F161" s="9">
        <f t="shared" si="11"/>
        <v>1014000</v>
      </c>
      <c r="G161" s="9">
        <f>G162</f>
        <v>123000</v>
      </c>
      <c r="H161" s="9">
        <f>SUM(H162)</f>
        <v>197000</v>
      </c>
      <c r="I161" s="9">
        <f>I162</f>
        <v>160000</v>
      </c>
      <c r="J161" s="9">
        <f>J162</f>
        <v>267000</v>
      </c>
      <c r="K161" s="9">
        <f>K162</f>
        <v>267000</v>
      </c>
      <c r="L161" s="44" t="s">
        <v>142</v>
      </c>
      <c r="M161" s="45" t="s">
        <v>93</v>
      </c>
    </row>
    <row r="162" spans="1:13" s="1" customFormat="1" ht="72.75" customHeight="1">
      <c r="A162" s="44"/>
      <c r="B162" s="84"/>
      <c r="C162" s="47"/>
      <c r="D162" s="12" t="s">
        <v>12</v>
      </c>
      <c r="E162" s="9">
        <v>122515.9</v>
      </c>
      <c r="F162" s="9">
        <f t="shared" si="11"/>
        <v>1014000</v>
      </c>
      <c r="G162" s="9">
        <v>123000</v>
      </c>
      <c r="H162" s="9">
        <v>197000</v>
      </c>
      <c r="I162" s="9">
        <v>160000</v>
      </c>
      <c r="J162" s="9">
        <v>267000</v>
      </c>
      <c r="K162" s="9">
        <v>267000</v>
      </c>
      <c r="L162" s="44"/>
      <c r="M162" s="45"/>
    </row>
    <row r="163" spans="1:13" s="1" customFormat="1" ht="30" customHeight="1">
      <c r="A163" s="44"/>
      <c r="B163" s="22" t="s">
        <v>22</v>
      </c>
      <c r="C163" s="31" t="s">
        <v>44</v>
      </c>
      <c r="D163" s="7" t="s">
        <v>14</v>
      </c>
      <c r="E163" s="9">
        <f>E164+E165</f>
        <v>324296</v>
      </c>
      <c r="F163" s="9">
        <f t="shared" si="11"/>
        <v>2566234.5944499997</v>
      </c>
      <c r="G163" s="9">
        <f>G164+G165</f>
        <v>408386.16000000003</v>
      </c>
      <c r="H163" s="9">
        <f>H164+H165</f>
        <v>709689.63</v>
      </c>
      <c r="I163" s="9">
        <f>I164+I165</f>
        <v>720657.8044499999</v>
      </c>
      <c r="J163" s="9">
        <f>J164+J165</f>
        <v>363750.5</v>
      </c>
      <c r="K163" s="9">
        <f>K164+K165</f>
        <v>363750.5</v>
      </c>
      <c r="L163" s="44"/>
      <c r="M163" s="70"/>
    </row>
    <row r="164" spans="1:13" s="1" customFormat="1" ht="50.25" customHeight="1">
      <c r="A164" s="44"/>
      <c r="B164" s="48"/>
      <c r="C164" s="42"/>
      <c r="D164" s="12" t="s">
        <v>38</v>
      </c>
      <c r="E164" s="9">
        <f>E55</f>
        <v>24283</v>
      </c>
      <c r="F164" s="9">
        <f t="shared" si="11"/>
        <v>765225.1699999999</v>
      </c>
      <c r="G164" s="9">
        <f>G55</f>
        <v>26383</v>
      </c>
      <c r="H164" s="9">
        <f>H55</f>
        <v>337799.43</v>
      </c>
      <c r="I164" s="9">
        <f>I55</f>
        <v>401042.74</v>
      </c>
      <c r="J164" s="9">
        <f>J55</f>
        <v>0</v>
      </c>
      <c r="K164" s="9">
        <f>K55</f>
        <v>0</v>
      </c>
      <c r="L164" s="44"/>
      <c r="M164" s="70"/>
    </row>
    <row r="165" spans="1:13" s="1" customFormat="1" ht="64.5" customHeight="1">
      <c r="A165" s="8"/>
      <c r="B165" s="49"/>
      <c r="C165" s="43" t="s">
        <v>35</v>
      </c>
      <c r="D165" s="12" t="s">
        <v>12</v>
      </c>
      <c r="E165" s="9">
        <f>E56+E162</f>
        <v>300013</v>
      </c>
      <c r="F165" s="9">
        <f t="shared" si="11"/>
        <v>1801009.42445</v>
      </c>
      <c r="G165" s="9">
        <f>G56+G162</f>
        <v>382003.16000000003</v>
      </c>
      <c r="H165" s="9">
        <f>H56+H162</f>
        <v>371890.2</v>
      </c>
      <c r="I165" s="9">
        <f>I56+I162</f>
        <v>319615.06444999995</v>
      </c>
      <c r="J165" s="9">
        <f>J56+J162</f>
        <v>363750.5</v>
      </c>
      <c r="K165" s="9">
        <f>K56+K162</f>
        <v>363750.5</v>
      </c>
      <c r="L165" s="49"/>
      <c r="M165" s="71"/>
    </row>
    <row r="166" spans="1:13" s="1" customFormat="1" ht="18" customHeight="1">
      <c r="A166" s="55" t="s">
        <v>36</v>
      </c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</row>
    <row r="167" spans="1:13" s="1" customFormat="1" ht="33.75" customHeight="1">
      <c r="A167" s="89" t="s">
        <v>62</v>
      </c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</row>
    <row r="168" spans="1:13" s="1" customFormat="1" ht="26.25" customHeight="1">
      <c r="A168" s="44">
        <v>1</v>
      </c>
      <c r="B168" s="40" t="s">
        <v>21</v>
      </c>
      <c r="C168" s="31" t="s">
        <v>44</v>
      </c>
      <c r="D168" s="7" t="s">
        <v>14</v>
      </c>
      <c r="E168" s="9">
        <f aca="true" t="shared" si="13" ref="E168:K168">E169</f>
        <v>8449.5</v>
      </c>
      <c r="F168" s="9">
        <f t="shared" si="13"/>
        <v>10601.9</v>
      </c>
      <c r="G168" s="9">
        <f t="shared" si="13"/>
        <v>10601.9</v>
      </c>
      <c r="H168" s="9">
        <f t="shared" si="13"/>
        <v>0</v>
      </c>
      <c r="I168" s="9">
        <f t="shared" si="13"/>
        <v>0</v>
      </c>
      <c r="J168" s="9">
        <f t="shared" si="13"/>
        <v>0</v>
      </c>
      <c r="K168" s="9">
        <f t="shared" si="13"/>
        <v>0</v>
      </c>
      <c r="L168" s="31" t="s">
        <v>140</v>
      </c>
      <c r="M168" s="53" t="s">
        <v>94</v>
      </c>
    </row>
    <row r="169" spans="1:13" s="1" customFormat="1" ht="71.25" customHeight="1">
      <c r="A169" s="44"/>
      <c r="B169" s="41"/>
      <c r="C169" s="43" t="s">
        <v>29</v>
      </c>
      <c r="D169" s="12" t="s">
        <v>12</v>
      </c>
      <c r="E169" s="9">
        <f>E171+E173+E175</f>
        <v>8449.5</v>
      </c>
      <c r="F169" s="9">
        <f>SUM(G169:K169)</f>
        <v>10601.9</v>
      </c>
      <c r="G169" s="9">
        <f>G171+G173+G175</f>
        <v>10601.9</v>
      </c>
      <c r="H169" s="9">
        <f>H171+H173+H175</f>
        <v>0</v>
      </c>
      <c r="I169" s="9">
        <f>I171+I173+I175</f>
        <v>0</v>
      </c>
      <c r="J169" s="9">
        <f>J171+J173+J175</f>
        <v>0</v>
      </c>
      <c r="K169" s="9">
        <f>K171+K173+K175</f>
        <v>0</v>
      </c>
      <c r="L169" s="47"/>
      <c r="M169" s="54"/>
    </row>
    <row r="170" spans="1:13" s="1" customFormat="1" ht="22.5" customHeight="1">
      <c r="A170" s="59" t="s">
        <v>28</v>
      </c>
      <c r="B170" s="57" t="s">
        <v>60</v>
      </c>
      <c r="C170" s="31" t="s">
        <v>59</v>
      </c>
      <c r="D170" s="7" t="s">
        <v>14</v>
      </c>
      <c r="E170" s="13">
        <f>E171</f>
        <v>5235.11</v>
      </c>
      <c r="F170" s="9">
        <f aca="true" t="shared" si="14" ref="F170:F176">SUM(G170:K170)</f>
        <v>5235.11</v>
      </c>
      <c r="G170" s="9">
        <f>G171</f>
        <v>5235.11</v>
      </c>
      <c r="H170" s="9">
        <f>H171</f>
        <v>0</v>
      </c>
      <c r="I170" s="9">
        <f>I171</f>
        <v>0</v>
      </c>
      <c r="J170" s="9">
        <f>J171</f>
        <v>0</v>
      </c>
      <c r="K170" s="9">
        <f>K171</f>
        <v>0</v>
      </c>
      <c r="L170" s="44" t="s">
        <v>140</v>
      </c>
      <c r="M170" s="45"/>
    </row>
    <row r="171" spans="1:13" s="1" customFormat="1" ht="75" customHeight="1">
      <c r="A171" s="59"/>
      <c r="B171" s="57"/>
      <c r="C171" s="47" t="s">
        <v>37</v>
      </c>
      <c r="D171" s="12" t="s">
        <v>12</v>
      </c>
      <c r="E171" s="13">
        <v>5235.11</v>
      </c>
      <c r="F171" s="9">
        <f t="shared" si="14"/>
        <v>5235.11</v>
      </c>
      <c r="G171" s="9">
        <v>5235.11</v>
      </c>
      <c r="H171" s="9">
        <v>0</v>
      </c>
      <c r="I171" s="9">
        <v>0</v>
      </c>
      <c r="J171" s="9">
        <f>SUM(K171:M171)</f>
        <v>0</v>
      </c>
      <c r="K171" s="9">
        <v>0</v>
      </c>
      <c r="L171" s="44"/>
      <c r="M171" s="45"/>
    </row>
    <row r="172" spans="1:13" s="1" customFormat="1" ht="22.5" customHeight="1">
      <c r="A172" s="59" t="s">
        <v>82</v>
      </c>
      <c r="B172" s="57" t="s">
        <v>61</v>
      </c>
      <c r="C172" s="31" t="s">
        <v>59</v>
      </c>
      <c r="D172" s="7" t="s">
        <v>14</v>
      </c>
      <c r="E172" s="13">
        <f>E173</f>
        <v>3214.39</v>
      </c>
      <c r="F172" s="9">
        <f t="shared" si="14"/>
        <v>3214.39</v>
      </c>
      <c r="G172" s="9">
        <f>G173</f>
        <v>3214.39</v>
      </c>
      <c r="H172" s="9">
        <f>H173</f>
        <v>0</v>
      </c>
      <c r="I172" s="9">
        <f>I173</f>
        <v>0</v>
      </c>
      <c r="J172" s="9">
        <f>J173</f>
        <v>0</v>
      </c>
      <c r="K172" s="9">
        <f>K173</f>
        <v>0</v>
      </c>
      <c r="L172" s="44" t="s">
        <v>140</v>
      </c>
      <c r="M172" s="45"/>
    </row>
    <row r="173" spans="1:13" s="1" customFormat="1" ht="77.25" customHeight="1">
      <c r="A173" s="59"/>
      <c r="B173" s="57"/>
      <c r="C173" s="47" t="s">
        <v>37</v>
      </c>
      <c r="D173" s="12" t="s">
        <v>12</v>
      </c>
      <c r="E173" s="9">
        <v>3214.39</v>
      </c>
      <c r="F173" s="9">
        <f t="shared" si="14"/>
        <v>3214.39</v>
      </c>
      <c r="G173" s="9">
        <v>3214.39</v>
      </c>
      <c r="H173" s="9">
        <v>0</v>
      </c>
      <c r="I173" s="9">
        <v>0</v>
      </c>
      <c r="J173" s="9">
        <f>SUM(K173:M173)</f>
        <v>0</v>
      </c>
      <c r="K173" s="9">
        <v>0</v>
      </c>
      <c r="L173" s="44"/>
      <c r="M173" s="45"/>
    </row>
    <row r="174" spans="1:13" s="1" customFormat="1" ht="24" customHeight="1">
      <c r="A174" s="65" t="s">
        <v>83</v>
      </c>
      <c r="B174" s="67" t="s">
        <v>69</v>
      </c>
      <c r="C174" s="31" t="s">
        <v>103</v>
      </c>
      <c r="D174" s="7" t="s">
        <v>14</v>
      </c>
      <c r="E174" s="13">
        <v>0</v>
      </c>
      <c r="F174" s="9">
        <f>SUM(G174:K174)</f>
        <v>2152.4</v>
      </c>
      <c r="G174" s="9">
        <f>G175</f>
        <v>2152.4</v>
      </c>
      <c r="H174" s="9">
        <f>H175</f>
        <v>0</v>
      </c>
      <c r="I174" s="9">
        <f>I175</f>
        <v>0</v>
      </c>
      <c r="J174" s="9">
        <f>J175</f>
        <v>0</v>
      </c>
      <c r="K174" s="9">
        <f>K175</f>
        <v>0</v>
      </c>
      <c r="L174" s="31" t="s">
        <v>140</v>
      </c>
      <c r="M174" s="53"/>
    </row>
    <row r="175" spans="1:13" s="1" customFormat="1" ht="109.5" customHeight="1">
      <c r="A175" s="66"/>
      <c r="B175" s="48"/>
      <c r="C175" s="43" t="s">
        <v>29</v>
      </c>
      <c r="D175" s="12" t="s">
        <v>12</v>
      </c>
      <c r="E175" s="13">
        <v>0</v>
      </c>
      <c r="F175" s="9">
        <f>SUM(G175:K175)</f>
        <v>2152.4</v>
      </c>
      <c r="G175" s="9">
        <v>2152.4</v>
      </c>
      <c r="H175" s="9">
        <v>0</v>
      </c>
      <c r="I175" s="9">
        <v>0</v>
      </c>
      <c r="J175" s="9">
        <v>0</v>
      </c>
      <c r="K175" s="9">
        <v>0</v>
      </c>
      <c r="L175" s="32"/>
      <c r="M175" s="54"/>
    </row>
    <row r="176" spans="1:13" s="1" customFormat="1" ht="15.75" customHeight="1">
      <c r="A176" s="44"/>
      <c r="B176" s="69" t="s">
        <v>1</v>
      </c>
      <c r="C176" s="31"/>
      <c r="D176" s="7" t="s">
        <v>14</v>
      </c>
      <c r="E176" s="13">
        <f>E177</f>
        <v>8449.5</v>
      </c>
      <c r="F176" s="9">
        <f t="shared" si="14"/>
        <v>10601.9</v>
      </c>
      <c r="G176" s="13">
        <f>G177</f>
        <v>10601.9</v>
      </c>
      <c r="H176" s="13">
        <f>H177</f>
        <v>0</v>
      </c>
      <c r="I176" s="13">
        <f>I177</f>
        <v>0</v>
      </c>
      <c r="J176" s="13">
        <f>J177</f>
        <v>0</v>
      </c>
      <c r="K176" s="13">
        <f>K177</f>
        <v>0</v>
      </c>
      <c r="L176" s="44"/>
      <c r="M176" s="68"/>
    </row>
    <row r="177" spans="1:13" s="1" customFormat="1" ht="63" customHeight="1">
      <c r="A177" s="44"/>
      <c r="B177" s="49"/>
      <c r="C177" s="43"/>
      <c r="D177" s="12" t="s">
        <v>12</v>
      </c>
      <c r="E177" s="13">
        <f>E169</f>
        <v>8449.5</v>
      </c>
      <c r="F177" s="9">
        <f>SUM(G177:K177)</f>
        <v>10601.9</v>
      </c>
      <c r="G177" s="13">
        <f>G169</f>
        <v>10601.9</v>
      </c>
      <c r="H177" s="13">
        <f>H169</f>
        <v>0</v>
      </c>
      <c r="I177" s="13">
        <f>I169</f>
        <v>0</v>
      </c>
      <c r="J177" s="13">
        <f>J169</f>
        <v>0</v>
      </c>
      <c r="K177" s="13">
        <f>K169</f>
        <v>0</v>
      </c>
      <c r="L177" s="44"/>
      <c r="M177" s="68"/>
    </row>
    <row r="178" spans="1:13" s="1" customFormat="1" ht="16.5" customHeight="1">
      <c r="A178" s="44"/>
      <c r="B178" s="69" t="s">
        <v>23</v>
      </c>
      <c r="C178" s="31"/>
      <c r="D178" s="7" t="s">
        <v>14</v>
      </c>
      <c r="E178" s="9">
        <f>SUM(E179:E180)</f>
        <v>459134.7</v>
      </c>
      <c r="F178" s="9">
        <f>SUM(G178:K178)</f>
        <v>3176913.43445</v>
      </c>
      <c r="G178" s="9">
        <f>SUM(G179:G180)</f>
        <v>513200.9</v>
      </c>
      <c r="H178" s="9">
        <f>SUM(H179:H180)</f>
        <v>872348.1299999999</v>
      </c>
      <c r="I178" s="9">
        <f>SUM(I179:I180)</f>
        <v>843161.60445</v>
      </c>
      <c r="J178" s="9">
        <f>SUM(J179:J180)</f>
        <v>476379.1</v>
      </c>
      <c r="K178" s="9">
        <f>SUM(K179:K180)</f>
        <v>471823.7</v>
      </c>
      <c r="L178" s="9"/>
      <c r="M178" s="9"/>
    </row>
    <row r="179" spans="1:13" s="1" customFormat="1" ht="51" customHeight="1">
      <c r="A179" s="44"/>
      <c r="B179" s="69"/>
      <c r="C179" s="32"/>
      <c r="D179" s="12" t="s">
        <v>38</v>
      </c>
      <c r="E179" s="9">
        <f>E164</f>
        <v>24283</v>
      </c>
      <c r="F179" s="9">
        <f>SUM(G179:K179)</f>
        <v>1043570.9699999999</v>
      </c>
      <c r="G179" s="9">
        <f>G164</f>
        <v>26383</v>
      </c>
      <c r="H179" s="9">
        <f>H14+H55</f>
        <v>338484.43</v>
      </c>
      <c r="I179" s="9">
        <f>I164+I14</f>
        <v>500799.74</v>
      </c>
      <c r="J179" s="9">
        <f>J164+J14</f>
        <v>91206.6</v>
      </c>
      <c r="K179" s="9">
        <f>K164+K14</f>
        <v>86697.2</v>
      </c>
      <c r="L179" s="9"/>
      <c r="M179" s="9"/>
    </row>
    <row r="180" spans="1:13" s="1" customFormat="1" ht="46.5" customHeight="1">
      <c r="A180" s="44"/>
      <c r="B180" s="49"/>
      <c r="C180" s="8"/>
      <c r="D180" s="12" t="s">
        <v>12</v>
      </c>
      <c r="E180" s="9">
        <f>SUM(E23+E51+E165+E177)</f>
        <v>434851.7</v>
      </c>
      <c r="F180" s="9">
        <f>SUM(G180:K180)</f>
        <v>2133342.46445</v>
      </c>
      <c r="G180" s="9">
        <f>SUM(G23+G51+G165+G177)</f>
        <v>486817.9</v>
      </c>
      <c r="H180" s="9">
        <f>SUM(H23+H51+H165+H177)</f>
        <v>533863.7</v>
      </c>
      <c r="I180" s="9">
        <f>SUM(I23+I51+I165+I177)</f>
        <v>342361.86444999994</v>
      </c>
      <c r="J180" s="9">
        <f>SUM(J23+J51+J165+J177)</f>
        <v>385172.5</v>
      </c>
      <c r="K180" s="9">
        <f>SUM(K23+K51+K165+K177)</f>
        <v>385126.5</v>
      </c>
      <c r="L180" s="9"/>
      <c r="M180" s="9"/>
    </row>
    <row r="181" spans="1:13" s="1" customFormat="1" ht="12.75">
      <c r="A181" s="4"/>
      <c r="B181" s="4"/>
      <c r="C181" s="4"/>
      <c r="D181" s="4"/>
      <c r="E181" s="4"/>
      <c r="F181" s="4"/>
      <c r="G181" s="4"/>
      <c r="H181" s="26"/>
      <c r="I181" s="4"/>
      <c r="J181" s="4"/>
      <c r="K181" s="4"/>
      <c r="L181" s="4"/>
      <c r="M181" s="4"/>
    </row>
    <row r="182" spans="1:8" s="1" customFormat="1" ht="15">
      <c r="A182" s="5"/>
      <c r="H182" s="23"/>
    </row>
    <row r="183" s="1" customFormat="1" ht="12.75">
      <c r="H183" s="27"/>
    </row>
    <row r="184" s="1" customFormat="1" ht="12.75">
      <c r="H184" s="23"/>
    </row>
    <row r="185" s="1" customFormat="1" ht="12.75">
      <c r="H185" s="23"/>
    </row>
    <row r="186" spans="8:9" s="1" customFormat="1" ht="12.75">
      <c r="H186" s="23"/>
      <c r="I186" s="14"/>
    </row>
    <row r="187" s="1" customFormat="1" ht="12.75">
      <c r="H187" s="23"/>
    </row>
    <row r="188" s="1" customFormat="1" ht="12.75">
      <c r="H188" s="23"/>
    </row>
    <row r="189" s="1" customFormat="1" ht="12.75">
      <c r="H189" s="23"/>
    </row>
    <row r="190" s="1" customFormat="1" ht="12.75">
      <c r="H190" s="23"/>
    </row>
  </sheetData>
  <sheetProtection/>
  <mergeCells count="336">
    <mergeCell ref="B155:B156"/>
    <mergeCell ref="C155:C156"/>
    <mergeCell ref="L155:L156"/>
    <mergeCell ref="B151:B152"/>
    <mergeCell ref="C151:C152"/>
    <mergeCell ref="L151:L152"/>
    <mergeCell ref="B153:B154"/>
    <mergeCell ref="C153:C154"/>
    <mergeCell ref="L153:L154"/>
    <mergeCell ref="B145:B146"/>
    <mergeCell ref="C145:C146"/>
    <mergeCell ref="L145:L146"/>
    <mergeCell ref="B141:B142"/>
    <mergeCell ref="C141:C142"/>
    <mergeCell ref="L141:L142"/>
    <mergeCell ref="B143:B144"/>
    <mergeCell ref="C143:C144"/>
    <mergeCell ref="L143:L144"/>
    <mergeCell ref="C135:C136"/>
    <mergeCell ref="L135:L136"/>
    <mergeCell ref="B133:B134"/>
    <mergeCell ref="C133:C134"/>
    <mergeCell ref="L133:L134"/>
    <mergeCell ref="B137:B138"/>
    <mergeCell ref="C137:C138"/>
    <mergeCell ref="L137:L138"/>
    <mergeCell ref="L149:L150"/>
    <mergeCell ref="A125:A127"/>
    <mergeCell ref="B125:B127"/>
    <mergeCell ref="C125:C127"/>
    <mergeCell ref="L125:L127"/>
    <mergeCell ref="B131:B132"/>
    <mergeCell ref="C131:C132"/>
    <mergeCell ref="L131:L132"/>
    <mergeCell ref="C149:C150"/>
    <mergeCell ref="B135:B136"/>
    <mergeCell ref="M125:M127"/>
    <mergeCell ref="A128:A130"/>
    <mergeCell ref="B128:B130"/>
    <mergeCell ref="C128:C130"/>
    <mergeCell ref="L128:L130"/>
    <mergeCell ref="M128:M130"/>
    <mergeCell ref="M122:M124"/>
    <mergeCell ref="A119:A121"/>
    <mergeCell ref="B119:B121"/>
    <mergeCell ref="C119:C121"/>
    <mergeCell ref="L119:L121"/>
    <mergeCell ref="M119:M121"/>
    <mergeCell ref="M102:M103"/>
    <mergeCell ref="M96:M97"/>
    <mergeCell ref="M100:M101"/>
    <mergeCell ref="B172:B173"/>
    <mergeCell ref="C172:C173"/>
    <mergeCell ref="B96:B97"/>
    <mergeCell ref="C96:C97"/>
    <mergeCell ref="L96:L97"/>
    <mergeCell ref="L170:L171"/>
    <mergeCell ref="L172:L173"/>
    <mergeCell ref="M84:M85"/>
    <mergeCell ref="L80:L81"/>
    <mergeCell ref="L86:L87"/>
    <mergeCell ref="B102:B103"/>
    <mergeCell ref="M90:M91"/>
    <mergeCell ref="M172:M173"/>
    <mergeCell ref="M170:M171"/>
    <mergeCell ref="C90:C91"/>
    <mergeCell ref="C92:C93"/>
    <mergeCell ref="C102:C103"/>
    <mergeCell ref="A168:A169"/>
    <mergeCell ref="B98:B99"/>
    <mergeCell ref="C98:C99"/>
    <mergeCell ref="B78:B79"/>
    <mergeCell ref="C94:C95"/>
    <mergeCell ref="M86:M87"/>
    <mergeCell ref="M94:M95"/>
    <mergeCell ref="L94:L95"/>
    <mergeCell ref="L82:L83"/>
    <mergeCell ref="B90:B91"/>
    <mergeCell ref="L98:L99"/>
    <mergeCell ref="B100:B101"/>
    <mergeCell ref="C100:C101"/>
    <mergeCell ref="L100:L101"/>
    <mergeCell ref="B170:B171"/>
    <mergeCell ref="C170:C171"/>
    <mergeCell ref="L102:L103"/>
    <mergeCell ref="L104:L105"/>
    <mergeCell ref="L106:L107"/>
    <mergeCell ref="C106:C107"/>
    <mergeCell ref="L174:L175"/>
    <mergeCell ref="C84:C85"/>
    <mergeCell ref="M159:M160"/>
    <mergeCell ref="L163:L165"/>
    <mergeCell ref="A167:M167"/>
    <mergeCell ref="B159:B160"/>
    <mergeCell ref="C159:C160"/>
    <mergeCell ref="M174:M175"/>
    <mergeCell ref="B86:B87"/>
    <mergeCell ref="A172:A173"/>
    <mergeCell ref="L69:L70"/>
    <mergeCell ref="C71:C73"/>
    <mergeCell ref="M76:M77"/>
    <mergeCell ref="L76:L77"/>
    <mergeCell ref="L71:L73"/>
    <mergeCell ref="C69:C70"/>
    <mergeCell ref="M71:M73"/>
    <mergeCell ref="A11:M11"/>
    <mergeCell ref="A12:M12"/>
    <mergeCell ref="A63:A64"/>
    <mergeCell ref="M67:M68"/>
    <mergeCell ref="L67:L68"/>
    <mergeCell ref="L61:L62"/>
    <mergeCell ref="M61:M62"/>
    <mergeCell ref="M32:M33"/>
    <mergeCell ref="L19:L20"/>
    <mergeCell ref="L26:L27"/>
    <mergeCell ref="L13:L15"/>
    <mergeCell ref="A52:M52"/>
    <mergeCell ref="B161:B162"/>
    <mergeCell ref="L74:L75"/>
    <mergeCell ref="M74:M75"/>
    <mergeCell ref="C80:C81"/>
    <mergeCell ref="M78:M79"/>
    <mergeCell ref="M80:M81"/>
    <mergeCell ref="L40:L41"/>
    <mergeCell ref="L42:L43"/>
    <mergeCell ref="B30:B31"/>
    <mergeCell ref="B36:B37"/>
    <mergeCell ref="C32:C33"/>
    <mergeCell ref="M65:M66"/>
    <mergeCell ref="C34:C35"/>
    <mergeCell ref="M40:M41"/>
    <mergeCell ref="M44:M45"/>
    <mergeCell ref="L44:L45"/>
    <mergeCell ref="L48:L49"/>
    <mergeCell ref="M42:M43"/>
    <mergeCell ref="C16:C18"/>
    <mergeCell ref="L36:L37"/>
    <mergeCell ref="M34:M35"/>
    <mergeCell ref="M26:M27"/>
    <mergeCell ref="A8:A9"/>
    <mergeCell ref="E8:E9"/>
    <mergeCell ref="B8:B9"/>
    <mergeCell ref="C8:C9"/>
    <mergeCell ref="D8:D9"/>
    <mergeCell ref="G8:K8"/>
    <mergeCell ref="B26:B27"/>
    <mergeCell ref="B21:B23"/>
    <mergeCell ref="A5:M5"/>
    <mergeCell ref="A6:M6"/>
    <mergeCell ref="F8:F9"/>
    <mergeCell ref="L8:L9"/>
    <mergeCell ref="M8:M9"/>
    <mergeCell ref="L16:L18"/>
    <mergeCell ref="B16:B18"/>
    <mergeCell ref="C13:C15"/>
    <mergeCell ref="A30:A31"/>
    <mergeCell ref="M19:M20"/>
    <mergeCell ref="C28:C29"/>
    <mergeCell ref="M28:M29"/>
    <mergeCell ref="B28:B29"/>
    <mergeCell ref="A32:A33"/>
    <mergeCell ref="C26:C27"/>
    <mergeCell ref="A24:M24"/>
    <mergeCell ref="A19:A20"/>
    <mergeCell ref="C30:C31"/>
    <mergeCell ref="M54:M56"/>
    <mergeCell ref="M57:M58"/>
    <mergeCell ref="C168:C169"/>
    <mergeCell ref="L90:L91"/>
    <mergeCell ref="M63:M64"/>
    <mergeCell ref="L92:L93"/>
    <mergeCell ref="M92:M93"/>
    <mergeCell ref="L78:L79"/>
    <mergeCell ref="C65:C66"/>
    <mergeCell ref="M69:M70"/>
    <mergeCell ref="M59:M60"/>
    <mergeCell ref="M82:M83"/>
    <mergeCell ref="B178:B180"/>
    <mergeCell ref="A178:A180"/>
    <mergeCell ref="M36:M37"/>
    <mergeCell ref="M38:M39"/>
    <mergeCell ref="A53:M53"/>
    <mergeCell ref="L46:L47"/>
    <mergeCell ref="M46:M47"/>
    <mergeCell ref="L176:L177"/>
    <mergeCell ref="M176:M177"/>
    <mergeCell ref="M161:M162"/>
    <mergeCell ref="A176:A177"/>
    <mergeCell ref="B176:B177"/>
    <mergeCell ref="B168:B169"/>
    <mergeCell ref="A170:A171"/>
    <mergeCell ref="C161:C162"/>
    <mergeCell ref="M163:M165"/>
    <mergeCell ref="C163:C165"/>
    <mergeCell ref="C174:C175"/>
    <mergeCell ref="A71:A73"/>
    <mergeCell ref="A78:A79"/>
    <mergeCell ref="A174:A175"/>
    <mergeCell ref="B174:B175"/>
    <mergeCell ref="C44:C45"/>
    <mergeCell ref="A44:A45"/>
    <mergeCell ref="B67:B68"/>
    <mergeCell ref="C50:C51"/>
    <mergeCell ref="B71:B73"/>
    <mergeCell ref="A161:A162"/>
    <mergeCell ref="C178:C179"/>
    <mergeCell ref="C176:C177"/>
    <mergeCell ref="B42:B43"/>
    <mergeCell ref="B46:B47"/>
    <mergeCell ref="B63:B64"/>
    <mergeCell ref="C63:C64"/>
    <mergeCell ref="C61:C62"/>
    <mergeCell ref="B44:B45"/>
    <mergeCell ref="B94:B95"/>
    <mergeCell ref="C42:C43"/>
    <mergeCell ref="L28:L29"/>
    <mergeCell ref="A25:M25"/>
    <mergeCell ref="A26:A27"/>
    <mergeCell ref="A28:A29"/>
    <mergeCell ref="B13:B15"/>
    <mergeCell ref="B19:B20"/>
    <mergeCell ref="A16:A18"/>
    <mergeCell ref="C19:C20"/>
    <mergeCell ref="M13:M15"/>
    <mergeCell ref="C21:C23"/>
    <mergeCell ref="L30:L31"/>
    <mergeCell ref="M30:M31"/>
    <mergeCell ref="C38:C39"/>
    <mergeCell ref="B40:B41"/>
    <mergeCell ref="C36:C37"/>
    <mergeCell ref="B34:B35"/>
    <mergeCell ref="B32:B33"/>
    <mergeCell ref="L34:L35"/>
    <mergeCell ref="L32:L33"/>
    <mergeCell ref="L38:L39"/>
    <mergeCell ref="M16:M18"/>
    <mergeCell ref="B38:B39"/>
    <mergeCell ref="C46:C47"/>
    <mergeCell ref="C48:C49"/>
    <mergeCell ref="A13:A15"/>
    <mergeCell ref="A21:A23"/>
    <mergeCell ref="A46:A47"/>
    <mergeCell ref="A36:A37"/>
    <mergeCell ref="A38:A39"/>
    <mergeCell ref="B48:B49"/>
    <mergeCell ref="A34:A35"/>
    <mergeCell ref="C78:C79"/>
    <mergeCell ref="B74:B75"/>
    <mergeCell ref="A61:A62"/>
    <mergeCell ref="L65:L66"/>
    <mergeCell ref="C74:C75"/>
    <mergeCell ref="C40:C41"/>
    <mergeCell ref="A50:A51"/>
    <mergeCell ref="A67:A68"/>
    <mergeCell ref="A65:A66"/>
    <mergeCell ref="M48:M49"/>
    <mergeCell ref="L161:L162"/>
    <mergeCell ref="L57:L58"/>
    <mergeCell ref="B69:B70"/>
    <mergeCell ref="C67:C68"/>
    <mergeCell ref="L54:L56"/>
    <mergeCell ref="L63:L64"/>
    <mergeCell ref="L59:L60"/>
    <mergeCell ref="B50:B51"/>
    <mergeCell ref="C57:C58"/>
    <mergeCell ref="A54:A56"/>
    <mergeCell ref="B54:B56"/>
    <mergeCell ref="B65:B66"/>
    <mergeCell ref="A76:A77"/>
    <mergeCell ref="A69:A70"/>
    <mergeCell ref="B76:B77"/>
    <mergeCell ref="A74:A75"/>
    <mergeCell ref="A59:A60"/>
    <mergeCell ref="A57:A58"/>
    <mergeCell ref="B57:B58"/>
    <mergeCell ref="C59:C60"/>
    <mergeCell ref="B61:B62"/>
    <mergeCell ref="C76:C77"/>
    <mergeCell ref="A40:A41"/>
    <mergeCell ref="L84:L85"/>
    <mergeCell ref="B80:B81"/>
    <mergeCell ref="C54:C56"/>
    <mergeCell ref="A42:A43"/>
    <mergeCell ref="B59:B60"/>
    <mergeCell ref="A80:A81"/>
    <mergeCell ref="A48:A49"/>
    <mergeCell ref="L88:L89"/>
    <mergeCell ref="M88:M89"/>
    <mergeCell ref="B92:B93"/>
    <mergeCell ref="L168:L169"/>
    <mergeCell ref="B88:B89"/>
    <mergeCell ref="M168:M169"/>
    <mergeCell ref="L159:L160"/>
    <mergeCell ref="A166:M166"/>
    <mergeCell ref="A82:A83"/>
    <mergeCell ref="B82:B83"/>
    <mergeCell ref="C82:C83"/>
    <mergeCell ref="A163:A164"/>
    <mergeCell ref="B164:B165"/>
    <mergeCell ref="C86:C87"/>
    <mergeCell ref="B84:B85"/>
    <mergeCell ref="C88:C89"/>
    <mergeCell ref="B104:B105"/>
    <mergeCell ref="B106:B107"/>
    <mergeCell ref="C104:C105"/>
    <mergeCell ref="B108:B109"/>
    <mergeCell ref="C108:C109"/>
    <mergeCell ref="L108:L109"/>
    <mergeCell ref="B110:B111"/>
    <mergeCell ref="C110:C111"/>
    <mergeCell ref="L110:L111"/>
    <mergeCell ref="M116:M118"/>
    <mergeCell ref="B112:B113"/>
    <mergeCell ref="C112:C113"/>
    <mergeCell ref="L112:L113"/>
    <mergeCell ref="B114:B115"/>
    <mergeCell ref="C114:C115"/>
    <mergeCell ref="L114:L115"/>
    <mergeCell ref="A116:A118"/>
    <mergeCell ref="B116:B118"/>
    <mergeCell ref="C116:C118"/>
    <mergeCell ref="L116:L118"/>
    <mergeCell ref="A122:A124"/>
    <mergeCell ref="B122:B124"/>
    <mergeCell ref="C122:C124"/>
    <mergeCell ref="L122:L124"/>
    <mergeCell ref="L139:L140"/>
    <mergeCell ref="C139:C140"/>
    <mergeCell ref="B139:B140"/>
    <mergeCell ref="B157:B158"/>
    <mergeCell ref="C157:C158"/>
    <mergeCell ref="L157:L158"/>
    <mergeCell ref="L147:L148"/>
    <mergeCell ref="B147:B148"/>
    <mergeCell ref="C147:C148"/>
    <mergeCell ref="B149:B15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4" r:id="rId1"/>
  <rowBreaks count="18" manualBreakCount="18">
    <brk id="15" min="1" max="12" man="1"/>
    <brk id="23" max="255" man="1"/>
    <brk id="33" max="255" man="1"/>
    <brk id="43" max="255" man="1"/>
    <brk id="51" max="255" man="1"/>
    <brk id="60" max="255" man="1"/>
    <brk id="68" max="255" man="1"/>
    <brk id="75" max="255" man="1"/>
    <brk id="83" max="255" man="1"/>
    <brk id="91" max="255" man="1"/>
    <brk id="99" max="255" man="1"/>
    <brk id="109" min="1" max="12" man="1"/>
    <brk id="124" max="12" man="1"/>
    <brk id="138" max="12" man="1"/>
    <brk id="146" max="12" man="1"/>
    <brk id="156" max="12" man="1"/>
    <brk id="165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Воронова Л.Н.</cp:lastModifiedBy>
  <cp:lastPrinted>2019-02-21T15:27:21Z</cp:lastPrinted>
  <dcterms:created xsi:type="dcterms:W3CDTF">1996-10-08T23:32:33Z</dcterms:created>
  <dcterms:modified xsi:type="dcterms:W3CDTF">2019-03-12T08:02:54Z</dcterms:modified>
  <cp:category/>
  <cp:version/>
  <cp:contentType/>
  <cp:contentStatus/>
</cp:coreProperties>
</file>