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  <c r="K80" i="1" l="1"/>
  <c r="F20" i="1" l="1"/>
  <c r="F18" i="1"/>
  <c r="F21" i="1"/>
  <c r="F23" i="1"/>
  <c r="I79" i="1" l="1"/>
  <c r="J48" i="1"/>
  <c r="K48" i="1"/>
  <c r="J49" i="1"/>
  <c r="K49" i="1"/>
  <c r="I49" i="1"/>
  <c r="I48" i="1"/>
  <c r="K75" i="1"/>
  <c r="K73" i="1"/>
  <c r="K74" i="1"/>
  <c r="I63" i="1"/>
  <c r="I67" i="1"/>
  <c r="I52" i="1" l="1"/>
  <c r="F63" i="1" l="1"/>
  <c r="F71" i="1" s="1"/>
  <c r="F62" i="1"/>
  <c r="F70" i="1" s="1"/>
  <c r="F61" i="1"/>
  <c r="F69" i="1" s="1"/>
  <c r="K60" i="1"/>
  <c r="J60" i="1"/>
  <c r="I60" i="1"/>
  <c r="H60" i="1"/>
  <c r="G60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F60" i="1" l="1"/>
  <c r="F68" i="1"/>
  <c r="H15" i="1"/>
  <c r="F42" i="1" l="1"/>
  <c r="G34" i="1" l="1"/>
  <c r="F34" i="1" s="1"/>
  <c r="G36" i="1"/>
  <c r="F35" i="1"/>
  <c r="F33" i="1"/>
  <c r="G23" i="1"/>
  <c r="G17" i="1"/>
  <c r="E69" i="1" l="1"/>
  <c r="E70" i="1"/>
  <c r="E71" i="1"/>
  <c r="F67" i="1" l="1"/>
  <c r="F66" i="1"/>
  <c r="F65" i="1"/>
  <c r="K43" i="1"/>
  <c r="K40" i="1"/>
  <c r="H68" i="1" l="1"/>
  <c r="K68" i="1"/>
  <c r="I68" i="1"/>
  <c r="G68" i="1"/>
  <c r="J68" i="1"/>
  <c r="K64" i="1"/>
  <c r="J64" i="1"/>
  <c r="I64" i="1"/>
  <c r="H64" i="1"/>
  <c r="G64" i="1"/>
  <c r="F64" i="1" l="1"/>
  <c r="E68" i="1" l="1"/>
  <c r="H10" i="1" l="1"/>
  <c r="I10" i="1"/>
  <c r="J10" i="1"/>
  <c r="K10" i="1"/>
  <c r="G10" i="1"/>
  <c r="H11" i="1"/>
  <c r="I11" i="1"/>
  <c r="J11" i="1"/>
  <c r="K11" i="1"/>
  <c r="F45" i="1" l="1"/>
  <c r="F41" i="1"/>
  <c r="F40" i="1" l="1"/>
  <c r="I43" i="1"/>
  <c r="J43" i="1"/>
  <c r="J40" i="1"/>
  <c r="J74" i="1"/>
  <c r="J73" i="1" s="1"/>
  <c r="J77" i="1" s="1"/>
  <c r="J75" i="1"/>
  <c r="J78" i="1" l="1"/>
  <c r="G11" i="1" l="1"/>
  <c r="G49" i="1" s="1"/>
  <c r="G15" i="1"/>
  <c r="J47" i="1"/>
  <c r="J80" i="1" s="1"/>
  <c r="I47" i="1"/>
  <c r="I80" i="1" s="1"/>
  <c r="H47" i="1"/>
  <c r="H80" i="1" s="1"/>
  <c r="G47" i="1"/>
  <c r="G80" i="1" s="1"/>
  <c r="F80" i="1" s="1"/>
  <c r="F47" i="1"/>
  <c r="J81" i="1"/>
  <c r="I81" i="1"/>
  <c r="I74" i="1"/>
  <c r="I78" i="1" s="1"/>
  <c r="H48" i="1"/>
  <c r="H81" i="1" s="1"/>
  <c r="H49" i="1"/>
  <c r="H78" i="1"/>
  <c r="G32" i="1"/>
  <c r="G74" i="1"/>
  <c r="F10" i="1"/>
  <c r="F48" i="1" s="1"/>
  <c r="F29" i="1"/>
  <c r="F25" i="1"/>
  <c r="H32" i="1"/>
  <c r="I32" i="1"/>
  <c r="J32" i="1"/>
  <c r="K32" i="1"/>
  <c r="F13" i="1"/>
  <c r="F14" i="1"/>
  <c r="I9" i="1"/>
  <c r="H9" i="1"/>
  <c r="K9" i="1"/>
  <c r="K81" i="1"/>
  <c r="F17" i="1"/>
  <c r="F16" i="1"/>
  <c r="K15" i="1"/>
  <c r="J15" i="1"/>
  <c r="I15" i="1"/>
  <c r="K50" i="1"/>
  <c r="K83" i="1" s="1"/>
  <c r="J50" i="1"/>
  <c r="J83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8" i="1"/>
  <c r="E78" i="1"/>
  <c r="K77" i="1"/>
  <c r="E77" i="1"/>
  <c r="G75" i="1"/>
  <c r="I75" i="1"/>
  <c r="H75" i="1"/>
  <c r="F76" i="1"/>
  <c r="I82" i="1" l="1"/>
  <c r="H82" i="1"/>
  <c r="K82" i="1"/>
  <c r="K79" i="1" s="1"/>
  <c r="F15" i="1"/>
  <c r="F38" i="1"/>
  <c r="K46" i="1"/>
  <c r="H73" i="1"/>
  <c r="H77" i="1" s="1"/>
  <c r="G73" i="1"/>
  <c r="F74" i="1"/>
  <c r="F78" i="1" s="1"/>
  <c r="G48" i="1"/>
  <c r="G81" i="1" s="1"/>
  <c r="F32" i="1"/>
  <c r="H46" i="1"/>
  <c r="I46" i="1"/>
  <c r="J12" i="1"/>
  <c r="F12" i="1" s="1"/>
  <c r="F36" i="1"/>
  <c r="F75" i="1"/>
  <c r="F50" i="1"/>
  <c r="E46" i="1"/>
  <c r="F11" i="1"/>
  <c r="F49" i="1" s="1"/>
  <c r="F46" i="1" s="1"/>
  <c r="G9" i="1"/>
  <c r="G77" i="1"/>
  <c r="G78" i="1"/>
  <c r="G82" i="1" s="1"/>
  <c r="J82" i="1"/>
  <c r="I73" i="1"/>
  <c r="I77" i="1" s="1"/>
  <c r="J9" i="1"/>
  <c r="F81" i="1" l="1"/>
  <c r="J79" i="1"/>
  <c r="F82" i="1"/>
  <c r="G46" i="1"/>
  <c r="F9" i="1"/>
  <c r="J46" i="1"/>
  <c r="F73" i="1"/>
  <c r="F77" i="1" s="1"/>
  <c r="H79" i="1"/>
  <c r="F83" i="1"/>
  <c r="G79" i="1" l="1"/>
</calcChain>
</file>

<file path=xl/sharedStrings.xml><?xml version="1.0" encoding="utf-8"?>
<sst xmlns="http://schemas.openxmlformats.org/spreadsheetml/2006/main" count="160" uniqueCount="79">
  <si>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</si>
  <si>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</si>
  <si>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</si>
  <si>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</si>
  <si>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</si>
  <si>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</si>
  <si>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</si>
  <si>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</si>
  <si>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</si>
  <si>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</si>
  <si>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</si>
  <si>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</si>
  <si>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</si>
  <si>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</si>
  <si>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</si>
  <si>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</si>
  <si>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</si>
  <si>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</si>
  <si>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</si>
  <si>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</si>
  <si>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</si>
  <si>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</si>
  <si>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</si>
  <si>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</si>
  <si>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</si>
  <si>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</si>
  <si>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</si>
  <si>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</si>
  <si>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</si>
  <si>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</si>
  <si>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</si>
  <si>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</si>
  <si>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</si>
  <si>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</si>
  <si>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</si>
  <si>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</si>
  <si>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</si>
  <si>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</si>
  <si>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</si>
  <si>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</si>
  <si>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</si>
  <si>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</si>
  <si>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</si>
  <si>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</si>
  <si>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</si>
  <si>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</si>
  <si>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</si>
  <si>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</si>
  <si>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</si>
  <si>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</si>
  <si>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</si>
  <si>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</si>
  <si>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</si>
  <si>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</si>
  <si>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</si>
  <si>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</si>
  <si>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</si>
  <si>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</si>
  <si>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</si>
  <si>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</si>
  <si>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</si>
  <si>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</si>
  <si>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</si>
  <si>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</si>
  <si>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</si>
  <si>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</si>
  <si>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</si>
  <si>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</si>
  <si>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</si>
  <si>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</si>
  <si>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</si>
  <si>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</si>
  <si>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</si>
  <si>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</si>
  <si>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</si>
  <si>
    <t>0021-2023</t>
  </si>
  <si>
    <t>Основное мероприятие 01 Организация строительства (реконструкции) объектов физической культуры и спорта.</t>
  </si>
  <si>
    <t>Мероприятие 01.02 «Строительство (реконструкция) объектов физической культуры и спорта за счет средств бюджетов муниципальных образований Московской области»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</si>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</sst>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1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12" xfId="0" applyFill="1" applyBorder="1" applyAlignment="1"/>
    <xf numFmtId="0" fontId="3" fillId="0" borderId="5" xfId="0" applyFont="1" applyFill="1" applyBorder="1" applyAlignment="1">
      <alignment vertical="top" wrapText="1"/>
    </xf>
    <xf numFmtId="0" fontId="0" fillId="0" borderId="7" xfId="0" applyFill="1" applyBorder="1" applyAlignment="1"/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0" borderId="7" xfId="0" applyFont="1" applyFill="1" applyBorder="1" applyAlignment="1"/>
    <xf numFmtId="0" fontId="3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90" zoomScaleNormal="90" workbookViewId="0">
      <selection activeCell="J79" sqref="J79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31" t="s">
        <v>51</v>
      </c>
      <c r="K1" s="32"/>
      <c r="L1" s="32"/>
      <c r="M1" s="32"/>
    </row>
    <row r="2" spans="1:13" s="27" customFormat="1" x14ac:dyDescent="0.2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2"/>
      <c r="K2" s="32"/>
      <c r="L2" s="32"/>
      <c r="M2" s="32"/>
    </row>
    <row r="3" spans="1:13" s="27" customFormat="1" x14ac:dyDescent="0.2">
      <c r="A3" s="34" t="s">
        <v>26</v>
      </c>
      <c r="B3" s="35"/>
      <c r="C3" s="35"/>
      <c r="D3" s="35"/>
      <c r="E3" s="35"/>
      <c r="F3" s="35"/>
      <c r="G3" s="35"/>
      <c r="H3" s="35"/>
      <c r="I3" s="35"/>
      <c r="J3" s="32"/>
      <c r="K3" s="32"/>
      <c r="L3" s="32"/>
      <c r="M3" s="32"/>
    </row>
    <row r="4" spans="1:13" s="27" customFormat="1" ht="3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33"/>
      <c r="K4" s="33"/>
      <c r="L4" s="33"/>
      <c r="M4" s="33"/>
    </row>
    <row r="5" spans="1:13" ht="15" customHeight="1" x14ac:dyDescent="0.2">
      <c r="A5" s="63" t="s">
        <v>0</v>
      </c>
      <c r="B5" s="52" t="s">
        <v>10</v>
      </c>
      <c r="C5" s="52" t="s">
        <v>1</v>
      </c>
      <c r="D5" s="52" t="s">
        <v>2</v>
      </c>
      <c r="E5" s="110" t="s">
        <v>13</v>
      </c>
      <c r="F5" s="52" t="s">
        <v>3</v>
      </c>
      <c r="G5" s="58" t="s">
        <v>4</v>
      </c>
      <c r="H5" s="59"/>
      <c r="I5" s="59"/>
      <c r="J5" s="59"/>
      <c r="K5" s="60"/>
      <c r="L5" s="52" t="s">
        <v>5</v>
      </c>
      <c r="M5" s="52" t="s">
        <v>6</v>
      </c>
    </row>
    <row r="6" spans="1:13" ht="52.5" customHeight="1" x14ac:dyDescent="0.2">
      <c r="A6" s="63"/>
      <c r="B6" s="52"/>
      <c r="C6" s="52"/>
      <c r="D6" s="52"/>
      <c r="E6" s="110"/>
      <c r="F6" s="52"/>
      <c r="G6" s="22" t="s">
        <v>21</v>
      </c>
      <c r="H6" s="22" t="s">
        <v>22</v>
      </c>
      <c r="I6" s="22" t="s">
        <v>23</v>
      </c>
      <c r="J6" s="28" t="s">
        <v>24</v>
      </c>
      <c r="K6" s="22" t="s">
        <v>25</v>
      </c>
      <c r="L6" s="52"/>
      <c r="M6" s="52"/>
    </row>
    <row r="7" spans="1:13" x14ac:dyDescent="0.2">
      <c r="A7" s="23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8">
        <v>10</v>
      </c>
      <c r="K7" s="22">
        <v>11</v>
      </c>
      <c r="L7" s="22">
        <v>12</v>
      </c>
      <c r="M7" s="22">
        <v>13</v>
      </c>
    </row>
    <row r="8" spans="1:13" s="25" customFormat="1" x14ac:dyDescent="0.2">
      <c r="A8" s="61" t="s">
        <v>42</v>
      </c>
      <c r="B8" s="61"/>
      <c r="C8" s="61"/>
      <c r="D8" s="62"/>
      <c r="E8" s="62"/>
      <c r="F8" s="62"/>
      <c r="G8" s="62"/>
      <c r="H8" s="62"/>
      <c r="I8" s="62"/>
      <c r="J8" s="62"/>
      <c r="K8" s="62"/>
      <c r="L8" s="61"/>
      <c r="M8" s="61"/>
    </row>
    <row r="9" spans="1:13" s="25" customFormat="1" x14ac:dyDescent="0.2">
      <c r="A9" s="36" t="s">
        <v>15</v>
      </c>
      <c r="B9" s="38" t="s">
        <v>57</v>
      </c>
      <c r="C9" s="45" t="s">
        <v>17</v>
      </c>
      <c r="D9" s="24" t="s">
        <v>28</v>
      </c>
      <c r="E9" s="1">
        <v>0</v>
      </c>
      <c r="F9" s="1">
        <f>SUM(G9:K9)</f>
        <v>135981.85</v>
      </c>
      <c r="G9" s="1">
        <f>SUM(G10:G11)</f>
        <v>8291.85</v>
      </c>
      <c r="H9" s="1">
        <f>SUM(H10:H11)</f>
        <v>27690</v>
      </c>
      <c r="I9" s="1">
        <f>SUM(I10:I11)</f>
        <v>0</v>
      </c>
      <c r="J9" s="1">
        <f>SUM(J10:J11)</f>
        <v>0</v>
      </c>
      <c r="K9" s="1">
        <f>SUM(K10:K11)</f>
        <v>100000</v>
      </c>
      <c r="L9" s="53" t="s">
        <v>14</v>
      </c>
      <c r="M9" s="48" t="s">
        <v>52</v>
      </c>
    </row>
    <row r="10" spans="1:13" s="25" customFormat="1" ht="25.5" x14ac:dyDescent="0.2">
      <c r="A10" s="51"/>
      <c r="B10" s="44"/>
      <c r="C10" s="46"/>
      <c r="D10" s="24" t="s">
        <v>18</v>
      </c>
      <c r="E10" s="1">
        <v>0</v>
      </c>
      <c r="F10" s="1">
        <f t="shared" ref="F10:F11" si="0">SUM(G10:K10)</f>
        <v>80300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80300</v>
      </c>
      <c r="L10" s="54"/>
      <c r="M10" s="49"/>
    </row>
    <row r="11" spans="1:13" s="25" customFormat="1" ht="38.25" customHeight="1" x14ac:dyDescent="0.2">
      <c r="A11" s="37"/>
      <c r="B11" s="39"/>
      <c r="C11" s="47"/>
      <c r="D11" s="24" t="s">
        <v>8</v>
      </c>
      <c r="E11" s="1">
        <v>0</v>
      </c>
      <c r="F11" s="1">
        <f t="shared" si="0"/>
        <v>55681.85</v>
      </c>
      <c r="G11" s="2">
        <f>G17+G14</f>
        <v>8291.85</v>
      </c>
      <c r="H11" s="2">
        <f t="shared" ref="H11:K11" si="2">H17+H14</f>
        <v>27690</v>
      </c>
      <c r="I11" s="2">
        <f t="shared" si="2"/>
        <v>0</v>
      </c>
      <c r="J11" s="2">
        <f t="shared" si="2"/>
        <v>0</v>
      </c>
      <c r="K11" s="2">
        <f t="shared" si="2"/>
        <v>19700</v>
      </c>
      <c r="L11" s="54"/>
      <c r="M11" s="43"/>
    </row>
    <row r="12" spans="1:13" s="25" customFormat="1" x14ac:dyDescent="0.2">
      <c r="A12" s="36" t="s">
        <v>16</v>
      </c>
      <c r="B12" s="38" t="s">
        <v>58</v>
      </c>
      <c r="C12" s="40" t="s">
        <v>17</v>
      </c>
      <c r="D12" s="24" t="s">
        <v>28</v>
      </c>
      <c r="E12" s="6">
        <v>0</v>
      </c>
      <c r="F12" s="1">
        <f>SUM(G12:K12)</f>
        <v>127690</v>
      </c>
      <c r="G12" s="1">
        <f>SUM(G13:G14)</f>
        <v>0</v>
      </c>
      <c r="H12" s="1">
        <f>SUM(H13:H14)</f>
        <v>27690</v>
      </c>
      <c r="I12" s="1">
        <f>SUM(I13:I14)</f>
        <v>0</v>
      </c>
      <c r="J12" s="1">
        <f>SUM(J13:J14)</f>
        <v>0</v>
      </c>
      <c r="K12" s="1">
        <f>SUM(K13:K14)</f>
        <v>100000</v>
      </c>
      <c r="L12" s="54"/>
      <c r="M12" s="48"/>
    </row>
    <row r="13" spans="1:13" s="25" customFormat="1" ht="24.75" customHeight="1" x14ac:dyDescent="0.2">
      <c r="A13" s="51"/>
      <c r="B13" s="44"/>
      <c r="C13" s="50"/>
      <c r="D13" s="24" t="s">
        <v>18</v>
      </c>
      <c r="E13" s="6">
        <v>0</v>
      </c>
      <c r="F13" s="1">
        <f t="shared" ref="F13:F25" si="3">SUM(G13:K13)</f>
        <v>80300</v>
      </c>
      <c r="G13" s="1">
        <v>0</v>
      </c>
      <c r="H13" s="1">
        <v>0</v>
      </c>
      <c r="I13" s="1">
        <v>0</v>
      </c>
      <c r="J13" s="1">
        <v>0</v>
      </c>
      <c r="K13" s="1">
        <v>80300</v>
      </c>
      <c r="L13" s="54"/>
      <c r="M13" s="49"/>
    </row>
    <row r="14" spans="1:13" s="25" customFormat="1" ht="24.75" customHeight="1" x14ac:dyDescent="0.2">
      <c r="A14" s="37"/>
      <c r="B14" s="39"/>
      <c r="C14" s="41"/>
      <c r="D14" s="24" t="s">
        <v>8</v>
      </c>
      <c r="E14" s="7">
        <v>0</v>
      </c>
      <c r="F14" s="1">
        <f t="shared" si="3"/>
        <v>47390</v>
      </c>
      <c r="G14" s="2">
        <v>0</v>
      </c>
      <c r="H14" s="2">
        <v>27690</v>
      </c>
      <c r="I14" s="2">
        <v>0</v>
      </c>
      <c r="J14" s="2">
        <v>0</v>
      </c>
      <c r="K14" s="2">
        <v>19700</v>
      </c>
      <c r="L14" s="54"/>
      <c r="M14" s="43"/>
    </row>
    <row r="15" spans="1:13" s="25" customFormat="1" ht="15" customHeight="1" x14ac:dyDescent="0.2">
      <c r="A15" s="36" t="s">
        <v>47</v>
      </c>
      <c r="B15" s="38" t="s">
        <v>73</v>
      </c>
      <c r="C15" s="40" t="s">
        <v>38</v>
      </c>
      <c r="D15" s="24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54"/>
      <c r="M15" s="48"/>
    </row>
    <row r="16" spans="1:13" s="25" customFormat="1" ht="27.75" customHeight="1" x14ac:dyDescent="0.2">
      <c r="A16" s="51"/>
      <c r="B16" s="44"/>
      <c r="C16" s="50"/>
      <c r="D16" s="24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54"/>
      <c r="M16" s="49"/>
    </row>
    <row r="17" spans="1:13" s="25" customFormat="1" ht="24" customHeight="1" x14ac:dyDescent="0.2">
      <c r="A17" s="37"/>
      <c r="B17" s="39"/>
      <c r="C17" s="41"/>
      <c r="D17" s="24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54"/>
      <c r="M17" s="43"/>
    </row>
    <row r="18" spans="1:13" s="25" customFormat="1" ht="14.25" customHeight="1" x14ac:dyDescent="0.2">
      <c r="A18" s="36" t="s">
        <v>11</v>
      </c>
      <c r="B18" s="38" t="s">
        <v>59</v>
      </c>
      <c r="C18" s="40">
        <v>2020</v>
      </c>
      <c r="D18" s="24" t="s">
        <v>28</v>
      </c>
      <c r="E18" s="7">
        <v>0</v>
      </c>
      <c r="F18" s="1">
        <f>SUM(G18:K18)</f>
        <v>34660</v>
      </c>
      <c r="G18" s="2">
        <v>18088</v>
      </c>
      <c r="H18" s="2">
        <v>0</v>
      </c>
      <c r="I18" s="2">
        <v>16572</v>
      </c>
      <c r="J18" s="2">
        <v>0</v>
      </c>
      <c r="K18" s="2">
        <v>0</v>
      </c>
      <c r="L18" s="54"/>
      <c r="M18" s="111"/>
    </row>
    <row r="19" spans="1:13" s="25" customFormat="1" ht="27.75" customHeight="1" x14ac:dyDescent="0.2">
      <c r="A19" s="51"/>
      <c r="B19" s="44"/>
      <c r="C19" s="50"/>
      <c r="D19" s="24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4"/>
      <c r="M19" s="49"/>
    </row>
    <row r="20" spans="1:13" s="25" customFormat="1" ht="23.25" customHeight="1" x14ac:dyDescent="0.2">
      <c r="A20" s="37"/>
      <c r="B20" s="39"/>
      <c r="C20" s="41"/>
      <c r="D20" s="24" t="s">
        <v>8</v>
      </c>
      <c r="E20" s="7">
        <v>0</v>
      </c>
      <c r="F20" s="1">
        <f>SUM(G20:K20)</f>
        <v>34660</v>
      </c>
      <c r="G20" s="2">
        <v>18088</v>
      </c>
      <c r="H20" s="2">
        <v>0</v>
      </c>
      <c r="I20" s="2">
        <v>16572</v>
      </c>
      <c r="J20" s="2">
        <v>0</v>
      </c>
      <c r="K20" s="2">
        <v>0</v>
      </c>
      <c r="L20" s="54"/>
      <c r="M20" s="43"/>
    </row>
    <row r="21" spans="1:13" s="25" customFormat="1" ht="14.25" customHeight="1" x14ac:dyDescent="0.2">
      <c r="A21" s="36" t="s">
        <v>12</v>
      </c>
      <c r="B21" s="38" t="s">
        <v>60</v>
      </c>
      <c r="C21" s="40">
        <v>2020</v>
      </c>
      <c r="D21" s="24" t="s">
        <v>28</v>
      </c>
      <c r="E21" s="7">
        <v>0</v>
      </c>
      <c r="F21" s="1">
        <f>SUM(G21:K21)</f>
        <v>34660</v>
      </c>
      <c r="G21" s="2">
        <v>18088</v>
      </c>
      <c r="H21" s="2">
        <v>0</v>
      </c>
      <c r="I21" s="2">
        <v>16572</v>
      </c>
      <c r="J21" s="2">
        <v>0</v>
      </c>
      <c r="K21" s="2">
        <v>0</v>
      </c>
      <c r="L21" s="54"/>
      <c r="M21" s="111"/>
    </row>
    <row r="22" spans="1:13" s="25" customFormat="1" ht="27" customHeight="1" x14ac:dyDescent="0.2">
      <c r="A22" s="71"/>
      <c r="B22" s="44"/>
      <c r="C22" s="50"/>
      <c r="D22" s="24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4"/>
      <c r="M22" s="49"/>
    </row>
    <row r="23" spans="1:13" s="25" customFormat="1" ht="29.25" customHeight="1" x14ac:dyDescent="0.2">
      <c r="A23" s="112"/>
      <c r="B23" s="39"/>
      <c r="C23" s="41"/>
      <c r="D23" s="24" t="s">
        <v>8</v>
      </c>
      <c r="E23" s="7">
        <v>0</v>
      </c>
      <c r="F23" s="1">
        <f>SUM(G23:K23)</f>
        <v>34660</v>
      </c>
      <c r="G23" s="2">
        <f>14288+3800</f>
        <v>18088</v>
      </c>
      <c r="H23" s="2">
        <v>0</v>
      </c>
      <c r="I23" s="2">
        <v>16572</v>
      </c>
      <c r="J23" s="2">
        <v>0</v>
      </c>
      <c r="K23" s="2">
        <v>0</v>
      </c>
      <c r="L23" s="54"/>
      <c r="M23" s="43"/>
    </row>
    <row r="24" spans="1:13" s="25" customFormat="1" ht="19.5" customHeight="1" x14ac:dyDescent="0.2">
      <c r="A24" s="36" t="s">
        <v>32</v>
      </c>
      <c r="B24" s="38" t="s">
        <v>53</v>
      </c>
      <c r="C24" s="40" t="s">
        <v>54</v>
      </c>
      <c r="D24" s="24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54"/>
      <c r="M24" s="42" t="s">
        <v>39</v>
      </c>
    </row>
    <row r="25" spans="1:13" s="25" customFormat="1" ht="31.5" customHeight="1" x14ac:dyDescent="0.2">
      <c r="A25" s="37"/>
      <c r="B25" s="39"/>
      <c r="C25" s="41"/>
      <c r="D25" s="24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54"/>
      <c r="M25" s="43"/>
    </row>
    <row r="26" spans="1:13" s="25" customFormat="1" ht="27" customHeight="1" x14ac:dyDescent="0.2">
      <c r="A26" s="64" t="s">
        <v>31</v>
      </c>
      <c r="B26" s="38" t="s">
        <v>61</v>
      </c>
      <c r="C26" s="40" t="s">
        <v>54</v>
      </c>
      <c r="D26" s="24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54"/>
      <c r="M26" s="38"/>
    </row>
    <row r="27" spans="1:13" s="25" customFormat="1" ht="24" customHeight="1" x14ac:dyDescent="0.2">
      <c r="A27" s="65"/>
      <c r="B27" s="39"/>
      <c r="C27" s="41"/>
      <c r="D27" s="24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54"/>
      <c r="M27" s="39"/>
    </row>
    <row r="28" spans="1:13" s="25" customFormat="1" ht="26.25" customHeight="1" x14ac:dyDescent="0.2">
      <c r="A28" s="36" t="s">
        <v>33</v>
      </c>
      <c r="B28" s="38" t="s">
        <v>56</v>
      </c>
      <c r="C28" s="40" t="s">
        <v>55</v>
      </c>
      <c r="D28" s="24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54"/>
      <c r="M28" s="42" t="s">
        <v>48</v>
      </c>
    </row>
    <row r="29" spans="1:13" s="25" customFormat="1" ht="37.5" customHeight="1" x14ac:dyDescent="0.2">
      <c r="A29" s="37"/>
      <c r="B29" s="39"/>
      <c r="C29" s="41"/>
      <c r="D29" s="24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54"/>
      <c r="M29" s="43"/>
    </row>
    <row r="30" spans="1:13" s="25" customFormat="1" ht="21" customHeight="1" x14ac:dyDescent="0.2">
      <c r="A30" s="64" t="s">
        <v>34</v>
      </c>
      <c r="B30" s="38" t="s">
        <v>62</v>
      </c>
      <c r="C30" s="40" t="s">
        <v>55</v>
      </c>
      <c r="D30" s="24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54"/>
      <c r="M30" s="38"/>
    </row>
    <row r="31" spans="1:13" s="25" customFormat="1" ht="29.25" customHeight="1" x14ac:dyDescent="0.2">
      <c r="A31" s="65"/>
      <c r="B31" s="39"/>
      <c r="C31" s="41"/>
      <c r="D31" s="24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54"/>
      <c r="M31" s="39"/>
    </row>
    <row r="32" spans="1:13" s="25" customFormat="1" ht="13.5" customHeight="1" x14ac:dyDescent="0.2">
      <c r="A32" s="36" t="s">
        <v>40</v>
      </c>
      <c r="B32" s="48" t="s">
        <v>74</v>
      </c>
      <c r="C32" s="45" t="s">
        <v>17</v>
      </c>
      <c r="D32" s="24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54"/>
      <c r="M32" s="38" t="s">
        <v>36</v>
      </c>
    </row>
    <row r="33" spans="1:13" s="25" customFormat="1" ht="26.25" customHeight="1" x14ac:dyDescent="0.2">
      <c r="A33" s="71"/>
      <c r="B33" s="73"/>
      <c r="C33" s="57"/>
      <c r="D33" s="24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54"/>
      <c r="M33" s="56"/>
    </row>
    <row r="34" spans="1:13" s="25" customFormat="1" ht="27.75" customHeight="1" x14ac:dyDescent="0.2">
      <c r="A34" s="71"/>
      <c r="B34" s="73"/>
      <c r="C34" s="57"/>
      <c r="D34" s="24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54"/>
      <c r="M34" s="56"/>
    </row>
    <row r="35" spans="1:13" ht="24" customHeight="1" x14ac:dyDescent="0.2">
      <c r="A35" s="72"/>
      <c r="B35" s="43"/>
      <c r="C35" s="47"/>
      <c r="D35" s="24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54"/>
      <c r="M35" s="39"/>
    </row>
    <row r="36" spans="1:13" ht="15" customHeight="1" x14ac:dyDescent="0.2">
      <c r="A36" s="64" t="s">
        <v>41</v>
      </c>
      <c r="B36" s="38" t="s">
        <v>63</v>
      </c>
      <c r="C36" s="45" t="s">
        <v>17</v>
      </c>
      <c r="D36" s="24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54"/>
      <c r="M36" s="38"/>
    </row>
    <row r="37" spans="1:13" ht="27" customHeight="1" x14ac:dyDescent="0.2">
      <c r="A37" s="74"/>
      <c r="B37" s="56"/>
      <c r="C37" s="57"/>
      <c r="D37" s="24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54"/>
      <c r="M37" s="56"/>
    </row>
    <row r="38" spans="1:13" ht="26.25" customHeight="1" x14ac:dyDescent="0.2">
      <c r="A38" s="74"/>
      <c r="B38" s="56"/>
      <c r="C38" s="57"/>
      <c r="D38" s="24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54"/>
      <c r="M38" s="56"/>
    </row>
    <row r="39" spans="1:13" ht="24" customHeight="1" x14ac:dyDescent="0.2">
      <c r="A39" s="75"/>
      <c r="B39" s="113"/>
      <c r="C39" s="47"/>
      <c r="D39" s="24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55"/>
      <c r="M39" s="113"/>
    </row>
    <row r="40" spans="1:13" ht="15" customHeight="1" x14ac:dyDescent="0.2">
      <c r="A40" s="69" t="s">
        <v>49</v>
      </c>
      <c r="B40" s="67" t="s">
        <v>35</v>
      </c>
      <c r="C40" s="45" t="s">
        <v>17</v>
      </c>
      <c r="D40" s="24" t="s">
        <v>28</v>
      </c>
      <c r="E40" s="1">
        <v>0</v>
      </c>
      <c r="F40" s="1">
        <f>SUM(F41:F42)</f>
        <v>2093177.98</v>
      </c>
      <c r="G40" s="1">
        <f>SUM(G41:G42)</f>
        <v>0</v>
      </c>
      <c r="H40" s="1">
        <f>SUM(H41:H42)</f>
        <v>41000</v>
      </c>
      <c r="I40" s="1">
        <f>SUM(I41:I42)</f>
        <v>354951.25</v>
      </c>
      <c r="J40" s="1">
        <f t="shared" ref="J40" si="7">SUM(J41:J42)</f>
        <v>699568.98</v>
      </c>
      <c r="K40" s="1">
        <f>SUM(K41:K42)</f>
        <v>997657.75</v>
      </c>
      <c r="L40" s="53" t="s">
        <v>14</v>
      </c>
      <c r="M40" s="38" t="s">
        <v>71</v>
      </c>
    </row>
    <row r="41" spans="1:13" ht="24" customHeight="1" x14ac:dyDescent="0.2">
      <c r="A41" s="70"/>
      <c r="B41" s="68"/>
      <c r="C41" s="57"/>
      <c r="D41" s="24" t="s">
        <v>29</v>
      </c>
      <c r="E41" s="1">
        <v>0</v>
      </c>
      <c r="F41" s="1">
        <f>SUM(G41:K41)</f>
        <v>1278151.73</v>
      </c>
      <c r="G41" s="1">
        <v>0</v>
      </c>
      <c r="H41" s="1">
        <v>0</v>
      </c>
      <c r="I41" s="1">
        <v>210639.03</v>
      </c>
      <c r="J41" s="1">
        <v>445045.97</v>
      </c>
      <c r="K41" s="1">
        <v>622466.73</v>
      </c>
      <c r="L41" s="54"/>
      <c r="M41" s="44"/>
    </row>
    <row r="42" spans="1:13" ht="25.5" customHeight="1" x14ac:dyDescent="0.2">
      <c r="A42" s="70"/>
      <c r="B42" s="68"/>
      <c r="C42" s="47"/>
      <c r="D42" s="24" t="s">
        <v>30</v>
      </c>
      <c r="E42" s="1">
        <v>0</v>
      </c>
      <c r="F42" s="1">
        <f>SUM(G42:K42)</f>
        <v>815026.25</v>
      </c>
      <c r="G42" s="1">
        <v>0</v>
      </c>
      <c r="H42" s="1">
        <v>41000</v>
      </c>
      <c r="I42" s="1">
        <v>144312.22</v>
      </c>
      <c r="J42" s="1">
        <v>254523.01</v>
      </c>
      <c r="K42" s="1">
        <v>375191.02</v>
      </c>
      <c r="L42" s="54"/>
      <c r="M42" s="44"/>
    </row>
    <row r="43" spans="1:13" ht="15" customHeight="1" x14ac:dyDescent="0.2">
      <c r="A43" s="69" t="s">
        <v>50</v>
      </c>
      <c r="B43" s="67" t="s">
        <v>64</v>
      </c>
      <c r="C43" s="45" t="s">
        <v>17</v>
      </c>
      <c r="D43" s="24" t="s">
        <v>28</v>
      </c>
      <c r="E43" s="1">
        <v>0</v>
      </c>
      <c r="F43" s="1">
        <f>SUM(F44:F45)</f>
        <v>2093177.98</v>
      </c>
      <c r="G43" s="1">
        <f>SUM(G44:G45)</f>
        <v>0</v>
      </c>
      <c r="H43" s="1">
        <f>SUM(H44:H45)</f>
        <v>41000</v>
      </c>
      <c r="I43" s="1">
        <f t="shared" ref="I43:J43" si="8">SUM(I44:I45)</f>
        <v>354951.25</v>
      </c>
      <c r="J43" s="1">
        <f t="shared" si="8"/>
        <v>699568.98</v>
      </c>
      <c r="K43" s="1">
        <f>SUM(K44:K45)</f>
        <v>997657.75</v>
      </c>
      <c r="L43" s="54"/>
      <c r="M43" s="44"/>
    </row>
    <row r="44" spans="1:13" ht="26.25" customHeight="1" x14ac:dyDescent="0.2">
      <c r="A44" s="70"/>
      <c r="B44" s="68"/>
      <c r="C44" s="57"/>
      <c r="D44" s="24" t="s">
        <v>29</v>
      </c>
      <c r="E44" s="1">
        <v>0</v>
      </c>
      <c r="F44" s="1">
        <f>SUM(G44:K44)</f>
        <v>1278151.73</v>
      </c>
      <c r="G44" s="1">
        <v>0</v>
      </c>
      <c r="H44" s="1">
        <v>0</v>
      </c>
      <c r="I44" s="1">
        <v>210639.03</v>
      </c>
      <c r="J44" s="1">
        <v>445045.97</v>
      </c>
      <c r="K44" s="1">
        <v>622466.73</v>
      </c>
      <c r="L44" s="54"/>
      <c r="M44" s="44"/>
    </row>
    <row r="45" spans="1:13" ht="24.75" customHeight="1" x14ac:dyDescent="0.2">
      <c r="A45" s="70"/>
      <c r="B45" s="68"/>
      <c r="C45" s="47"/>
      <c r="D45" s="24" t="s">
        <v>30</v>
      </c>
      <c r="E45" s="1">
        <v>0</v>
      </c>
      <c r="F45" s="1">
        <f>SUM(G45:K45)</f>
        <v>815026.25</v>
      </c>
      <c r="G45" s="1">
        <v>0</v>
      </c>
      <c r="H45" s="1">
        <v>41000</v>
      </c>
      <c r="I45" s="1">
        <v>144312.22</v>
      </c>
      <c r="J45" s="1">
        <v>254523.01</v>
      </c>
      <c r="K45" s="1">
        <v>375191.02</v>
      </c>
      <c r="L45" s="55"/>
      <c r="M45" s="39"/>
    </row>
    <row r="46" spans="1:13" ht="16.5" customHeight="1" x14ac:dyDescent="0.2">
      <c r="A46" s="76" t="s">
        <v>43</v>
      </c>
      <c r="B46" s="77"/>
      <c r="C46" s="82" t="s">
        <v>7</v>
      </c>
      <c r="D46" s="83"/>
      <c r="E46" s="8">
        <f>SUM(E48:E50)</f>
        <v>80269.796000000002</v>
      </c>
      <c r="F46" s="8">
        <f>SUM(F47:F50)</f>
        <v>3815001.16</v>
      </c>
      <c r="G46" s="8">
        <f>SUM(G47:G50)</f>
        <v>137561.18</v>
      </c>
      <c r="H46" s="8">
        <f t="shared" ref="H46:J46" si="9">SUM(H47:H50)</f>
        <v>68690</v>
      </c>
      <c r="I46" s="8">
        <f t="shared" si="9"/>
        <v>371523.25</v>
      </c>
      <c r="J46" s="8">
        <f t="shared" si="9"/>
        <v>1419568.98</v>
      </c>
      <c r="K46" s="8">
        <f>SUM(K48:K50)</f>
        <v>1817657.75</v>
      </c>
      <c r="L46" s="54"/>
      <c r="M46" s="90"/>
    </row>
    <row r="47" spans="1:13" ht="14.25" customHeight="1" x14ac:dyDescent="0.2">
      <c r="A47" s="78"/>
      <c r="B47" s="79"/>
      <c r="C47" s="84" t="s">
        <v>46</v>
      </c>
      <c r="D47" s="85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54"/>
      <c r="M47" s="91"/>
    </row>
    <row r="48" spans="1:13" ht="23.25" customHeight="1" x14ac:dyDescent="0.2">
      <c r="A48" s="80"/>
      <c r="B48" s="32"/>
      <c r="C48" s="84" t="s">
        <v>18</v>
      </c>
      <c r="D48" s="85"/>
      <c r="E48" s="9">
        <f t="shared" ref="E48:H48" si="11">SUM(E41+E34+E10)</f>
        <v>60269.796000000002</v>
      </c>
      <c r="F48" s="9">
        <f>SUM(F41+F34+F10)</f>
        <v>1369128.6</v>
      </c>
      <c r="G48" s="9">
        <f t="shared" si="11"/>
        <v>10676.869999999999</v>
      </c>
      <c r="H48" s="9">
        <f t="shared" si="11"/>
        <v>0</v>
      </c>
      <c r="I48" s="9">
        <f>SUM(I41+I34+I10+I19)</f>
        <v>210639.03</v>
      </c>
      <c r="J48" s="9">
        <f t="shared" ref="J48:K48" si="12">SUM(J41+J34+J10+J19)</f>
        <v>445045.97</v>
      </c>
      <c r="K48" s="9">
        <f t="shared" si="12"/>
        <v>702766.73</v>
      </c>
      <c r="L48" s="54"/>
      <c r="M48" s="91"/>
    </row>
    <row r="49" spans="1:13" ht="25.5" customHeight="1" x14ac:dyDescent="0.2">
      <c r="A49" s="80"/>
      <c r="B49" s="32"/>
      <c r="C49" s="84" t="s">
        <v>30</v>
      </c>
      <c r="D49" s="85"/>
      <c r="E49" s="9">
        <f>SUM(E42+E35+E11)</f>
        <v>20000</v>
      </c>
      <c r="F49" s="9">
        <f>SUM(F42+F35+F11+F20)</f>
        <v>1000726.91</v>
      </c>
      <c r="G49" s="9">
        <f>SUM(G42+G35+G11+G20)</f>
        <v>121738.66</v>
      </c>
      <c r="H49" s="9">
        <f>SUM(H42+H35+H11)</f>
        <v>68690</v>
      </c>
      <c r="I49" s="9">
        <f>SUM(I42+I35+I11+I20)</f>
        <v>160884.22</v>
      </c>
      <c r="J49" s="9">
        <f t="shared" ref="J49:K49" si="13">SUM(J42+J35+J11+J20)</f>
        <v>254523.01</v>
      </c>
      <c r="K49" s="9">
        <f t="shared" si="13"/>
        <v>394891.02</v>
      </c>
      <c r="L49" s="54"/>
      <c r="M49" s="91"/>
    </row>
    <row r="50" spans="1:13" x14ac:dyDescent="0.2">
      <c r="A50" s="81"/>
      <c r="B50" s="33"/>
      <c r="C50" s="100" t="s">
        <v>27</v>
      </c>
      <c r="D50" s="101"/>
      <c r="E50" s="9">
        <f>SUM(E29)</f>
        <v>0</v>
      </c>
      <c r="F50" s="9">
        <f t="shared" ref="F50:K50" si="14">F29+F25</f>
        <v>1440000</v>
      </c>
      <c r="G50" s="9">
        <f t="shared" si="14"/>
        <v>0</v>
      </c>
      <c r="H50" s="9">
        <f t="shared" si="14"/>
        <v>0</v>
      </c>
      <c r="I50" s="9">
        <f t="shared" si="14"/>
        <v>0</v>
      </c>
      <c r="J50" s="9">
        <f t="shared" si="14"/>
        <v>720000</v>
      </c>
      <c r="K50" s="9">
        <f t="shared" si="14"/>
        <v>720000</v>
      </c>
      <c r="L50" s="55"/>
      <c r="M50" s="107"/>
    </row>
    <row r="51" spans="1:13" x14ac:dyDescent="0.2">
      <c r="A51" s="86" t="s">
        <v>67</v>
      </c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7"/>
      <c r="M51" s="89"/>
    </row>
    <row r="52" spans="1:13" x14ac:dyDescent="0.2">
      <c r="A52" s="36" t="s">
        <v>19</v>
      </c>
      <c r="B52" s="48" t="s">
        <v>76</v>
      </c>
      <c r="C52" s="45" t="s">
        <v>75</v>
      </c>
      <c r="D52" s="20" t="s">
        <v>28</v>
      </c>
      <c r="E52" s="11">
        <v>0</v>
      </c>
      <c r="F52" s="9">
        <v>56704</v>
      </c>
      <c r="G52" s="9">
        <v>0</v>
      </c>
      <c r="H52" s="9">
        <v>56704</v>
      </c>
      <c r="I52" s="9">
        <f>SUM(I53:I55)</f>
        <v>0</v>
      </c>
      <c r="J52" s="9">
        <v>0</v>
      </c>
      <c r="K52" s="9">
        <v>0</v>
      </c>
      <c r="L52" s="93"/>
      <c r="M52" s="67"/>
    </row>
    <row r="53" spans="1:13" ht="25.5" x14ac:dyDescent="0.2">
      <c r="A53" s="71"/>
      <c r="B53" s="73"/>
      <c r="C53" s="57"/>
      <c r="D53" s="20" t="s">
        <v>46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4"/>
      <c r="M53" s="67"/>
    </row>
    <row r="54" spans="1:13" ht="25.5" x14ac:dyDescent="0.2">
      <c r="A54" s="71"/>
      <c r="B54" s="73"/>
      <c r="C54" s="57"/>
      <c r="D54" s="20" t="s">
        <v>18</v>
      </c>
      <c r="E54" s="11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4"/>
      <c r="M54" s="67"/>
    </row>
    <row r="55" spans="1:13" ht="25.5" x14ac:dyDescent="0.2">
      <c r="A55" s="71"/>
      <c r="B55" s="73"/>
      <c r="C55" s="57"/>
      <c r="D55" s="20" t="s">
        <v>30</v>
      </c>
      <c r="E55" s="11">
        <v>0</v>
      </c>
      <c r="F55" s="9">
        <v>56704</v>
      </c>
      <c r="G55" s="9">
        <v>0</v>
      </c>
      <c r="H55" s="9">
        <v>56704</v>
      </c>
      <c r="I55" s="9">
        <v>0</v>
      </c>
      <c r="J55" s="9">
        <v>0</v>
      </c>
      <c r="K55" s="9">
        <v>0</v>
      </c>
      <c r="L55" s="94"/>
      <c r="M55" s="92"/>
    </row>
    <row r="56" spans="1:13" x14ac:dyDescent="0.2">
      <c r="A56" s="36" t="s">
        <v>16</v>
      </c>
      <c r="B56" s="48" t="s">
        <v>77</v>
      </c>
      <c r="C56" s="45"/>
      <c r="D56" s="20" t="s">
        <v>28</v>
      </c>
      <c r="E56" s="11">
        <v>0</v>
      </c>
      <c r="F56" s="9">
        <v>56704</v>
      </c>
      <c r="G56" s="9">
        <v>0</v>
      </c>
      <c r="H56" s="9">
        <v>56704</v>
      </c>
      <c r="I56" s="9">
        <v>0</v>
      </c>
      <c r="J56" s="9">
        <v>0</v>
      </c>
      <c r="K56" s="9">
        <v>0</v>
      </c>
      <c r="L56" s="94"/>
      <c r="M56" s="48"/>
    </row>
    <row r="57" spans="1:13" ht="25.5" x14ac:dyDescent="0.2">
      <c r="A57" s="71"/>
      <c r="B57" s="73"/>
      <c r="C57" s="57"/>
      <c r="D57" s="20" t="s">
        <v>46</v>
      </c>
      <c r="E57" s="11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4"/>
      <c r="M57" s="73"/>
    </row>
    <row r="58" spans="1:13" ht="25.5" x14ac:dyDescent="0.2">
      <c r="A58" s="71"/>
      <c r="B58" s="73"/>
      <c r="C58" s="57"/>
      <c r="D58" s="20" t="s">
        <v>18</v>
      </c>
      <c r="E58" s="11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4"/>
      <c r="M58" s="73"/>
    </row>
    <row r="59" spans="1:13" ht="25.5" x14ac:dyDescent="0.2">
      <c r="A59" s="71"/>
      <c r="B59" s="73"/>
      <c r="C59" s="57"/>
      <c r="D59" s="20" t="s">
        <v>30</v>
      </c>
      <c r="E59" s="11">
        <v>0</v>
      </c>
      <c r="F59" s="9">
        <v>56704</v>
      </c>
      <c r="G59" s="9">
        <v>0</v>
      </c>
      <c r="H59" s="9">
        <v>56704</v>
      </c>
      <c r="I59" s="9">
        <v>0</v>
      </c>
      <c r="J59" s="9">
        <v>0</v>
      </c>
      <c r="K59" s="9">
        <v>0</v>
      </c>
      <c r="L59" s="94"/>
      <c r="M59" s="73"/>
    </row>
    <row r="60" spans="1:13" x14ac:dyDescent="0.2">
      <c r="A60" s="36" t="s">
        <v>78</v>
      </c>
      <c r="B60" s="48" t="s">
        <v>69</v>
      </c>
      <c r="C60" s="45" t="s">
        <v>75</v>
      </c>
      <c r="D60" s="20" t="s">
        <v>28</v>
      </c>
      <c r="E60" s="11">
        <v>0</v>
      </c>
      <c r="F60" s="9">
        <f t="shared" ref="F60:F63" si="15">SUM(G60:K60)</f>
        <v>977781.25</v>
      </c>
      <c r="G60" s="9">
        <f t="shared" ref="G60:K60" si="16">SUM(G61:G63)</f>
        <v>0</v>
      </c>
      <c r="H60" s="30">
        <f t="shared" si="16"/>
        <v>124106.44999999998</v>
      </c>
      <c r="I60" s="30">
        <f t="shared" si="16"/>
        <v>342478.08000000002</v>
      </c>
      <c r="J60" s="30">
        <f t="shared" si="16"/>
        <v>511196.72000000003</v>
      </c>
      <c r="K60" s="9">
        <f t="shared" si="16"/>
        <v>0</v>
      </c>
      <c r="L60" s="94"/>
      <c r="M60" s="67" t="s">
        <v>72</v>
      </c>
    </row>
    <row r="61" spans="1:13" ht="25.5" x14ac:dyDescent="0.2">
      <c r="A61" s="71"/>
      <c r="B61" s="73"/>
      <c r="C61" s="57"/>
      <c r="D61" s="20" t="s">
        <v>46</v>
      </c>
      <c r="E61" s="11">
        <v>0</v>
      </c>
      <c r="F61" s="9">
        <f t="shared" si="15"/>
        <v>427907.30000000005</v>
      </c>
      <c r="G61" s="9">
        <v>0</v>
      </c>
      <c r="H61" s="30">
        <v>83771.899999999994</v>
      </c>
      <c r="I61" s="30">
        <v>170422.7</v>
      </c>
      <c r="J61" s="30">
        <v>173712.7</v>
      </c>
      <c r="K61" s="9">
        <v>0</v>
      </c>
      <c r="L61" s="94"/>
      <c r="M61" s="67"/>
    </row>
    <row r="62" spans="1:13" ht="25.5" x14ac:dyDescent="0.2">
      <c r="A62" s="71"/>
      <c r="B62" s="73"/>
      <c r="C62" s="57"/>
      <c r="D62" s="20" t="s">
        <v>18</v>
      </c>
      <c r="E62" s="11">
        <v>0</v>
      </c>
      <c r="F62" s="9">
        <f t="shared" si="15"/>
        <v>452094.80000000005</v>
      </c>
      <c r="G62" s="9">
        <v>0</v>
      </c>
      <c r="H62" s="30">
        <v>27923.9</v>
      </c>
      <c r="I62" s="30">
        <v>137807.57</v>
      </c>
      <c r="J62" s="30">
        <v>286363.33</v>
      </c>
      <c r="K62" s="9">
        <v>0</v>
      </c>
      <c r="L62" s="94"/>
      <c r="M62" s="67"/>
    </row>
    <row r="63" spans="1:13" ht="24" customHeight="1" x14ac:dyDescent="0.2">
      <c r="A63" s="71"/>
      <c r="B63" s="73"/>
      <c r="C63" s="57"/>
      <c r="D63" s="20" t="s">
        <v>30</v>
      </c>
      <c r="E63" s="11">
        <v>0</v>
      </c>
      <c r="F63" s="9">
        <f t="shared" si="15"/>
        <v>97779.15</v>
      </c>
      <c r="G63" s="9">
        <v>0</v>
      </c>
      <c r="H63" s="30">
        <v>12410.65</v>
      </c>
      <c r="I63" s="30">
        <f>25247.81+9000</f>
        <v>34247.81</v>
      </c>
      <c r="J63" s="30">
        <v>51120.69</v>
      </c>
      <c r="K63" s="9">
        <v>0</v>
      </c>
      <c r="L63" s="94"/>
      <c r="M63" s="92"/>
    </row>
    <row r="64" spans="1:13" x14ac:dyDescent="0.2">
      <c r="A64" s="36" t="s">
        <v>12</v>
      </c>
      <c r="B64" s="48" t="s">
        <v>70</v>
      </c>
      <c r="C64" s="45" t="s">
        <v>75</v>
      </c>
      <c r="D64" s="20" t="s">
        <v>28</v>
      </c>
      <c r="E64" s="11">
        <v>0</v>
      </c>
      <c r="F64" s="9">
        <f t="shared" ref="F64:F67" si="17">SUM(G64:K64)</f>
        <v>977781.26</v>
      </c>
      <c r="G64" s="9">
        <f t="shared" ref="G64:K64" si="18">SUM(G65:G67)</f>
        <v>0</v>
      </c>
      <c r="H64" s="30">
        <f t="shared" si="18"/>
        <v>124106.44999999998</v>
      </c>
      <c r="I64" s="30">
        <f t="shared" si="18"/>
        <v>342478.08000000002</v>
      </c>
      <c r="J64" s="30">
        <f t="shared" si="18"/>
        <v>511196.73000000004</v>
      </c>
      <c r="K64" s="9">
        <f t="shared" si="18"/>
        <v>0</v>
      </c>
      <c r="L64" s="94"/>
      <c r="M64" s="108"/>
    </row>
    <row r="65" spans="1:13" ht="25.5" x14ac:dyDescent="0.2">
      <c r="A65" s="71"/>
      <c r="B65" s="73"/>
      <c r="C65" s="57"/>
      <c r="D65" s="20" t="s">
        <v>46</v>
      </c>
      <c r="E65" s="11">
        <v>0</v>
      </c>
      <c r="F65" s="9">
        <f t="shared" si="17"/>
        <v>427907.30000000005</v>
      </c>
      <c r="G65" s="9">
        <v>0</v>
      </c>
      <c r="H65" s="30">
        <v>83771.899999999994</v>
      </c>
      <c r="I65" s="30">
        <v>170422.7</v>
      </c>
      <c r="J65" s="30">
        <v>173712.7</v>
      </c>
      <c r="K65" s="9">
        <v>0</v>
      </c>
      <c r="L65" s="94"/>
      <c r="M65" s="108"/>
    </row>
    <row r="66" spans="1:13" ht="25.5" x14ac:dyDescent="0.2">
      <c r="A66" s="71"/>
      <c r="B66" s="73"/>
      <c r="C66" s="57"/>
      <c r="D66" s="20" t="s">
        <v>18</v>
      </c>
      <c r="E66" s="11">
        <v>0</v>
      </c>
      <c r="F66" s="9">
        <f t="shared" si="17"/>
        <v>452094.80000000005</v>
      </c>
      <c r="G66" s="9">
        <v>0</v>
      </c>
      <c r="H66" s="30">
        <v>27923.9</v>
      </c>
      <c r="I66" s="30">
        <v>137807.57</v>
      </c>
      <c r="J66" s="30">
        <v>286363.33</v>
      </c>
      <c r="K66" s="9">
        <v>0</v>
      </c>
      <c r="L66" s="94"/>
      <c r="M66" s="108"/>
    </row>
    <row r="67" spans="1:13" ht="25.5" customHeight="1" x14ac:dyDescent="0.2">
      <c r="A67" s="71"/>
      <c r="B67" s="73"/>
      <c r="C67" s="57"/>
      <c r="D67" s="20" t="s">
        <v>30</v>
      </c>
      <c r="E67" s="11">
        <v>0</v>
      </c>
      <c r="F67" s="9">
        <f t="shared" si="17"/>
        <v>97779.16</v>
      </c>
      <c r="G67" s="9">
        <v>0</v>
      </c>
      <c r="H67" s="30">
        <v>12410.65</v>
      </c>
      <c r="I67" s="30">
        <f>25247.81+9000</f>
        <v>34247.81</v>
      </c>
      <c r="J67" s="30">
        <v>51120.7</v>
      </c>
      <c r="K67" s="9">
        <v>0</v>
      </c>
      <c r="L67" s="94"/>
      <c r="M67" s="109"/>
    </row>
    <row r="68" spans="1:13" x14ac:dyDescent="0.2">
      <c r="A68" s="76" t="s">
        <v>68</v>
      </c>
      <c r="B68" s="77"/>
      <c r="C68" s="82" t="s">
        <v>7</v>
      </c>
      <c r="D68" s="83"/>
      <c r="E68" s="10">
        <f>SUM(E69:E71)</f>
        <v>0</v>
      </c>
      <c r="F68" s="9">
        <f>SUM(F69:F71)</f>
        <v>1034485.2500000001</v>
      </c>
      <c r="G68" s="9">
        <f t="shared" ref="G68:K68" si="19">SUM(G69:G71)</f>
        <v>0</v>
      </c>
      <c r="H68" s="9">
        <f t="shared" si="19"/>
        <v>180810.44999999998</v>
      </c>
      <c r="I68" s="9">
        <f t="shared" si="19"/>
        <v>342478.08000000002</v>
      </c>
      <c r="J68" s="9">
        <f t="shared" si="19"/>
        <v>511196.72000000003</v>
      </c>
      <c r="K68" s="9">
        <f t="shared" si="19"/>
        <v>0</v>
      </c>
      <c r="L68" s="94"/>
      <c r="M68" s="90"/>
    </row>
    <row r="69" spans="1:13" x14ac:dyDescent="0.2">
      <c r="A69" s="78"/>
      <c r="B69" s="79"/>
      <c r="C69" s="84" t="s">
        <v>46</v>
      </c>
      <c r="D69" s="114"/>
      <c r="E69" s="10">
        <f>E61</f>
        <v>0</v>
      </c>
      <c r="F69" s="9">
        <f>SUM(F61+F53)</f>
        <v>427907.30000000005</v>
      </c>
      <c r="G69" s="9">
        <f t="shared" ref="G69:K69" si="20">SUM(G61+G53)</f>
        <v>0</v>
      </c>
      <c r="H69" s="9">
        <f t="shared" si="20"/>
        <v>83771.899999999994</v>
      </c>
      <c r="I69" s="9">
        <f t="shared" si="20"/>
        <v>170422.7</v>
      </c>
      <c r="J69" s="9">
        <f t="shared" si="20"/>
        <v>173712.7</v>
      </c>
      <c r="K69" s="9">
        <f t="shared" si="20"/>
        <v>0</v>
      </c>
      <c r="L69" s="94"/>
      <c r="M69" s="91"/>
    </row>
    <row r="70" spans="1:13" x14ac:dyDescent="0.2">
      <c r="A70" s="78"/>
      <c r="B70" s="79"/>
      <c r="C70" s="84" t="s">
        <v>18</v>
      </c>
      <c r="D70" s="114"/>
      <c r="E70" s="10">
        <f>E62</f>
        <v>0</v>
      </c>
      <c r="F70" s="9">
        <f>SUM(F62+F54)</f>
        <v>452094.80000000005</v>
      </c>
      <c r="G70" s="9">
        <f t="shared" ref="G70:K70" si="21">SUM(G62+G54)</f>
        <v>0</v>
      </c>
      <c r="H70" s="9">
        <f t="shared" si="21"/>
        <v>27923.9</v>
      </c>
      <c r="I70" s="9">
        <f t="shared" si="21"/>
        <v>137807.57</v>
      </c>
      <c r="J70" s="9">
        <f t="shared" si="21"/>
        <v>286363.33</v>
      </c>
      <c r="K70" s="9">
        <f t="shared" si="21"/>
        <v>0</v>
      </c>
      <c r="L70" s="94"/>
      <c r="M70" s="91"/>
    </row>
    <row r="71" spans="1:13" ht="27.75" customHeight="1" x14ac:dyDescent="0.2">
      <c r="A71" s="80"/>
      <c r="B71" s="32"/>
      <c r="C71" s="84" t="s">
        <v>30</v>
      </c>
      <c r="D71" s="85"/>
      <c r="E71" s="10">
        <f>E63</f>
        <v>0</v>
      </c>
      <c r="F71" s="9">
        <f>SUM(F63+F55)</f>
        <v>154483.15</v>
      </c>
      <c r="G71" s="9">
        <f t="shared" ref="G71:K71" si="22">SUM(G63+G55)</f>
        <v>0</v>
      </c>
      <c r="H71" s="9">
        <f t="shared" si="22"/>
        <v>69114.649999999994</v>
      </c>
      <c r="I71" s="9">
        <f t="shared" si="22"/>
        <v>34247.81</v>
      </c>
      <c r="J71" s="9">
        <f t="shared" si="22"/>
        <v>51120.69</v>
      </c>
      <c r="K71" s="9">
        <f t="shared" si="22"/>
        <v>0</v>
      </c>
      <c r="L71" s="95"/>
      <c r="M71" s="91"/>
    </row>
    <row r="72" spans="1:13" x14ac:dyDescent="0.2">
      <c r="A72" s="86" t="s">
        <v>44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9"/>
    </row>
    <row r="73" spans="1:13" x14ac:dyDescent="0.2">
      <c r="A73" s="63" t="s">
        <v>19</v>
      </c>
      <c r="B73" s="115" t="s">
        <v>65</v>
      </c>
      <c r="C73" s="52" t="s">
        <v>17</v>
      </c>
      <c r="D73" s="20" t="s">
        <v>7</v>
      </c>
      <c r="E73" s="13">
        <v>37529.699999999997</v>
      </c>
      <c r="F73" s="12">
        <f>SUM(G73:K73)</f>
        <v>190259.3</v>
      </c>
      <c r="G73" s="12">
        <f>G74</f>
        <v>37005.5</v>
      </c>
      <c r="H73" s="12">
        <f>H74</f>
        <v>35490.199999999997</v>
      </c>
      <c r="I73" s="12">
        <f>I74</f>
        <v>39221.199999999997</v>
      </c>
      <c r="J73" s="12">
        <f>J74</f>
        <v>39271.199999999997</v>
      </c>
      <c r="K73" s="12">
        <f>K74</f>
        <v>39271.199999999997</v>
      </c>
      <c r="L73" s="105" t="s">
        <v>20</v>
      </c>
      <c r="M73" s="104"/>
    </row>
    <row r="74" spans="1:13" ht="38.25" customHeight="1" x14ac:dyDescent="0.2">
      <c r="A74" s="63"/>
      <c r="B74" s="115"/>
      <c r="C74" s="52"/>
      <c r="D74" s="21" t="s">
        <v>8</v>
      </c>
      <c r="E74" s="13">
        <v>37529.699999999997</v>
      </c>
      <c r="F74" s="12">
        <f>SUM(G74:K74)</f>
        <v>190259.3</v>
      </c>
      <c r="G74" s="12">
        <f>G76</f>
        <v>37005.5</v>
      </c>
      <c r="H74" s="12">
        <v>35490.199999999997</v>
      </c>
      <c r="I74" s="12">
        <f t="shared" ref="I74" si="23">I76</f>
        <v>39221.199999999997</v>
      </c>
      <c r="J74" s="12">
        <f t="shared" ref="J74:K74" si="24">J76</f>
        <v>39271.199999999997</v>
      </c>
      <c r="K74" s="12">
        <f t="shared" si="24"/>
        <v>39271.199999999997</v>
      </c>
      <c r="L74" s="106"/>
      <c r="M74" s="103"/>
    </row>
    <row r="75" spans="1:13" x14ac:dyDescent="0.2">
      <c r="A75" s="63" t="s">
        <v>16</v>
      </c>
      <c r="B75" s="115" t="s">
        <v>66</v>
      </c>
      <c r="C75" s="52" t="s">
        <v>17</v>
      </c>
      <c r="D75" s="21" t="s">
        <v>7</v>
      </c>
      <c r="E75" s="13">
        <v>37529.699999999997</v>
      </c>
      <c r="F75" s="12">
        <f>SUM(G75:K75)</f>
        <v>190259.3</v>
      </c>
      <c r="G75" s="12">
        <f>G76</f>
        <v>37005.5</v>
      </c>
      <c r="H75" s="12">
        <f>H76</f>
        <v>35490.199999999997</v>
      </c>
      <c r="I75" s="12">
        <f>I76</f>
        <v>39221.199999999997</v>
      </c>
      <c r="J75" s="12">
        <f>J76</f>
        <v>39271.199999999997</v>
      </c>
      <c r="K75" s="12">
        <f>K76</f>
        <v>39271.199999999997</v>
      </c>
      <c r="L75" s="106"/>
      <c r="M75" s="102"/>
    </row>
    <row r="76" spans="1:13" ht="39" customHeight="1" x14ac:dyDescent="0.2">
      <c r="A76" s="63"/>
      <c r="B76" s="115"/>
      <c r="C76" s="52"/>
      <c r="D76" s="21" t="s">
        <v>8</v>
      </c>
      <c r="E76" s="13">
        <v>37529.699999999997</v>
      </c>
      <c r="F76" s="12">
        <f>SUM(G76:K76)</f>
        <v>190259.3</v>
      </c>
      <c r="G76" s="12">
        <v>37005.5</v>
      </c>
      <c r="H76" s="12">
        <v>35490.199999999997</v>
      </c>
      <c r="I76" s="12">
        <v>39221.199999999997</v>
      </c>
      <c r="J76" s="12">
        <v>39271.199999999997</v>
      </c>
      <c r="K76" s="12">
        <v>39271.199999999997</v>
      </c>
      <c r="L76" s="106"/>
      <c r="M76" s="103"/>
    </row>
    <row r="77" spans="1:13" x14ac:dyDescent="0.2">
      <c r="A77" s="76" t="s">
        <v>45</v>
      </c>
      <c r="B77" s="77"/>
      <c r="C77" s="82" t="s">
        <v>7</v>
      </c>
      <c r="D77" s="85"/>
      <c r="E77" s="14">
        <f>E73</f>
        <v>37529.699999999997</v>
      </c>
      <c r="F77" s="14">
        <f t="shared" ref="F77:K77" si="25">F73</f>
        <v>190259.3</v>
      </c>
      <c r="G77" s="14">
        <f t="shared" si="25"/>
        <v>37005.5</v>
      </c>
      <c r="H77" s="14">
        <f t="shared" si="25"/>
        <v>35490.199999999997</v>
      </c>
      <c r="I77" s="14">
        <f t="shared" si="25"/>
        <v>39221.199999999997</v>
      </c>
      <c r="J77" s="14">
        <f t="shared" ref="J77" si="26">J73</f>
        <v>39271.199999999997</v>
      </c>
      <c r="K77" s="14">
        <f t="shared" si="25"/>
        <v>39271.199999999997</v>
      </c>
      <c r="L77" s="91"/>
      <c r="M77" s="90"/>
    </row>
    <row r="78" spans="1:13" x14ac:dyDescent="0.2">
      <c r="A78" s="81"/>
      <c r="B78" s="33"/>
      <c r="C78" s="100" t="s">
        <v>8</v>
      </c>
      <c r="D78" s="101"/>
      <c r="E78" s="15">
        <f>E74</f>
        <v>37529.699999999997</v>
      </c>
      <c r="F78" s="15">
        <f>F74</f>
        <v>190259.3</v>
      </c>
      <c r="G78" s="15">
        <f t="shared" ref="G78:K78" si="27">G74</f>
        <v>37005.5</v>
      </c>
      <c r="H78" s="15">
        <f t="shared" si="27"/>
        <v>35490.199999999997</v>
      </c>
      <c r="I78" s="15">
        <f t="shared" si="27"/>
        <v>39221.199999999997</v>
      </c>
      <c r="J78" s="15">
        <f t="shared" ref="J78" si="28">J74</f>
        <v>39271.199999999997</v>
      </c>
      <c r="K78" s="15">
        <f t="shared" si="27"/>
        <v>39271.199999999997</v>
      </c>
      <c r="L78" s="107"/>
      <c r="M78" s="107"/>
    </row>
    <row r="79" spans="1:13" x14ac:dyDescent="0.2">
      <c r="A79" s="76" t="s">
        <v>37</v>
      </c>
      <c r="B79" s="77"/>
      <c r="C79" s="82" t="s">
        <v>7</v>
      </c>
      <c r="D79" s="83"/>
      <c r="E79" s="16">
        <v>80269.796000000002</v>
      </c>
      <c r="F79" s="16">
        <f>SUM(F80:F83)</f>
        <v>5039745.71</v>
      </c>
      <c r="G79" s="16">
        <f>SUM(G80:G83)</f>
        <v>174566.68</v>
      </c>
      <c r="H79" s="16">
        <f t="shared" ref="H79:J79" si="29">SUM(H80:H83)</f>
        <v>284990.64999999997</v>
      </c>
      <c r="I79" s="16">
        <f>SUM(I80:I83)</f>
        <v>753222.53</v>
      </c>
      <c r="J79" s="16">
        <f t="shared" si="29"/>
        <v>1970036.9</v>
      </c>
      <c r="K79" s="16">
        <f>SUM(K81:K83)</f>
        <v>1856928.95</v>
      </c>
      <c r="L79" s="66"/>
      <c r="M79" s="96"/>
    </row>
    <row r="80" spans="1:13" x14ac:dyDescent="0.2">
      <c r="A80" s="78"/>
      <c r="B80" s="79"/>
      <c r="C80" s="82" t="s">
        <v>46</v>
      </c>
      <c r="D80" s="97"/>
      <c r="E80" s="19">
        <v>0</v>
      </c>
      <c r="F80" s="17">
        <f>SUM(G80:K80)</f>
        <v>433052.95</v>
      </c>
      <c r="G80" s="17">
        <f>G69+G47</f>
        <v>5145.6499999999996</v>
      </c>
      <c r="H80" s="17">
        <f>H69+H47</f>
        <v>83771.899999999994</v>
      </c>
      <c r="I80" s="17">
        <f>I69+I47</f>
        <v>170422.7</v>
      </c>
      <c r="J80" s="17">
        <f>J69+J47</f>
        <v>173712.7</v>
      </c>
      <c r="K80" s="29">
        <f>K69+K47</f>
        <v>0</v>
      </c>
      <c r="L80" s="66"/>
      <c r="M80" s="96"/>
    </row>
    <row r="81" spans="1:13" x14ac:dyDescent="0.2">
      <c r="A81" s="80"/>
      <c r="B81" s="32"/>
      <c r="C81" s="82" t="s">
        <v>18</v>
      </c>
      <c r="D81" s="97"/>
      <c r="E81" s="17">
        <v>60269.796000000002</v>
      </c>
      <c r="F81" s="17">
        <f t="shared" ref="F81:F83" si="30">SUM(G81:K81)</f>
        <v>1821223.4</v>
      </c>
      <c r="G81" s="17">
        <f>G48+G70</f>
        <v>10676.869999999999</v>
      </c>
      <c r="H81" s="17">
        <f>H48+H70</f>
        <v>27923.9</v>
      </c>
      <c r="I81" s="17">
        <f>I48+I70</f>
        <v>348446.6</v>
      </c>
      <c r="J81" s="17">
        <f>J48+J70</f>
        <v>731409.3</v>
      </c>
      <c r="K81" s="17">
        <f>K48+K70</f>
        <v>702766.73</v>
      </c>
      <c r="L81" s="66"/>
      <c r="M81" s="96"/>
    </row>
    <row r="82" spans="1:13" ht="28.5" customHeight="1" x14ac:dyDescent="0.2">
      <c r="A82" s="80"/>
      <c r="B82" s="32"/>
      <c r="C82" s="82" t="s">
        <v>8</v>
      </c>
      <c r="D82" s="97"/>
      <c r="E82" s="17">
        <v>20000</v>
      </c>
      <c r="F82" s="17">
        <f t="shared" si="30"/>
        <v>1345469.36</v>
      </c>
      <c r="G82" s="17">
        <f>G49+G71+G78</f>
        <v>158744.16</v>
      </c>
      <c r="H82" s="17">
        <f>H49+H71+H78</f>
        <v>173294.84999999998</v>
      </c>
      <c r="I82" s="17">
        <f>I49+I71+I78</f>
        <v>234353.22999999998</v>
      </c>
      <c r="J82" s="17">
        <f>J49+J71+J78</f>
        <v>344914.9</v>
      </c>
      <c r="K82" s="17">
        <f>K49+K71+K78</f>
        <v>434162.22000000003</v>
      </c>
      <c r="L82" s="66"/>
      <c r="M82" s="96"/>
    </row>
    <row r="83" spans="1:13" x14ac:dyDescent="0.2">
      <c r="A83" s="81"/>
      <c r="B83" s="33"/>
      <c r="C83" s="98" t="s">
        <v>27</v>
      </c>
      <c r="D83" s="99"/>
      <c r="E83" s="18">
        <v>0</v>
      </c>
      <c r="F83" s="17">
        <f t="shared" si="30"/>
        <v>1440000</v>
      </c>
      <c r="G83" s="18">
        <v>0</v>
      </c>
      <c r="H83" s="18">
        <v>0</v>
      </c>
      <c r="I83" s="18">
        <v>0</v>
      </c>
      <c r="J83" s="17">
        <f t="shared" ref="J83:K83" si="31">SUM(J50)</f>
        <v>720000</v>
      </c>
      <c r="K83" s="17">
        <f t="shared" si="31"/>
        <v>720000</v>
      </c>
      <c r="L83" s="66"/>
      <c r="M83" s="96"/>
    </row>
  </sheetData>
  <mergeCells count="120">
    <mergeCell ref="C69:D69"/>
    <mergeCell ref="C70:D70"/>
    <mergeCell ref="C60:C63"/>
    <mergeCell ref="M56:M59"/>
    <mergeCell ref="A56:A59"/>
    <mergeCell ref="M77:M78"/>
    <mergeCell ref="A77:B78"/>
    <mergeCell ref="C77:D77"/>
    <mergeCell ref="B73:B74"/>
    <mergeCell ref="C73:C74"/>
    <mergeCell ref="A75:A76"/>
    <mergeCell ref="B75:B76"/>
    <mergeCell ref="C75:C76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36:B39"/>
    <mergeCell ref="C26:C27"/>
    <mergeCell ref="M26:M27"/>
    <mergeCell ref="C32:C35"/>
    <mergeCell ref="M40:M45"/>
    <mergeCell ref="C49:D49"/>
    <mergeCell ref="C43:C45"/>
    <mergeCell ref="C28:C29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M52:M55"/>
    <mergeCell ref="L52:L71"/>
    <mergeCell ref="B56:B59"/>
    <mergeCell ref="C56:C59"/>
    <mergeCell ref="M79:M83"/>
    <mergeCell ref="A79:B83"/>
    <mergeCell ref="C79:D79"/>
    <mergeCell ref="C81:D81"/>
    <mergeCell ref="C82:D82"/>
    <mergeCell ref="C83:D83"/>
    <mergeCell ref="C80:D80"/>
    <mergeCell ref="C78:D78"/>
    <mergeCell ref="M75:M76"/>
    <mergeCell ref="M73:M74"/>
    <mergeCell ref="L73:L78"/>
    <mergeCell ref="A60:A63"/>
    <mergeCell ref="B60:B63"/>
    <mergeCell ref="A64:A67"/>
    <mergeCell ref="M60:M63"/>
    <mergeCell ref="A72:M72"/>
    <mergeCell ref="A73:A74"/>
    <mergeCell ref="C64:C67"/>
    <mergeCell ref="M64:M67"/>
    <mergeCell ref="C68:D68"/>
    <mergeCell ref="B30:B31"/>
    <mergeCell ref="C30:C31"/>
    <mergeCell ref="A30:A31"/>
    <mergeCell ref="L79:L83"/>
    <mergeCell ref="B43:B45"/>
    <mergeCell ref="A43:A45"/>
    <mergeCell ref="A32:A35"/>
    <mergeCell ref="B32:B35"/>
    <mergeCell ref="B40:B42"/>
    <mergeCell ref="A40:A42"/>
    <mergeCell ref="A36:A39"/>
    <mergeCell ref="C40:C42"/>
    <mergeCell ref="B64:B67"/>
    <mergeCell ref="A52:A55"/>
    <mergeCell ref="B52:B55"/>
    <mergeCell ref="C52:C55"/>
    <mergeCell ref="A46:B50"/>
    <mergeCell ref="C46:D46"/>
    <mergeCell ref="C48:D48"/>
    <mergeCell ref="L46:L50"/>
    <mergeCell ref="A51:M51"/>
    <mergeCell ref="M68:M71"/>
    <mergeCell ref="C71:D71"/>
    <mergeCell ref="A68:B71"/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A28:A29"/>
    <mergeCell ref="G5:K5"/>
    <mergeCell ref="A8:M8"/>
    <mergeCell ref="A5:A6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2021-11-30T09:39:18Z</cp:lastPrinted>
  <dcterms:created xsi:type="dcterms:W3CDTF">2015-11-19T06:52:46Z</dcterms:created>
  <dcterms:modified xsi:type="dcterms:W3CDTF">2021-12-09T11:11:37Z</dcterms:modified>
</cp:coreProperties>
</file>