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8800" windowHeight="16245"/>
  </bookViews>
  <sheets>
    <sheet name="Приложение 5" sheetId="1" r:id="rId1"/>
  </sheets>
  <definedNames>
    <definedName name="_xlnm.Print_Area" localSheetId="0">'Приложение 5'!$A$1:$M$63</definedName>
  </definedNames>
  <calcPr calcId="14562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0" i="1" l="1"/>
  <c r="I60" i="1"/>
  <c r="H60" i="1"/>
  <c r="G60" i="1"/>
  <c r="F60" i="1"/>
  <c r="J40" i="1"/>
  <c r="I40" i="1"/>
  <c r="H40" i="1"/>
  <c r="G40" i="1"/>
  <c r="F40" i="1"/>
  <c r="J41" i="1"/>
  <c r="I41" i="1"/>
  <c r="H41" i="1"/>
  <c r="G41" i="1"/>
  <c r="F27" i="1"/>
  <c r="F41" i="1"/>
  <c r="J10" i="1"/>
  <c r="J42" i="1"/>
  <c r="J61" i="1"/>
  <c r="J11" i="1"/>
  <c r="J43" i="1"/>
  <c r="J58" i="1"/>
  <c r="J62" i="1"/>
  <c r="J59" i="1"/>
  <c r="I42" i="1"/>
  <c r="I61" i="1"/>
  <c r="I43" i="1"/>
  <c r="I54" i="1"/>
  <c r="I58" i="1"/>
  <c r="I62" i="1"/>
  <c r="I59" i="1"/>
  <c r="H42" i="1"/>
  <c r="H61" i="1"/>
  <c r="H43" i="1"/>
  <c r="H54" i="1"/>
  <c r="H58" i="1"/>
  <c r="H62" i="1"/>
  <c r="H59" i="1"/>
  <c r="G28" i="1"/>
  <c r="G42" i="1"/>
  <c r="G61" i="1"/>
  <c r="G11" i="1"/>
  <c r="G43" i="1"/>
  <c r="G54" i="1"/>
  <c r="G58" i="1"/>
  <c r="G62" i="1"/>
  <c r="G59" i="1"/>
  <c r="F28" i="1"/>
  <c r="F10" i="1"/>
  <c r="F35" i="1"/>
  <c r="F42" i="1"/>
  <c r="F61" i="1"/>
  <c r="F29" i="1"/>
  <c r="F11" i="1"/>
  <c r="F36" i="1"/>
  <c r="F43" i="1"/>
  <c r="F54" i="1"/>
  <c r="F58" i="1"/>
  <c r="F62" i="1"/>
  <c r="F23" i="1"/>
  <c r="F19" i="1"/>
  <c r="F44" i="1"/>
  <c r="F63" i="1"/>
  <c r="F59" i="1"/>
  <c r="G32" i="1"/>
  <c r="G30" i="1"/>
  <c r="G26" i="1"/>
  <c r="H26" i="1"/>
  <c r="I26" i="1"/>
  <c r="J26" i="1"/>
  <c r="K26" i="1"/>
  <c r="F26" i="1"/>
  <c r="J13" i="1"/>
  <c r="J14" i="1"/>
  <c r="I9" i="1"/>
  <c r="H9" i="1"/>
  <c r="G9" i="1"/>
  <c r="J9" i="1"/>
  <c r="K9" i="1"/>
  <c r="F9" i="1"/>
  <c r="K43" i="1"/>
  <c r="K42" i="1"/>
  <c r="F17" i="1"/>
  <c r="F16" i="1"/>
  <c r="K15" i="1"/>
  <c r="J15" i="1"/>
  <c r="I15" i="1"/>
  <c r="H15" i="1"/>
  <c r="G15" i="1"/>
  <c r="F15" i="1"/>
  <c r="K51" i="1"/>
  <c r="J51" i="1"/>
  <c r="I51" i="1"/>
  <c r="H51" i="1"/>
  <c r="G51" i="1"/>
  <c r="F51" i="1"/>
  <c r="E51" i="1"/>
  <c r="K50" i="1"/>
  <c r="J50" i="1"/>
  <c r="I50" i="1"/>
  <c r="H50" i="1"/>
  <c r="G50" i="1"/>
  <c r="F50" i="1"/>
  <c r="E50" i="1"/>
  <c r="K44" i="1"/>
  <c r="K40" i="1"/>
  <c r="J44" i="1"/>
  <c r="I44" i="1"/>
  <c r="H44" i="1"/>
  <c r="G44" i="1"/>
  <c r="G63" i="1"/>
  <c r="H63" i="1"/>
  <c r="J63" i="1"/>
  <c r="F22" i="1"/>
  <c r="F24" i="1"/>
  <c r="F25" i="1"/>
  <c r="F18" i="1"/>
  <c r="F21" i="1"/>
  <c r="F20" i="1"/>
  <c r="I63" i="1"/>
  <c r="E26" i="1"/>
  <c r="E30" i="1"/>
  <c r="E44" i="1"/>
  <c r="E43" i="1"/>
  <c r="E42" i="1"/>
  <c r="F39" i="1"/>
  <c r="F38" i="1"/>
  <c r="F34" i="1"/>
  <c r="F13" i="1"/>
  <c r="K63" i="1"/>
  <c r="F14" i="1"/>
  <c r="G37" i="1"/>
  <c r="H37" i="1"/>
  <c r="I37" i="1"/>
  <c r="G34" i="1"/>
  <c r="I34" i="1"/>
  <c r="H34" i="1"/>
  <c r="G53" i="1"/>
  <c r="K61" i="1"/>
  <c r="H12" i="1"/>
  <c r="I12" i="1"/>
  <c r="K12" i="1"/>
  <c r="G12" i="1"/>
  <c r="F33" i="1"/>
  <c r="H30" i="1"/>
  <c r="I30" i="1"/>
  <c r="J30" i="1"/>
  <c r="K30" i="1"/>
  <c r="F32" i="1"/>
  <c r="F30" i="1"/>
  <c r="K58" i="1"/>
  <c r="K62" i="1"/>
  <c r="E58" i="1"/>
  <c r="J57" i="1"/>
  <c r="K57" i="1"/>
  <c r="E57" i="1"/>
  <c r="G55" i="1"/>
  <c r="I55" i="1"/>
  <c r="H55" i="1"/>
  <c r="F56" i="1"/>
  <c r="H53" i="1"/>
  <c r="I53" i="1"/>
  <c r="I57" i="1"/>
  <c r="H57" i="1"/>
  <c r="K59" i="1"/>
  <c r="E40" i="1"/>
  <c r="F37" i="1"/>
  <c r="F55" i="1"/>
  <c r="F53" i="1"/>
  <c r="F57" i="1"/>
  <c r="G57" i="1"/>
  <c r="J12" i="1"/>
  <c r="F12" i="1"/>
</calcChain>
</file>

<file path=xl/sharedStrings.xml><?xml version="1.0" encoding="utf-8"?>
<sst xmlns="http://schemas.openxmlformats.org/spreadsheetml/2006/main" count="132" uniqueCount="70">
  <si>
    <t>№ п/п</t>
  </si>
  <si>
    <t>Срок исполнения мероприятия</t>
  </si>
  <si>
    <t>Источники финансирования</t>
  </si>
  <si>
    <t xml:space="preserve">Всего, (тыс. руб.)        </t>
  </si>
  <si>
    <t>Объем финансирования по годам, (тыс. руб.)</t>
  </si>
  <si>
    <t xml:space="preserve">Ответственный за         
выполнение мероприятия подпрограммы        </t>
  </si>
  <si>
    <t>Результаты выполнения мероприятия подпрограммы</t>
  </si>
  <si>
    <t>Итого</t>
  </si>
  <si>
    <t xml:space="preserve">Средства бюджета городского округа Домодедово   </t>
  </si>
  <si>
    <t xml:space="preserve">Перечень мероприятий муниципальной программы городского округа Домодедово </t>
  </si>
  <si>
    <t>Мероприятия подпрограммы</t>
  </si>
  <si>
    <t>2</t>
  </si>
  <si>
    <t>2.1</t>
  </si>
  <si>
    <t>Объем финансирования мероприятия в году, предшествующему году начала реализации муниципальной программы               (тыс. руб.)</t>
  </si>
  <si>
    <t>Управления строительства и городской инфраструктуры</t>
  </si>
  <si>
    <t>1</t>
  </si>
  <si>
    <t>1.1</t>
  </si>
  <si>
    <t>2020-2024</t>
  </si>
  <si>
    <t>Средства бюджета Московской области</t>
  </si>
  <si>
    <t>1.</t>
  </si>
  <si>
    <t>МКУ «Управление капитального строительства»</t>
  </si>
  <si>
    <t xml:space="preserve"> 2020 год</t>
  </si>
  <si>
    <t xml:space="preserve"> 2021 год</t>
  </si>
  <si>
    <t xml:space="preserve"> 2022 год</t>
  </si>
  <si>
    <t xml:space="preserve"> 2023 год</t>
  </si>
  <si>
    <t xml:space="preserve"> 2024 год</t>
  </si>
  <si>
    <t>Основное мероприятие 1 Создание условий для реализации полномочий органов местного самоуправления</t>
  </si>
  <si>
    <t>"Строительство объектов социальной инфраструктуры"</t>
  </si>
  <si>
    <t>Мероприятие 1.1. Проектирование и строительство дошкольных образовательных организаций</t>
  </si>
  <si>
    <t xml:space="preserve">Мероприятие 6.1. Строительство (реконструкция) объектов общего образования за счет внебюджетных источников
</t>
  </si>
  <si>
    <t>Основное мероприятие Р2. Федеральный проект «Содействие занятости женщин – создание условий дошкольного образования для детей в возрасте до трех лет»</t>
  </si>
  <si>
    <t>Мероприятие Р2.1.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</si>
  <si>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итого</t>
  </si>
  <si>
    <t>Внебюджетные источники</t>
  </si>
  <si>
    <t>Итого:</t>
  </si>
  <si>
    <t xml:space="preserve">Средства бюджета Московской области </t>
  </si>
  <si>
    <t xml:space="preserve">Средства бюджета городского округа Домодедово </t>
  </si>
  <si>
    <t>3.1</t>
  </si>
  <si>
    <t>3</t>
  </si>
  <si>
    <t>4</t>
  </si>
  <si>
    <t>4.1</t>
  </si>
  <si>
    <t>Основное мероприятие Е1 Федеральный проект "Современная школа"</t>
  </si>
  <si>
    <t>Основное мероприятие 1. Организация строительства (реконструкции) объектов дошкольного образования</t>
  </si>
  <si>
    <t>Основное мероприятие 6. Организация строительства (реконструкции) объектов общего образования за счет внебюджетных источников</t>
  </si>
  <si>
    <t xml:space="preserve">Мероприятие 1  Расходы на обеспечение деятельности (оказания услуг) муниципальных учереждений в сфере строительства
</t>
  </si>
  <si>
    <t xml:space="preserve">Количество введенных в эксплуатацию объектов дошкольного образования за счет бюджетных средств к 2024 году 2 ед.
</t>
  </si>
  <si>
    <t xml:space="preserve">Количество введенных в эксплуатацию объектов дошкольного образования к 2024 году 1 ед.
</t>
  </si>
  <si>
    <t>Количество введенных в эксплуатацию объектов общего образования за счет бюджетных средств к 2024 году 2 ед.</t>
  </si>
  <si>
    <t>Всего по программе:</t>
  </si>
  <si>
    <t>2020-2023</t>
  </si>
  <si>
    <t>Основное мероприятие 5. Организация строительства (реконструкции) объектов дошкольного образования за счет внебюджетных источников</t>
  </si>
  <si>
    <t xml:space="preserve">Количество введенных в эксплуатацию объектов дошкольного образования, - 2 ед. 
</t>
  </si>
  <si>
    <t>Мероприятие 5.1. Строительство  (реконструкция) объектов дошкольного образования за счет внебюджетных источников</t>
  </si>
  <si>
    <t>5</t>
  </si>
  <si>
    <t>5.1</t>
  </si>
  <si>
    <t xml:space="preserve">  Подпрограмма 3 "Строительство (реконструкция) объектов образования" </t>
  </si>
  <si>
    <t>Итого по подпрограмме 3:</t>
  </si>
  <si>
    <t xml:space="preserve">  Подпрограмма 7 "Обеспечивающая подпрограмма" </t>
  </si>
  <si>
    <t>Итого по подпрограмме 7:</t>
  </si>
  <si>
    <t xml:space="preserve">Средства федерального бюджета </t>
  </si>
  <si>
    <t xml:space="preserve">Основное мероприятие 02.
Организация строительства (реконструкции) объектов физической культуры и спорта за счет внебюджетных источников
</t>
  </si>
  <si>
    <t xml:space="preserve">Количество введенных в эксплуатацию объектов физической культуры и спорта за счет внебюджетных источников к 2024 году 0 ед.
</t>
  </si>
  <si>
    <t xml:space="preserve">Мероприятие 2.1.
Строительство (реконструкция) объектов физической культуры и спорта за счет внебюджетных источников
</t>
  </si>
  <si>
    <t>Итого по подпрограмме V:</t>
  </si>
  <si>
    <t xml:space="preserve">  Подпрограмма 5 "Строительство (реконструкция) объектов физической культуры и спорта" </t>
  </si>
  <si>
    <t>Мероприятие 1.3 Строительство (реконструкция) объектов дошкольного образования за счет средств бюджетов муниципальных образований Московской области</t>
  </si>
  <si>
    <t>Мероприятие Е1.2 Капитальные вложения в объекты общего образования</t>
  </si>
  <si>
    <t>1.2</t>
  </si>
  <si>
    <t>Количество введенных в эксплуатацию объектов общего образования к 2024 году 1 ед.</t>
  </si>
  <si>
    <t xml:space="preserve"> Приложение № 4 к муниципальной программе городского округа Домодедово «Строительство объектов социальной инфраструктуры» Утвержденной постановлением Администрации городcкого округа Домодедово № 2299 от 31.10.2019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</si>
</sst>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-* #,##0.0\ _₽_-;\-* #,##0.0\ _₽_-;_-* &quot;-&quot;?\ _₽_-;_-@_-"/>
  </numFmts>
  <fonts count="10" x14ac:knownFonts="1">
    <font>
      <sz val="10"/>
      <name val="Arial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/>
    <xf numFmtId="49" fontId="0" fillId="0" borderId="0" xfId="0" applyNumberForma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49" fontId="0" fillId="0" borderId="0" xfId="0" applyNumberFormat="1" applyFill="1"/>
    <xf numFmtId="0" fontId="0" fillId="0" borderId="0" xfId="0" applyFill="1"/>
    <xf numFmtId="0" fontId="0" fillId="0" borderId="0" xfId="0" applyFill="1" applyBorder="1"/>
    <xf numFmtId="0" fontId="3" fillId="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top" wrapText="1"/>
    </xf>
    <xf numFmtId="0" fontId="0" fillId="0" borderId="0" xfId="0" applyAlignment="1"/>
    <xf numFmtId="0" fontId="3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0" fillId="0" borderId="0" xfId="0" applyAlignment="1"/>
    <xf numFmtId="4" fontId="6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top" wrapText="1"/>
    </xf>
    <xf numFmtId="0" fontId="0" fillId="0" borderId="0" xfId="0" applyAlignment="1"/>
    <xf numFmtId="0" fontId="0" fillId="0" borderId="11" xfId="0" applyBorder="1" applyAlignment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49" fontId="3" fillId="0" borderId="2" xfId="0" applyNumberFormat="1" applyFont="1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center" textRotation="90" wrapText="1"/>
    </xf>
    <xf numFmtId="0" fontId="0" fillId="0" borderId="3" xfId="0" applyFill="1" applyBorder="1" applyAlignment="1">
      <alignment horizontal="center" vertical="center" textRotation="90" wrapText="1"/>
    </xf>
    <xf numFmtId="0" fontId="0" fillId="0" borderId="4" xfId="0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0" fillId="0" borderId="1" xfId="0" applyFill="1" applyBorder="1" applyAlignment="1">
      <alignment horizontal="center"/>
    </xf>
    <xf numFmtId="0" fontId="6" fillId="0" borderId="9" xfId="0" applyFont="1" applyFill="1" applyBorder="1" applyAlignment="1">
      <alignment horizontal="center" vertical="center"/>
    </xf>
    <xf numFmtId="0" fontId="0" fillId="0" borderId="8" xfId="0" applyFill="1" applyBorder="1" applyAlignment="1"/>
    <xf numFmtId="0" fontId="6" fillId="0" borderId="13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13" xfId="0" applyFill="1" applyBorder="1" applyAlignment="1"/>
    <xf numFmtId="0" fontId="0" fillId="0" borderId="0" xfId="0" applyFill="1" applyAlignment="1"/>
    <xf numFmtId="0" fontId="0" fillId="0" borderId="10" xfId="0" applyFill="1" applyBorder="1" applyAlignment="1"/>
    <xf numFmtId="0" fontId="0" fillId="0" borderId="11" xfId="0" applyFill="1" applyBorder="1" applyAlignment="1"/>
    <xf numFmtId="0" fontId="6" fillId="0" borderId="5" xfId="0" applyFont="1" applyFill="1" applyBorder="1" applyAlignment="1">
      <alignment vertical="top" wrapText="1"/>
    </xf>
    <xf numFmtId="0" fontId="0" fillId="0" borderId="12" xfId="0" applyFill="1" applyBorder="1" applyAlignment="1"/>
    <xf numFmtId="0" fontId="7" fillId="0" borderId="7" xfId="0" applyFont="1" applyFill="1" applyBorder="1" applyAlignment="1"/>
    <xf numFmtId="0" fontId="6" fillId="0" borderId="5" xfId="0" applyFont="1" applyFill="1" applyBorder="1" applyAlignment="1">
      <alignment wrapText="1"/>
    </xf>
    <xf numFmtId="0" fontId="6" fillId="0" borderId="7" xfId="0" applyFont="1" applyFill="1" applyBorder="1" applyAlignment="1"/>
    <xf numFmtId="0" fontId="0" fillId="0" borderId="1" xfId="0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49" fontId="3" fillId="0" borderId="3" xfId="0" applyNumberFormat="1" applyFont="1" applyFill="1" applyBorder="1" applyAlignment="1">
      <alignment horizontal="center" vertical="top" wrapText="1"/>
    </xf>
    <xf numFmtId="49" fontId="0" fillId="0" borderId="4" xfId="0" applyNumberFormat="1" applyFill="1" applyBorder="1" applyAlignment="1">
      <alignment horizontal="center" vertical="top"/>
    </xf>
    <xf numFmtId="0" fontId="3" fillId="0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horizontal="center" vertical="top"/>
    </xf>
    <xf numFmtId="49" fontId="3" fillId="0" borderId="4" xfId="0" applyNumberFormat="1" applyFont="1" applyFill="1" applyBorder="1" applyAlignment="1">
      <alignment horizontal="center" vertical="top"/>
    </xf>
    <xf numFmtId="0" fontId="0" fillId="0" borderId="2" xfId="0" applyFill="1" applyBorder="1" applyAlignment="1"/>
    <xf numFmtId="0" fontId="0" fillId="0" borderId="3" xfId="0" applyFill="1" applyBorder="1" applyAlignment="1"/>
    <xf numFmtId="0" fontId="0" fillId="0" borderId="4" xfId="0" applyFill="1" applyBorder="1" applyAlignment="1"/>
    <xf numFmtId="0" fontId="3" fillId="0" borderId="5" xfId="0" applyFont="1" applyFill="1" applyBorder="1" applyAlignment="1">
      <alignment wrapText="1"/>
    </xf>
    <xf numFmtId="0" fontId="3" fillId="0" borderId="7" xfId="0" applyFont="1" applyFill="1" applyBorder="1" applyAlignment="1"/>
    <xf numFmtId="0" fontId="3" fillId="0" borderId="5" xfId="0" applyFont="1" applyFill="1" applyBorder="1" applyAlignment="1">
      <alignment vertical="top" wrapText="1"/>
    </xf>
    <xf numFmtId="0" fontId="0" fillId="0" borderId="7" xfId="0" applyBorder="1" applyAlignment="1"/>
    <xf numFmtId="0" fontId="0" fillId="0" borderId="3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0" fillId="0" borderId="7" xfId="0" applyFill="1" applyBorder="1" applyAlignment="1"/>
    <xf numFmtId="0" fontId="3" fillId="0" borderId="1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top" wrapText="1"/>
    </xf>
    <xf numFmtId="0" fontId="0" fillId="0" borderId="13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7" fillId="0" borderId="7" xfId="0" applyFont="1" applyBorder="1" applyAlignment="1"/>
    <xf numFmtId="49" fontId="6" fillId="0" borderId="5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left" vertical="top" wrapText="1"/>
    </xf>
    <xf numFmtId="0" fontId="9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 wrapText="1"/>
    </xf>
    <xf numFmtId="0" fontId="9" fillId="0" borderId="15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vertical="top" wrapText="1"/>
    </xf>
    <xf numFmtId="0" fontId="9" fillId="0" borderId="15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zoomScale="114" zoomScaleNormal="114" workbookViewId="0">
      <selection activeCell="J13" sqref="J13"/>
    </sheetView>
  </sheetViews>
  <sheetFormatPr defaultColWidth="8.85546875" defaultRowHeight="12.75" x14ac:dyDescent="0.2"/>
  <cols>
    <col min="1" max="1" width="6.42578125" style="3" bestFit="1" customWidth="1"/>
    <col min="2" max="2" width="31" customWidth="1"/>
    <col min="3" max="3" width="9.7109375" customWidth="1"/>
    <col min="4" max="4" width="21.85546875" customWidth="1"/>
    <col min="5" max="5" width="14.42578125" customWidth="1"/>
    <col min="6" max="6" width="11.7109375" customWidth="1"/>
    <col min="7" max="7" width="11.140625" style="12" customWidth="1"/>
    <col min="8" max="8" width="11.42578125" style="12" customWidth="1"/>
    <col min="9" max="10" width="11.28515625" customWidth="1"/>
    <col min="11" max="11" width="10.42578125" customWidth="1"/>
    <col min="12" max="12" width="12.42578125" customWidth="1"/>
    <col min="13" max="13" width="20.140625" customWidth="1"/>
    <col min="14" max="14" width="22.7109375" customWidth="1"/>
  </cols>
  <sheetData>
    <row r="1" spans="1:13" ht="12.75" customHeight="1" x14ac:dyDescent="0.2">
      <c r="A1" s="11"/>
      <c r="B1" s="12"/>
      <c r="C1" s="12"/>
      <c r="D1" s="12"/>
      <c r="E1" s="13"/>
      <c r="F1" s="13"/>
      <c r="G1" s="13"/>
      <c r="H1" s="13"/>
      <c r="I1" s="13"/>
      <c r="J1" s="39" t="s">
        <v>69</v>
      </c>
      <c r="K1" s="40"/>
      <c r="L1" s="40"/>
      <c r="M1" s="40"/>
    </row>
    <row r="2" spans="1:13" s="1" customFormat="1" x14ac:dyDescent="0.2">
      <c r="A2" s="42" t="s">
        <v>9</v>
      </c>
      <c r="B2" s="43"/>
      <c r="C2" s="43"/>
      <c r="D2" s="43"/>
      <c r="E2" s="43"/>
      <c r="F2" s="43"/>
      <c r="G2" s="43"/>
      <c r="H2" s="43"/>
      <c r="I2" s="43"/>
      <c r="J2" s="40"/>
      <c r="K2" s="40"/>
      <c r="L2" s="40"/>
      <c r="M2" s="40"/>
    </row>
    <row r="3" spans="1:13" s="1" customFormat="1" x14ac:dyDescent="0.2">
      <c r="A3" s="42" t="s">
        <v>27</v>
      </c>
      <c r="B3" s="43"/>
      <c r="C3" s="43"/>
      <c r="D3" s="43"/>
      <c r="E3" s="43"/>
      <c r="F3" s="43"/>
      <c r="G3" s="43"/>
      <c r="H3" s="43"/>
      <c r="I3" s="43"/>
      <c r="J3" s="40"/>
      <c r="K3" s="40"/>
      <c r="L3" s="40"/>
      <c r="M3" s="40"/>
    </row>
    <row r="4" spans="1:13" s="1" customFormat="1" ht="15.75" x14ac:dyDescent="0.2">
      <c r="A4" s="30"/>
      <c r="B4" s="30"/>
      <c r="C4" s="30"/>
      <c r="D4" s="30"/>
      <c r="E4" s="30"/>
      <c r="F4" s="30"/>
      <c r="G4" s="30"/>
      <c r="H4" s="30"/>
      <c r="I4" s="30"/>
      <c r="J4" s="41"/>
      <c r="K4" s="41"/>
      <c r="L4" s="41"/>
      <c r="M4" s="41"/>
    </row>
    <row r="5" spans="1:13" ht="15" customHeight="1" x14ac:dyDescent="0.2">
      <c r="A5" s="106" t="s">
        <v>0</v>
      </c>
      <c r="B5" s="100" t="s">
        <v>10</v>
      </c>
      <c r="C5" s="100" t="s">
        <v>1</v>
      </c>
      <c r="D5" s="100" t="s">
        <v>2</v>
      </c>
      <c r="E5" s="107" t="s">
        <v>13</v>
      </c>
      <c r="F5" s="100" t="s">
        <v>3</v>
      </c>
      <c r="G5" s="101" t="s">
        <v>4</v>
      </c>
      <c r="H5" s="102"/>
      <c r="I5" s="102"/>
      <c r="J5" s="102"/>
      <c r="K5" s="103"/>
      <c r="L5" s="100" t="s">
        <v>5</v>
      </c>
      <c r="M5" s="100" t="s">
        <v>6</v>
      </c>
    </row>
    <row r="6" spans="1:13" ht="86.25" customHeight="1" x14ac:dyDescent="0.2">
      <c r="A6" s="106"/>
      <c r="B6" s="100"/>
      <c r="C6" s="100"/>
      <c r="D6" s="100"/>
      <c r="E6" s="107"/>
      <c r="F6" s="100"/>
      <c r="G6" s="28" t="s">
        <v>21</v>
      </c>
      <c r="H6" s="14" t="s">
        <v>22</v>
      </c>
      <c r="I6" s="14" t="s">
        <v>23</v>
      </c>
      <c r="J6" s="14" t="s">
        <v>24</v>
      </c>
      <c r="K6" s="14" t="s">
        <v>25</v>
      </c>
      <c r="L6" s="100"/>
      <c r="M6" s="100"/>
    </row>
    <row r="7" spans="1:13" x14ac:dyDescent="0.2">
      <c r="A7" s="15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28">
        <v>7</v>
      </c>
      <c r="H7" s="14">
        <v>8</v>
      </c>
      <c r="I7" s="14">
        <v>9</v>
      </c>
      <c r="J7" s="14">
        <v>10</v>
      </c>
      <c r="K7" s="14">
        <v>11</v>
      </c>
      <c r="L7" s="14">
        <v>12</v>
      </c>
      <c r="M7" s="14">
        <v>13</v>
      </c>
    </row>
    <row r="8" spans="1:13" x14ac:dyDescent="0.2">
      <c r="A8" s="104" t="s">
        <v>55</v>
      </c>
      <c r="B8" s="104"/>
      <c r="C8" s="104"/>
      <c r="D8" s="105"/>
      <c r="E8" s="105"/>
      <c r="F8" s="105"/>
      <c r="G8" s="105"/>
      <c r="H8" s="105"/>
      <c r="I8" s="105"/>
      <c r="J8" s="105"/>
      <c r="K8" s="105"/>
      <c r="L8" s="104"/>
      <c r="M8" s="104"/>
    </row>
    <row r="9" spans="1:13" s="2" customFormat="1" ht="21.75" customHeight="1" x14ac:dyDescent="0.2">
      <c r="A9" s="44" t="s">
        <v>15</v>
      </c>
      <c r="B9" s="46" t="s">
        <v>42</v>
      </c>
      <c r="C9" s="58" t="s">
        <v>49</v>
      </c>
      <c r="D9" s="9" t="s">
        <v>32</v>
      </c>
      <c r="E9" s="7">
        <v>0</v>
      </c>
      <c r="F9" s="7">
        <f>SUM(G9:K9)</f>
        <v>455139.23000000004</v>
      </c>
      <c r="G9" s="7">
        <f>SUM(G10:G11)</f>
        <v>2727.2</v>
      </c>
      <c r="H9" s="7">
        <f>SUM(H10:H11)</f>
        <v>29956.300000000003</v>
      </c>
      <c r="I9" s="7">
        <f>SUM(I10:I11)</f>
        <v>200279.27000000002</v>
      </c>
      <c r="J9" s="7">
        <f>SUM(J10:J11)</f>
        <v>222176.46000000002</v>
      </c>
      <c r="K9" s="7">
        <f>SUM(K10:K11)</f>
        <v>0</v>
      </c>
      <c r="L9" s="54" t="s">
        <v>14</v>
      </c>
      <c r="M9" s="64" t="s">
        <v>45</v>
      </c>
    </row>
    <row r="10" spans="1:13" s="4" customFormat="1" ht="29.25" customHeight="1" x14ac:dyDescent="0.2">
      <c r="A10" s="61"/>
      <c r="B10" s="62"/>
      <c r="C10" s="109"/>
      <c r="D10" s="9" t="s">
        <v>18</v>
      </c>
      <c r="E10" s="7">
        <v>0</v>
      </c>
      <c r="F10" s="7">
        <f t="shared" ref="F10:F11" si="0">SUM(G10:K10)</f>
        <v>296782.29000000004</v>
      </c>
      <c r="G10" s="7">
        <v>0</v>
      </c>
      <c r="H10" s="7">
        <v>19651.330000000002</v>
      </c>
      <c r="I10" s="7">
        <v>131383.20000000001</v>
      </c>
      <c r="J10" s="7">
        <f>74946.08+70801.68</f>
        <v>145747.76</v>
      </c>
      <c r="K10" s="7">
        <v>0</v>
      </c>
      <c r="L10" s="55"/>
      <c r="M10" s="65"/>
    </row>
    <row r="11" spans="1:13" s="4" customFormat="1" ht="38.25" x14ac:dyDescent="0.2">
      <c r="A11" s="45"/>
      <c r="B11" s="47"/>
      <c r="C11" s="60"/>
      <c r="D11" s="9" t="s">
        <v>8</v>
      </c>
      <c r="E11" s="7">
        <v>0</v>
      </c>
      <c r="F11" s="7">
        <f t="shared" si="0"/>
        <v>158356.94</v>
      </c>
      <c r="G11" s="8">
        <f>G17</f>
        <v>2727.2</v>
      </c>
      <c r="H11" s="8">
        <v>10304.969999999999</v>
      </c>
      <c r="I11" s="8">
        <v>68896.070000000007</v>
      </c>
      <c r="J11" s="8">
        <f>39300.99+37127.71</f>
        <v>76428.7</v>
      </c>
      <c r="K11" s="8">
        <v>0</v>
      </c>
      <c r="L11" s="55"/>
      <c r="M11" s="51"/>
    </row>
    <row r="12" spans="1:13" s="2" customFormat="1" x14ac:dyDescent="0.2">
      <c r="A12" s="44" t="s">
        <v>16</v>
      </c>
      <c r="B12" s="46" t="s">
        <v>28</v>
      </c>
      <c r="C12" s="48" t="s">
        <v>49</v>
      </c>
      <c r="D12" s="9" t="s">
        <v>34</v>
      </c>
      <c r="E12" s="16">
        <v>0</v>
      </c>
      <c r="F12" s="7">
        <f>SUM(G12:K12)</f>
        <v>452412.03</v>
      </c>
      <c r="G12" s="7">
        <f>SUM(G13:G14)</f>
        <v>0</v>
      </c>
      <c r="H12" s="7">
        <f>SUM(H13:H14)</f>
        <v>29956.300000000003</v>
      </c>
      <c r="I12" s="7">
        <f>SUM(I13:I14)</f>
        <v>200279.27000000002</v>
      </c>
      <c r="J12" s="7">
        <f>SUM(J13:J14)</f>
        <v>222176.46000000002</v>
      </c>
      <c r="K12" s="7">
        <f>SUM(K13:K14)</f>
        <v>0</v>
      </c>
      <c r="L12" s="55"/>
      <c r="M12" s="64"/>
    </row>
    <row r="13" spans="1:13" s="4" customFormat="1" ht="26.25" customHeight="1" x14ac:dyDescent="0.2">
      <c r="A13" s="61"/>
      <c r="B13" s="62"/>
      <c r="C13" s="63"/>
      <c r="D13" s="9" t="s">
        <v>18</v>
      </c>
      <c r="E13" s="16">
        <v>0</v>
      </c>
      <c r="F13" s="7">
        <f t="shared" ref="F13:F19" si="1">SUM(G13:K13)</f>
        <v>296782.29000000004</v>
      </c>
      <c r="G13" s="7">
        <v>0</v>
      </c>
      <c r="H13" s="7">
        <v>19651.330000000002</v>
      </c>
      <c r="I13" s="7">
        <v>131383.20000000001</v>
      </c>
      <c r="J13" s="7">
        <f>74946.08+70801.68</f>
        <v>145747.76</v>
      </c>
      <c r="K13" s="7">
        <v>0</v>
      </c>
      <c r="L13" s="55"/>
      <c r="M13" s="65"/>
    </row>
    <row r="14" spans="1:13" s="4" customFormat="1" ht="36.75" customHeight="1" x14ac:dyDescent="0.2">
      <c r="A14" s="45"/>
      <c r="B14" s="47"/>
      <c r="C14" s="49"/>
      <c r="D14" s="9" t="s">
        <v>8</v>
      </c>
      <c r="E14" s="17">
        <v>0</v>
      </c>
      <c r="F14" s="7">
        <f t="shared" si="1"/>
        <v>155629.74</v>
      </c>
      <c r="G14" s="8">
        <v>0</v>
      </c>
      <c r="H14" s="8">
        <v>10304.969999999999</v>
      </c>
      <c r="I14" s="8">
        <v>68896.070000000007</v>
      </c>
      <c r="J14" s="8">
        <f>39300.99+37127.71</f>
        <v>76428.7</v>
      </c>
      <c r="K14" s="8">
        <v>0</v>
      </c>
      <c r="L14" s="55"/>
      <c r="M14" s="51"/>
    </row>
    <row r="15" spans="1:13" s="32" customFormat="1" x14ac:dyDescent="0.2">
      <c r="A15" s="44" t="s">
        <v>67</v>
      </c>
      <c r="B15" s="46" t="s">
        <v>65</v>
      </c>
      <c r="C15" s="48" t="s">
        <v>49</v>
      </c>
      <c r="D15" s="33" t="s">
        <v>34</v>
      </c>
      <c r="E15" s="16">
        <v>0</v>
      </c>
      <c r="F15" s="7">
        <f>SUM(G15:K15)</f>
        <v>2727.2</v>
      </c>
      <c r="G15" s="7">
        <f>SUM(G16:G17)</f>
        <v>2727.2</v>
      </c>
      <c r="H15" s="7">
        <f>SUM(H16:H17)</f>
        <v>0</v>
      </c>
      <c r="I15" s="7">
        <f>SUM(I16:I17)</f>
        <v>0</v>
      </c>
      <c r="J15" s="7">
        <f>SUM(J16:J17)</f>
        <v>0</v>
      </c>
      <c r="K15" s="7">
        <f>SUM(K16:K17)</f>
        <v>0</v>
      </c>
      <c r="L15" s="55"/>
      <c r="M15" s="64"/>
    </row>
    <row r="16" spans="1:13" s="32" customFormat="1" ht="26.25" customHeight="1" x14ac:dyDescent="0.2">
      <c r="A16" s="61"/>
      <c r="B16" s="62"/>
      <c r="C16" s="63"/>
      <c r="D16" s="33" t="s">
        <v>18</v>
      </c>
      <c r="E16" s="16">
        <v>0</v>
      </c>
      <c r="F16" s="7">
        <f t="shared" ref="F16:F17" si="2">SUM(G16:K16)</f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55"/>
      <c r="M16" s="65"/>
    </row>
    <row r="17" spans="1:13" s="32" customFormat="1" ht="36.75" customHeight="1" x14ac:dyDescent="0.2">
      <c r="A17" s="45"/>
      <c r="B17" s="47"/>
      <c r="C17" s="49"/>
      <c r="D17" s="33" t="s">
        <v>8</v>
      </c>
      <c r="E17" s="17">
        <v>0</v>
      </c>
      <c r="F17" s="7">
        <f t="shared" si="2"/>
        <v>2727.2</v>
      </c>
      <c r="G17" s="8">
        <v>2727.2</v>
      </c>
      <c r="H17" s="8">
        <v>0</v>
      </c>
      <c r="I17" s="8">
        <v>0</v>
      </c>
      <c r="J17" s="8">
        <v>0</v>
      </c>
      <c r="K17" s="8">
        <v>0</v>
      </c>
      <c r="L17" s="55"/>
      <c r="M17" s="51"/>
    </row>
    <row r="18" spans="1:13" s="6" customFormat="1" ht="24.75" customHeight="1" x14ac:dyDescent="0.2">
      <c r="A18" s="44" t="s">
        <v>11</v>
      </c>
      <c r="B18" s="46" t="s">
        <v>50</v>
      </c>
      <c r="C18" s="48" t="s">
        <v>49</v>
      </c>
      <c r="D18" s="9" t="s">
        <v>34</v>
      </c>
      <c r="E18" s="7">
        <v>0</v>
      </c>
      <c r="F18" s="7">
        <f t="shared" si="1"/>
        <v>490000</v>
      </c>
      <c r="G18" s="7">
        <v>125000</v>
      </c>
      <c r="H18" s="7">
        <v>125000</v>
      </c>
      <c r="I18" s="7">
        <v>120000</v>
      </c>
      <c r="J18" s="7">
        <v>120000</v>
      </c>
      <c r="K18" s="7">
        <v>0</v>
      </c>
      <c r="L18" s="55"/>
      <c r="M18" s="50" t="s">
        <v>51</v>
      </c>
    </row>
    <row r="19" spans="1:13" s="6" customFormat="1" ht="33" customHeight="1" x14ac:dyDescent="0.2">
      <c r="A19" s="45"/>
      <c r="B19" s="47"/>
      <c r="C19" s="49"/>
      <c r="D19" s="9" t="s">
        <v>33</v>
      </c>
      <c r="E19" s="8">
        <v>0</v>
      </c>
      <c r="F19" s="7">
        <f t="shared" si="1"/>
        <v>490000</v>
      </c>
      <c r="G19" s="7">
        <v>125000</v>
      </c>
      <c r="H19" s="7">
        <v>125000</v>
      </c>
      <c r="I19" s="7">
        <v>120000</v>
      </c>
      <c r="J19" s="7">
        <v>120000</v>
      </c>
      <c r="K19" s="8">
        <v>0</v>
      </c>
      <c r="L19" s="55"/>
      <c r="M19" s="51"/>
    </row>
    <row r="20" spans="1:13" s="6" customFormat="1" ht="27" customHeight="1" x14ac:dyDescent="0.2">
      <c r="A20" s="52" t="s">
        <v>12</v>
      </c>
      <c r="B20" s="46" t="s">
        <v>52</v>
      </c>
      <c r="C20" s="48" t="s">
        <v>49</v>
      </c>
      <c r="D20" s="9" t="s">
        <v>34</v>
      </c>
      <c r="E20" s="7">
        <v>0</v>
      </c>
      <c r="F20" s="7">
        <f>SUM(G20:K20)</f>
        <v>490000</v>
      </c>
      <c r="G20" s="7">
        <v>125000</v>
      </c>
      <c r="H20" s="7">
        <v>125000</v>
      </c>
      <c r="I20" s="7">
        <v>120000</v>
      </c>
      <c r="J20" s="7">
        <v>120000</v>
      </c>
      <c r="K20" s="7">
        <v>0</v>
      </c>
      <c r="L20" s="55"/>
      <c r="M20" s="46"/>
    </row>
    <row r="21" spans="1:13" s="6" customFormat="1" ht="27.75" customHeight="1" x14ac:dyDescent="0.2">
      <c r="A21" s="53"/>
      <c r="B21" s="47"/>
      <c r="C21" s="49"/>
      <c r="D21" s="9" t="s">
        <v>33</v>
      </c>
      <c r="E21" s="7">
        <v>0</v>
      </c>
      <c r="F21" s="7">
        <f>SUM(G21:K21)</f>
        <v>490000</v>
      </c>
      <c r="G21" s="7">
        <v>125000</v>
      </c>
      <c r="H21" s="7">
        <v>125000</v>
      </c>
      <c r="I21" s="7">
        <v>120000</v>
      </c>
      <c r="J21" s="7">
        <v>120000</v>
      </c>
      <c r="K21" s="7">
        <v>0</v>
      </c>
      <c r="L21" s="55"/>
      <c r="M21" s="47"/>
    </row>
    <row r="22" spans="1:13" s="2" customFormat="1" ht="21.75" customHeight="1" x14ac:dyDescent="0.2">
      <c r="A22" s="44" t="s">
        <v>38</v>
      </c>
      <c r="B22" s="46" t="s">
        <v>43</v>
      </c>
      <c r="C22" s="48" t="s">
        <v>17</v>
      </c>
      <c r="D22" s="9" t="s">
        <v>34</v>
      </c>
      <c r="E22" s="7">
        <v>0</v>
      </c>
      <c r="F22" s="7">
        <f t="shared" ref="F22:F25" si="3">SUM(G22:K22)</f>
        <v>950000</v>
      </c>
      <c r="G22" s="7">
        <v>0</v>
      </c>
      <c r="H22" s="8">
        <v>316600</v>
      </c>
      <c r="I22" s="8">
        <v>316600</v>
      </c>
      <c r="J22" s="8">
        <v>316800</v>
      </c>
      <c r="K22" s="7">
        <v>0</v>
      </c>
      <c r="L22" s="55"/>
      <c r="M22" s="50" t="s">
        <v>68</v>
      </c>
    </row>
    <row r="23" spans="1:13" s="4" customFormat="1" ht="29.25" customHeight="1" x14ac:dyDescent="0.2">
      <c r="A23" s="45"/>
      <c r="B23" s="47"/>
      <c r="C23" s="49"/>
      <c r="D23" s="9" t="s">
        <v>33</v>
      </c>
      <c r="E23" s="8">
        <v>0</v>
      </c>
      <c r="F23" s="7">
        <f t="shared" si="3"/>
        <v>950000</v>
      </c>
      <c r="G23" s="8">
        <v>0</v>
      </c>
      <c r="H23" s="8">
        <v>316600</v>
      </c>
      <c r="I23" s="8">
        <v>316600</v>
      </c>
      <c r="J23" s="8">
        <v>316800</v>
      </c>
      <c r="K23" s="8">
        <v>0</v>
      </c>
      <c r="L23" s="55"/>
      <c r="M23" s="51"/>
    </row>
    <row r="24" spans="1:13" s="2" customFormat="1" ht="18" customHeight="1" x14ac:dyDescent="0.2">
      <c r="A24" s="52" t="s">
        <v>37</v>
      </c>
      <c r="B24" s="46" t="s">
        <v>29</v>
      </c>
      <c r="C24" s="48" t="s">
        <v>17</v>
      </c>
      <c r="D24" s="9" t="s">
        <v>34</v>
      </c>
      <c r="E24" s="7">
        <v>0</v>
      </c>
      <c r="F24" s="7">
        <f t="shared" si="3"/>
        <v>950000</v>
      </c>
      <c r="G24" s="7">
        <v>0</v>
      </c>
      <c r="H24" s="8">
        <v>316600</v>
      </c>
      <c r="I24" s="8">
        <v>316600</v>
      </c>
      <c r="J24" s="8">
        <v>316800</v>
      </c>
      <c r="K24" s="7">
        <v>0</v>
      </c>
      <c r="L24" s="55"/>
      <c r="M24" s="46"/>
    </row>
    <row r="25" spans="1:13" s="4" customFormat="1" ht="33.75" customHeight="1" x14ac:dyDescent="0.2">
      <c r="A25" s="53"/>
      <c r="B25" s="47"/>
      <c r="C25" s="49"/>
      <c r="D25" s="9" t="s">
        <v>33</v>
      </c>
      <c r="E25" s="7">
        <v>0</v>
      </c>
      <c r="F25" s="7">
        <f t="shared" si="3"/>
        <v>950000</v>
      </c>
      <c r="G25" s="7">
        <v>0</v>
      </c>
      <c r="H25" s="8">
        <v>316600</v>
      </c>
      <c r="I25" s="8">
        <v>316600</v>
      </c>
      <c r="J25" s="8">
        <v>316800</v>
      </c>
      <c r="K25" s="7">
        <v>0</v>
      </c>
      <c r="L25" s="55"/>
      <c r="M25" s="47"/>
    </row>
    <row r="26" spans="1:13" s="2" customFormat="1" ht="14.25" customHeight="1" x14ac:dyDescent="0.2">
      <c r="A26" s="44" t="s">
        <v>39</v>
      </c>
      <c r="B26" s="64" t="s">
        <v>30</v>
      </c>
      <c r="C26" s="58" t="s">
        <v>17</v>
      </c>
      <c r="D26" s="9" t="s">
        <v>34</v>
      </c>
      <c r="E26" s="7">
        <f>SUM(E28:E29)</f>
        <v>80269.796000000002</v>
      </c>
      <c r="F26" s="7">
        <f>SUM(G26:K26)</f>
        <v>111181.336</v>
      </c>
      <c r="G26" s="7">
        <f>SUM(G27:G29)</f>
        <v>111181.336</v>
      </c>
      <c r="H26" s="7">
        <f>SUM(H28:H29)</f>
        <v>0</v>
      </c>
      <c r="I26" s="7">
        <f>SUM(I28:I29)</f>
        <v>0</v>
      </c>
      <c r="J26" s="7">
        <f>SUM(J28:J29)</f>
        <v>0</v>
      </c>
      <c r="K26" s="7">
        <f>SUM(K28:K29)</f>
        <v>0</v>
      </c>
      <c r="L26" s="55"/>
      <c r="M26" s="46" t="s">
        <v>46</v>
      </c>
    </row>
    <row r="27" spans="1:13" s="37" customFormat="1" ht="14.25" customHeight="1" x14ac:dyDescent="0.2">
      <c r="A27" s="85"/>
      <c r="B27" s="87"/>
      <c r="C27" s="59"/>
      <c r="D27" s="27" t="s">
        <v>59</v>
      </c>
      <c r="E27" s="7">
        <v>0</v>
      </c>
      <c r="F27" s="7">
        <f>SUM(G27:K27)</f>
        <v>5145.652</v>
      </c>
      <c r="G27" s="7">
        <v>5145.652</v>
      </c>
      <c r="H27" s="7">
        <v>0</v>
      </c>
      <c r="I27" s="7">
        <v>0</v>
      </c>
      <c r="J27" s="7">
        <v>0</v>
      </c>
      <c r="K27" s="7">
        <v>0</v>
      </c>
      <c r="L27" s="55"/>
      <c r="M27" s="57"/>
    </row>
    <row r="28" spans="1:13" s="4" customFormat="1" ht="24.75" customHeight="1" x14ac:dyDescent="0.2">
      <c r="A28" s="85"/>
      <c r="B28" s="87"/>
      <c r="C28" s="59"/>
      <c r="D28" s="9" t="s">
        <v>35</v>
      </c>
      <c r="E28" s="7">
        <v>60269.796000000002</v>
      </c>
      <c r="F28" s="7">
        <f t="shared" ref="F28:F29" si="4">SUM(G28:K28)</f>
        <v>10676.874</v>
      </c>
      <c r="G28" s="7">
        <f>6293.54+4383.334</f>
        <v>10676.874</v>
      </c>
      <c r="H28" s="7">
        <v>0</v>
      </c>
      <c r="I28" s="7">
        <v>0</v>
      </c>
      <c r="J28" s="7">
        <v>0</v>
      </c>
      <c r="K28" s="7">
        <v>0</v>
      </c>
      <c r="L28" s="55"/>
      <c r="M28" s="57"/>
    </row>
    <row r="29" spans="1:13" s="2" customFormat="1" ht="36" customHeight="1" x14ac:dyDescent="0.2">
      <c r="A29" s="86"/>
      <c r="B29" s="51"/>
      <c r="C29" s="60"/>
      <c r="D29" s="9" t="s">
        <v>8</v>
      </c>
      <c r="E29" s="7">
        <v>20000</v>
      </c>
      <c r="F29" s="7">
        <f t="shared" si="4"/>
        <v>95358.81</v>
      </c>
      <c r="G29" s="7">
        <v>95358.81</v>
      </c>
      <c r="H29" s="7">
        <v>0</v>
      </c>
      <c r="I29" s="7">
        <v>0</v>
      </c>
      <c r="J29" s="7">
        <v>0</v>
      </c>
      <c r="K29" s="7">
        <v>0</v>
      </c>
      <c r="L29" s="55"/>
      <c r="M29" s="47"/>
    </row>
    <row r="30" spans="1:13" s="2" customFormat="1" ht="17.25" customHeight="1" x14ac:dyDescent="0.2">
      <c r="A30" s="52" t="s">
        <v>40</v>
      </c>
      <c r="B30" s="46" t="s">
        <v>31</v>
      </c>
      <c r="C30" s="58" t="s">
        <v>17</v>
      </c>
      <c r="D30" s="9" t="s">
        <v>34</v>
      </c>
      <c r="E30" s="7">
        <f>SUM(E32:E33)</f>
        <v>80269.796000000002</v>
      </c>
      <c r="F30" s="7">
        <f>SUM(G30:K30)</f>
        <v>111181.336</v>
      </c>
      <c r="G30" s="7">
        <f>SUM(G31:G33)</f>
        <v>111181.336</v>
      </c>
      <c r="H30" s="7">
        <f>SUM(H32:H33)</f>
        <v>0</v>
      </c>
      <c r="I30" s="7">
        <f>SUM(I32:I33)</f>
        <v>0</v>
      </c>
      <c r="J30" s="7">
        <f>SUM(J32:J33)</f>
        <v>0</v>
      </c>
      <c r="K30" s="7">
        <f>SUM(K32:K33)</f>
        <v>0</v>
      </c>
      <c r="L30" s="55"/>
      <c r="M30" s="46"/>
    </row>
    <row r="31" spans="1:13" s="37" customFormat="1" ht="17.25" customHeight="1" x14ac:dyDescent="0.2">
      <c r="A31" s="88"/>
      <c r="B31" s="57"/>
      <c r="C31" s="59"/>
      <c r="D31" s="36" t="s">
        <v>59</v>
      </c>
      <c r="E31" s="7">
        <v>0</v>
      </c>
      <c r="F31" s="7">
        <v>5145.652</v>
      </c>
      <c r="G31" s="7">
        <v>5145.652</v>
      </c>
      <c r="H31" s="7">
        <v>0</v>
      </c>
      <c r="I31" s="7">
        <v>0</v>
      </c>
      <c r="J31" s="7">
        <v>0</v>
      </c>
      <c r="K31" s="7">
        <v>0</v>
      </c>
      <c r="L31" s="55"/>
      <c r="M31" s="57"/>
    </row>
    <row r="32" spans="1:13" s="4" customFormat="1" ht="24" customHeight="1" x14ac:dyDescent="0.2">
      <c r="A32" s="88"/>
      <c r="B32" s="57"/>
      <c r="C32" s="59"/>
      <c r="D32" s="9" t="s">
        <v>35</v>
      </c>
      <c r="E32" s="7">
        <v>60269.796000000002</v>
      </c>
      <c r="F32" s="7">
        <f t="shared" ref="F32:F33" si="5">SUM(G32:K32)</f>
        <v>10676.874</v>
      </c>
      <c r="G32" s="7">
        <f>6293.54+4383.334</f>
        <v>10676.874</v>
      </c>
      <c r="H32" s="7">
        <v>0</v>
      </c>
      <c r="I32" s="7">
        <v>0</v>
      </c>
      <c r="J32" s="7">
        <v>0</v>
      </c>
      <c r="K32" s="7">
        <v>0</v>
      </c>
      <c r="L32" s="55"/>
      <c r="M32" s="57"/>
    </row>
    <row r="33" spans="1:13" s="2" customFormat="1" ht="46.5" customHeight="1" x14ac:dyDescent="0.2">
      <c r="A33" s="89"/>
      <c r="B33" s="108"/>
      <c r="C33" s="60"/>
      <c r="D33" s="9" t="s">
        <v>36</v>
      </c>
      <c r="E33" s="7">
        <v>20000</v>
      </c>
      <c r="F33" s="7">
        <f t="shared" si="5"/>
        <v>95358.81</v>
      </c>
      <c r="G33" s="7">
        <v>95358.81</v>
      </c>
      <c r="H33" s="7">
        <v>0</v>
      </c>
      <c r="I33" s="7">
        <v>0</v>
      </c>
      <c r="J33" s="7">
        <v>0</v>
      </c>
      <c r="K33" s="7">
        <v>0</v>
      </c>
      <c r="L33" s="56"/>
      <c r="M33" s="108"/>
    </row>
    <row r="34" spans="1:13" s="5" customFormat="1" ht="13.5" customHeight="1" x14ac:dyDescent="0.2">
      <c r="A34" s="83" t="s">
        <v>53</v>
      </c>
      <c r="B34" s="81" t="s">
        <v>41</v>
      </c>
      <c r="C34" s="58" t="s">
        <v>17</v>
      </c>
      <c r="D34" s="9" t="s">
        <v>34</v>
      </c>
      <c r="E34" s="7">
        <v>0</v>
      </c>
      <c r="F34" s="7">
        <f>SUM(F35:F36)</f>
        <v>1856838.07</v>
      </c>
      <c r="G34" s="7">
        <f>SUM(G35:G36)</f>
        <v>41000</v>
      </c>
      <c r="H34" s="7">
        <f>SUM(H35:H36)</f>
        <v>660960.98</v>
      </c>
      <c r="I34" s="7">
        <f>SUM(I35:I36)</f>
        <v>1154877.0900000001</v>
      </c>
      <c r="J34" s="7">
        <v>0</v>
      </c>
      <c r="K34" s="7">
        <v>0</v>
      </c>
      <c r="L34" s="54" t="s">
        <v>14</v>
      </c>
      <c r="M34" s="46" t="s">
        <v>47</v>
      </c>
    </row>
    <row r="35" spans="1:13" s="5" customFormat="1" ht="23.25" customHeight="1" x14ac:dyDescent="0.2">
      <c r="A35" s="84"/>
      <c r="B35" s="82"/>
      <c r="C35" s="59"/>
      <c r="D35" s="9" t="s">
        <v>35</v>
      </c>
      <c r="E35" s="7">
        <v>0</v>
      </c>
      <c r="F35" s="7">
        <f>SUM(G35:K35)</f>
        <v>950245</v>
      </c>
      <c r="G35" s="7">
        <v>0</v>
      </c>
      <c r="H35" s="7">
        <v>201458</v>
      </c>
      <c r="I35" s="7">
        <v>748787</v>
      </c>
      <c r="J35" s="7">
        <v>0</v>
      </c>
      <c r="K35" s="7">
        <v>0</v>
      </c>
      <c r="L35" s="97"/>
      <c r="M35" s="62"/>
    </row>
    <row r="36" spans="1:13" s="5" customFormat="1" ht="39.75" customHeight="1" x14ac:dyDescent="0.2">
      <c r="A36" s="84"/>
      <c r="B36" s="82"/>
      <c r="C36" s="60"/>
      <c r="D36" s="9" t="s">
        <v>36</v>
      </c>
      <c r="E36" s="7">
        <v>0</v>
      </c>
      <c r="F36" s="7">
        <f t="shared" ref="F36" si="6">SUM(G36:K36)</f>
        <v>906593.07000000007</v>
      </c>
      <c r="G36" s="7">
        <v>41000</v>
      </c>
      <c r="H36" s="7">
        <v>459502.98</v>
      </c>
      <c r="I36" s="7">
        <v>406090.09</v>
      </c>
      <c r="J36" s="7">
        <v>0</v>
      </c>
      <c r="K36" s="7">
        <v>0</v>
      </c>
      <c r="L36" s="97"/>
      <c r="M36" s="62"/>
    </row>
    <row r="37" spans="1:13" s="5" customFormat="1" ht="13.5" customHeight="1" x14ac:dyDescent="0.2">
      <c r="A37" s="83" t="s">
        <v>54</v>
      </c>
      <c r="B37" s="81" t="s">
        <v>66</v>
      </c>
      <c r="C37" s="58" t="s">
        <v>17</v>
      </c>
      <c r="D37" s="9" t="s">
        <v>34</v>
      </c>
      <c r="E37" s="7">
        <v>0</v>
      </c>
      <c r="F37" s="7">
        <f>SUM(F38:F39)</f>
        <v>1856838.07</v>
      </c>
      <c r="G37" s="7">
        <f>SUM(G38:G39)</f>
        <v>41000</v>
      </c>
      <c r="H37" s="7">
        <f>SUM(H38:H39)</f>
        <v>660960.98</v>
      </c>
      <c r="I37" s="7">
        <f>SUM(I38:I39)</f>
        <v>1154877.0900000001</v>
      </c>
      <c r="J37" s="7">
        <v>0</v>
      </c>
      <c r="K37" s="7">
        <v>0</v>
      </c>
      <c r="L37" s="97"/>
      <c r="M37" s="46"/>
    </row>
    <row r="38" spans="1:13" s="5" customFormat="1" ht="26.25" customHeight="1" x14ac:dyDescent="0.2">
      <c r="A38" s="84"/>
      <c r="B38" s="82"/>
      <c r="C38" s="59"/>
      <c r="D38" s="9" t="s">
        <v>35</v>
      </c>
      <c r="E38" s="7">
        <v>0</v>
      </c>
      <c r="F38" s="7">
        <f>SUM(G38:K38)</f>
        <v>950245</v>
      </c>
      <c r="G38" s="7">
        <v>0</v>
      </c>
      <c r="H38" s="7">
        <v>201458</v>
      </c>
      <c r="I38" s="7">
        <v>748787</v>
      </c>
      <c r="J38" s="7">
        <v>0</v>
      </c>
      <c r="K38" s="7">
        <v>0</v>
      </c>
      <c r="L38" s="97"/>
      <c r="M38" s="62"/>
    </row>
    <row r="39" spans="1:13" s="5" customFormat="1" ht="36.75" customHeight="1" x14ac:dyDescent="0.2">
      <c r="A39" s="84"/>
      <c r="B39" s="82"/>
      <c r="C39" s="60"/>
      <c r="D39" s="9" t="s">
        <v>36</v>
      </c>
      <c r="E39" s="7">
        <v>0</v>
      </c>
      <c r="F39" s="7">
        <f t="shared" ref="F39" si="7">SUM(G39:K39)</f>
        <v>906593.07000000007</v>
      </c>
      <c r="G39" s="7">
        <v>41000</v>
      </c>
      <c r="H39" s="7">
        <v>459502.98</v>
      </c>
      <c r="I39" s="7">
        <v>406090.09</v>
      </c>
      <c r="J39" s="7">
        <v>0</v>
      </c>
      <c r="K39" s="7">
        <v>0</v>
      </c>
      <c r="L39" s="98"/>
      <c r="M39" s="47"/>
    </row>
    <row r="40" spans="1:13" ht="15" customHeight="1" x14ac:dyDescent="0.2">
      <c r="A40" s="67" t="s">
        <v>56</v>
      </c>
      <c r="B40" s="68"/>
      <c r="C40" s="75" t="s">
        <v>7</v>
      </c>
      <c r="D40" s="76"/>
      <c r="E40" s="18">
        <f>SUM(E42:E44)</f>
        <v>80269.796000000002</v>
      </c>
      <c r="F40" s="18">
        <f>SUM(F41:F44)</f>
        <v>3863158.6359999999</v>
      </c>
      <c r="G40" s="18">
        <f t="shared" ref="G40:J40" si="8">SUM(G41:G44)</f>
        <v>279908.53600000002</v>
      </c>
      <c r="H40" s="18">
        <f t="shared" si="8"/>
        <v>1132517.28</v>
      </c>
      <c r="I40" s="18">
        <f t="shared" si="8"/>
        <v>1791756.3599999999</v>
      </c>
      <c r="J40" s="18">
        <f t="shared" si="8"/>
        <v>658976.46</v>
      </c>
      <c r="K40" s="18">
        <f>SUM(K42:K44)</f>
        <v>0</v>
      </c>
      <c r="L40" s="97"/>
      <c r="M40" s="90"/>
    </row>
    <row r="41" spans="1:13" ht="15" customHeight="1" x14ac:dyDescent="0.2">
      <c r="A41" s="69"/>
      <c r="B41" s="70"/>
      <c r="C41" s="95" t="s">
        <v>59</v>
      </c>
      <c r="D41" s="96"/>
      <c r="E41" s="19">
        <v>0</v>
      </c>
      <c r="F41" s="19">
        <f>SUM(F27)</f>
        <v>5145.652</v>
      </c>
      <c r="G41" s="19">
        <f t="shared" ref="G41:J41" si="9">SUM(G27)</f>
        <v>5145.652</v>
      </c>
      <c r="H41" s="19">
        <f t="shared" si="9"/>
        <v>0</v>
      </c>
      <c r="I41" s="19">
        <f t="shared" si="9"/>
        <v>0</v>
      </c>
      <c r="J41" s="19">
        <f t="shared" si="9"/>
        <v>0</v>
      </c>
      <c r="K41" s="18"/>
      <c r="L41" s="97"/>
      <c r="M41" s="91"/>
    </row>
    <row r="42" spans="1:13" ht="27" customHeight="1" x14ac:dyDescent="0.2">
      <c r="A42" s="71"/>
      <c r="B42" s="72"/>
      <c r="C42" s="95" t="s">
        <v>18</v>
      </c>
      <c r="D42" s="99"/>
      <c r="E42" s="19">
        <f t="shared" ref="E42:K43" si="10">SUM(E35+E28+E10)</f>
        <v>60269.796000000002</v>
      </c>
      <c r="F42" s="19">
        <f t="shared" si="10"/>
        <v>1257704.1639999999</v>
      </c>
      <c r="G42" s="19">
        <f t="shared" si="10"/>
        <v>10676.874</v>
      </c>
      <c r="H42" s="19">
        <f t="shared" si="10"/>
        <v>221109.33000000002</v>
      </c>
      <c r="I42" s="19">
        <f t="shared" si="10"/>
        <v>880170.2</v>
      </c>
      <c r="J42" s="19">
        <f t="shared" si="10"/>
        <v>145747.76</v>
      </c>
      <c r="K42" s="19">
        <f t="shared" si="10"/>
        <v>0</v>
      </c>
      <c r="L42" s="97"/>
      <c r="M42" s="91"/>
    </row>
    <row r="43" spans="1:13" ht="29.25" customHeight="1" x14ac:dyDescent="0.2">
      <c r="A43" s="71"/>
      <c r="B43" s="72"/>
      <c r="C43" s="95" t="s">
        <v>36</v>
      </c>
      <c r="D43" s="99"/>
      <c r="E43" s="19">
        <f t="shared" si="10"/>
        <v>20000</v>
      </c>
      <c r="F43" s="19">
        <f t="shared" si="10"/>
        <v>1160308.82</v>
      </c>
      <c r="G43" s="19">
        <f t="shared" si="10"/>
        <v>139086.01</v>
      </c>
      <c r="H43" s="19">
        <f t="shared" si="10"/>
        <v>469807.94999999995</v>
      </c>
      <c r="I43" s="19">
        <f t="shared" si="10"/>
        <v>474986.16000000003</v>
      </c>
      <c r="J43" s="19">
        <f t="shared" si="10"/>
        <v>76428.7</v>
      </c>
      <c r="K43" s="19">
        <f t="shared" si="10"/>
        <v>0</v>
      </c>
      <c r="L43" s="97"/>
      <c r="M43" s="91"/>
    </row>
    <row r="44" spans="1:13" ht="18.75" customHeight="1" x14ac:dyDescent="0.2">
      <c r="A44" s="73"/>
      <c r="B44" s="74"/>
      <c r="C44" s="93" t="s">
        <v>33</v>
      </c>
      <c r="D44" s="94"/>
      <c r="E44" s="19">
        <f>SUM(E23)</f>
        <v>0</v>
      </c>
      <c r="F44" s="19">
        <f t="shared" ref="F44:K44" si="11">F23+F19</f>
        <v>1440000</v>
      </c>
      <c r="G44" s="19">
        <f t="shared" si="11"/>
        <v>125000</v>
      </c>
      <c r="H44" s="19">
        <f t="shared" si="11"/>
        <v>441600</v>
      </c>
      <c r="I44" s="19">
        <f t="shared" si="11"/>
        <v>436600</v>
      </c>
      <c r="J44" s="19">
        <f t="shared" si="11"/>
        <v>436800</v>
      </c>
      <c r="K44" s="19">
        <f t="shared" si="11"/>
        <v>0</v>
      </c>
      <c r="L44" s="98"/>
      <c r="M44" s="92"/>
    </row>
    <row r="45" spans="1:13" ht="25.5" customHeight="1" x14ac:dyDescent="0.2">
      <c r="A45" s="117" t="s">
        <v>64</v>
      </c>
      <c r="B45" s="118"/>
      <c r="C45" s="118"/>
      <c r="D45" s="120"/>
      <c r="E45" s="120"/>
      <c r="F45" s="120"/>
      <c r="G45" s="120"/>
      <c r="H45" s="120"/>
      <c r="I45" s="120"/>
      <c r="J45" s="120"/>
      <c r="K45" s="120"/>
      <c r="L45" s="118"/>
      <c r="M45" s="119"/>
    </row>
    <row r="46" spans="1:13" x14ac:dyDescent="0.2">
      <c r="A46" s="52" t="s">
        <v>15</v>
      </c>
      <c r="B46" s="46" t="s">
        <v>60</v>
      </c>
      <c r="C46" s="58" t="s">
        <v>17</v>
      </c>
      <c r="D46" s="31" t="s">
        <v>34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54" t="s">
        <v>14</v>
      </c>
      <c r="M46" s="124" t="s">
        <v>61</v>
      </c>
    </row>
    <row r="47" spans="1:13" ht="25.5" x14ac:dyDescent="0.2">
      <c r="A47" s="121"/>
      <c r="B47" s="122"/>
      <c r="C47" s="123"/>
      <c r="D47" s="31" t="s">
        <v>33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115"/>
      <c r="M47" s="125"/>
    </row>
    <row r="48" spans="1:13" x14ac:dyDescent="0.2">
      <c r="A48" s="44" t="s">
        <v>16</v>
      </c>
      <c r="B48" s="64" t="s">
        <v>62</v>
      </c>
      <c r="C48" s="58" t="s">
        <v>17</v>
      </c>
      <c r="D48" s="31" t="s">
        <v>34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115"/>
      <c r="M48" s="126"/>
    </row>
    <row r="49" spans="1:13" ht="25.5" x14ac:dyDescent="0.2">
      <c r="A49" s="85"/>
      <c r="B49" s="87"/>
      <c r="C49" s="59"/>
      <c r="D49" s="31" t="s">
        <v>33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115"/>
      <c r="M49" s="127"/>
    </row>
    <row r="50" spans="1:13" x14ac:dyDescent="0.2">
      <c r="A50" s="67" t="s">
        <v>63</v>
      </c>
      <c r="B50" s="68"/>
      <c r="C50" s="75" t="s">
        <v>7</v>
      </c>
      <c r="D50" s="76"/>
      <c r="E50" s="35">
        <f t="shared" ref="E50:K51" si="12">E46</f>
        <v>0</v>
      </c>
      <c r="F50" s="35">
        <f t="shared" si="12"/>
        <v>0</v>
      </c>
      <c r="G50" s="35">
        <f t="shared" si="12"/>
        <v>0</v>
      </c>
      <c r="H50" s="35">
        <f t="shared" si="12"/>
        <v>0</v>
      </c>
      <c r="I50" s="35">
        <f t="shared" si="12"/>
        <v>0</v>
      </c>
      <c r="J50" s="35">
        <f t="shared" si="12"/>
        <v>0</v>
      </c>
      <c r="K50" s="35">
        <f t="shared" si="12"/>
        <v>0</v>
      </c>
      <c r="L50" s="115"/>
      <c r="M50" s="90"/>
    </row>
    <row r="51" spans="1:13" ht="26.25" customHeight="1" x14ac:dyDescent="0.2">
      <c r="A51" s="71"/>
      <c r="B51" s="72"/>
      <c r="C51" s="95" t="s">
        <v>33</v>
      </c>
      <c r="D51" s="99"/>
      <c r="E51" s="21">
        <f t="shared" si="12"/>
        <v>0</v>
      </c>
      <c r="F51" s="21">
        <f t="shared" si="12"/>
        <v>0</v>
      </c>
      <c r="G51" s="21">
        <f t="shared" si="12"/>
        <v>0</v>
      </c>
      <c r="H51" s="21">
        <f t="shared" si="12"/>
        <v>0</v>
      </c>
      <c r="I51" s="21">
        <f t="shared" si="12"/>
        <v>0</v>
      </c>
      <c r="J51" s="21">
        <f t="shared" si="12"/>
        <v>0</v>
      </c>
      <c r="K51" s="21">
        <f t="shared" si="12"/>
        <v>0</v>
      </c>
      <c r="L51" s="115"/>
      <c r="M51" s="91"/>
    </row>
    <row r="52" spans="1:13" ht="15" customHeight="1" x14ac:dyDescent="0.2">
      <c r="A52" s="117" t="s">
        <v>57</v>
      </c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9"/>
    </row>
    <row r="53" spans="1:13" x14ac:dyDescent="0.2">
      <c r="A53" s="106" t="s">
        <v>19</v>
      </c>
      <c r="B53" s="110" t="s">
        <v>26</v>
      </c>
      <c r="C53" s="100" t="s">
        <v>17</v>
      </c>
      <c r="D53" s="20" t="s">
        <v>7</v>
      </c>
      <c r="E53" s="22">
        <v>37529.699999999997</v>
      </c>
      <c r="F53" s="26">
        <f>SUM(G53:K53)</f>
        <v>107406.3</v>
      </c>
      <c r="G53" s="26">
        <f>G54</f>
        <v>35138.699999999997</v>
      </c>
      <c r="H53" s="26">
        <f>H54</f>
        <v>36133.800000000003</v>
      </c>
      <c r="I53" s="26">
        <f>I54</f>
        <v>36133.800000000003</v>
      </c>
      <c r="J53" s="22">
        <v>0</v>
      </c>
      <c r="K53" s="22">
        <v>0</v>
      </c>
      <c r="L53" s="114" t="s">
        <v>20</v>
      </c>
      <c r="M53" s="113"/>
    </row>
    <row r="54" spans="1:13" ht="27" customHeight="1" x14ac:dyDescent="0.2">
      <c r="A54" s="106"/>
      <c r="B54" s="110"/>
      <c r="C54" s="100"/>
      <c r="D54" s="10" t="s">
        <v>8</v>
      </c>
      <c r="E54" s="22">
        <v>37529.699999999997</v>
      </c>
      <c r="F54" s="26">
        <f>SUM(G54:K54)</f>
        <v>107406.3</v>
      </c>
      <c r="G54" s="26">
        <f>G56</f>
        <v>35138.699999999997</v>
      </c>
      <c r="H54" s="26">
        <f t="shared" ref="H54:I54" si="13">H56</f>
        <v>36133.800000000003</v>
      </c>
      <c r="I54" s="26">
        <f t="shared" si="13"/>
        <v>36133.800000000003</v>
      </c>
      <c r="J54" s="22">
        <v>0</v>
      </c>
      <c r="K54" s="22">
        <v>0</v>
      </c>
      <c r="L54" s="115"/>
      <c r="M54" s="112"/>
    </row>
    <row r="55" spans="1:13" ht="17.25" customHeight="1" x14ac:dyDescent="0.2">
      <c r="A55" s="106" t="s">
        <v>16</v>
      </c>
      <c r="B55" s="110" t="s">
        <v>44</v>
      </c>
      <c r="C55" s="100" t="s">
        <v>17</v>
      </c>
      <c r="D55" s="10" t="s">
        <v>7</v>
      </c>
      <c r="E55" s="22">
        <v>37529.699999999997</v>
      </c>
      <c r="F55" s="26">
        <f>SUM(G55:K55)</f>
        <v>107406.3</v>
      </c>
      <c r="G55" s="26">
        <f>G56</f>
        <v>35138.699999999997</v>
      </c>
      <c r="H55" s="26">
        <f>H56</f>
        <v>36133.800000000003</v>
      </c>
      <c r="I55" s="26">
        <f>I56</f>
        <v>36133.800000000003</v>
      </c>
      <c r="J55" s="22">
        <v>0</v>
      </c>
      <c r="K55" s="22">
        <v>0</v>
      </c>
      <c r="L55" s="115"/>
      <c r="M55" s="111"/>
    </row>
    <row r="56" spans="1:13" ht="38.25" x14ac:dyDescent="0.2">
      <c r="A56" s="106"/>
      <c r="B56" s="110"/>
      <c r="C56" s="100"/>
      <c r="D56" s="10" t="s">
        <v>8</v>
      </c>
      <c r="E56" s="22">
        <v>37529.699999999997</v>
      </c>
      <c r="F56" s="26">
        <f>SUM(G56:K56)</f>
        <v>107406.3</v>
      </c>
      <c r="G56" s="26">
        <v>35138.699999999997</v>
      </c>
      <c r="H56" s="26">
        <v>36133.800000000003</v>
      </c>
      <c r="I56" s="26">
        <v>36133.800000000003</v>
      </c>
      <c r="J56" s="22">
        <v>0</v>
      </c>
      <c r="K56" s="22">
        <v>0</v>
      </c>
      <c r="L56" s="115"/>
      <c r="M56" s="112"/>
    </row>
    <row r="57" spans="1:13" ht="22.5" customHeight="1" x14ac:dyDescent="0.2">
      <c r="A57" s="67" t="s">
        <v>58</v>
      </c>
      <c r="B57" s="68"/>
      <c r="C57" s="75" t="s">
        <v>7</v>
      </c>
      <c r="D57" s="99"/>
      <c r="E57" s="23">
        <f>E53</f>
        <v>37529.699999999997</v>
      </c>
      <c r="F57" s="23">
        <f t="shared" ref="F57:K57" si="14">F53</f>
        <v>107406.3</v>
      </c>
      <c r="G57" s="23">
        <f t="shared" si="14"/>
        <v>35138.699999999997</v>
      </c>
      <c r="H57" s="23">
        <f t="shared" si="14"/>
        <v>36133.800000000003</v>
      </c>
      <c r="I57" s="23">
        <f t="shared" si="14"/>
        <v>36133.800000000003</v>
      </c>
      <c r="J57" s="23">
        <f t="shared" si="14"/>
        <v>0</v>
      </c>
      <c r="K57" s="23">
        <f t="shared" si="14"/>
        <v>0</v>
      </c>
      <c r="L57" s="91"/>
      <c r="M57" s="90"/>
    </row>
    <row r="58" spans="1:13" x14ac:dyDescent="0.2">
      <c r="A58" s="73"/>
      <c r="B58" s="74"/>
      <c r="C58" s="93" t="s">
        <v>8</v>
      </c>
      <c r="D58" s="94"/>
      <c r="E58" s="21">
        <f>E54</f>
        <v>37529.699999999997</v>
      </c>
      <c r="F58" s="21">
        <f t="shared" ref="F58:K58" si="15">F54</f>
        <v>107406.3</v>
      </c>
      <c r="G58" s="21">
        <f t="shared" si="15"/>
        <v>35138.699999999997</v>
      </c>
      <c r="H58" s="21">
        <f t="shared" si="15"/>
        <v>36133.800000000003</v>
      </c>
      <c r="I58" s="21">
        <f t="shared" si="15"/>
        <v>36133.800000000003</v>
      </c>
      <c r="J58" s="21">
        <f t="shared" si="15"/>
        <v>0</v>
      </c>
      <c r="K58" s="21">
        <f t="shared" si="15"/>
        <v>0</v>
      </c>
      <c r="L58" s="92"/>
      <c r="M58" s="92"/>
    </row>
    <row r="59" spans="1:13" x14ac:dyDescent="0.2">
      <c r="A59" s="67" t="s">
        <v>48</v>
      </c>
      <c r="B59" s="68"/>
      <c r="C59" s="75" t="s">
        <v>7</v>
      </c>
      <c r="D59" s="76"/>
      <c r="E59" s="24">
        <v>80269.796000000002</v>
      </c>
      <c r="F59" s="38">
        <f>SUM(F60:F63)</f>
        <v>3970564.9359999998</v>
      </c>
      <c r="G59" s="38">
        <f t="shared" ref="G59:J59" si="16">SUM(G60:G63)</f>
        <v>315047.23600000003</v>
      </c>
      <c r="H59" s="38">
        <f t="shared" si="16"/>
        <v>1168651.08</v>
      </c>
      <c r="I59" s="38">
        <f t="shared" si="16"/>
        <v>1827890.16</v>
      </c>
      <c r="J59" s="38">
        <f t="shared" si="16"/>
        <v>658976.46</v>
      </c>
      <c r="K59" s="38">
        <f>SUM(K61:K63)</f>
        <v>0</v>
      </c>
      <c r="L59" s="80"/>
      <c r="M59" s="66"/>
    </row>
    <row r="60" spans="1:13" x14ac:dyDescent="0.2">
      <c r="A60" s="69"/>
      <c r="B60" s="70"/>
      <c r="C60" s="75" t="s">
        <v>59</v>
      </c>
      <c r="D60" s="116"/>
      <c r="E60" s="29">
        <v>0</v>
      </c>
      <c r="F60" s="29">
        <f>SUM(F27)</f>
        <v>5145.652</v>
      </c>
      <c r="G60" s="29">
        <f t="shared" ref="G60:J60" si="17">SUM(G27)</f>
        <v>5145.652</v>
      </c>
      <c r="H60" s="29">
        <f t="shared" si="17"/>
        <v>0</v>
      </c>
      <c r="I60" s="29">
        <f t="shared" si="17"/>
        <v>0</v>
      </c>
      <c r="J60" s="29">
        <f t="shared" si="17"/>
        <v>0</v>
      </c>
      <c r="K60" s="38"/>
      <c r="L60" s="80"/>
      <c r="M60" s="66"/>
    </row>
    <row r="61" spans="1:13" ht="29.25" customHeight="1" x14ac:dyDescent="0.2">
      <c r="A61" s="71"/>
      <c r="B61" s="72"/>
      <c r="C61" s="75" t="s">
        <v>18</v>
      </c>
      <c r="D61" s="77"/>
      <c r="E61" s="25">
        <v>60269.796000000002</v>
      </c>
      <c r="F61" s="29">
        <f t="shared" ref="F61:K61" si="18">SUM(F42)</f>
        <v>1257704.1639999999</v>
      </c>
      <c r="G61" s="29">
        <f t="shared" si="18"/>
        <v>10676.874</v>
      </c>
      <c r="H61" s="29">
        <f t="shared" si="18"/>
        <v>221109.33000000002</v>
      </c>
      <c r="I61" s="29">
        <f t="shared" si="18"/>
        <v>880170.2</v>
      </c>
      <c r="J61" s="29">
        <f t="shared" si="18"/>
        <v>145747.76</v>
      </c>
      <c r="K61" s="29">
        <f t="shared" si="18"/>
        <v>0</v>
      </c>
      <c r="L61" s="80"/>
      <c r="M61" s="66"/>
    </row>
    <row r="62" spans="1:13" ht="29.25" customHeight="1" x14ac:dyDescent="0.2">
      <c r="A62" s="71"/>
      <c r="B62" s="72"/>
      <c r="C62" s="75" t="s">
        <v>8</v>
      </c>
      <c r="D62" s="77"/>
      <c r="E62" s="25">
        <v>20000</v>
      </c>
      <c r="F62" s="29">
        <f t="shared" ref="F62:K62" si="19">SUM(F58+F43)</f>
        <v>1267715.1200000001</v>
      </c>
      <c r="G62" s="29">
        <f t="shared" si="19"/>
        <v>174224.71000000002</v>
      </c>
      <c r="H62" s="29">
        <f t="shared" si="19"/>
        <v>505941.74999999994</v>
      </c>
      <c r="I62" s="29">
        <f t="shared" si="19"/>
        <v>511119.96</v>
      </c>
      <c r="J62" s="29">
        <f t="shared" si="19"/>
        <v>76428.7</v>
      </c>
      <c r="K62" s="29">
        <f t="shared" si="19"/>
        <v>0</v>
      </c>
      <c r="L62" s="80"/>
      <c r="M62" s="66"/>
    </row>
    <row r="63" spans="1:13" ht="15.75" customHeight="1" x14ac:dyDescent="0.2">
      <c r="A63" s="73"/>
      <c r="B63" s="74"/>
      <c r="C63" s="78" t="s">
        <v>33</v>
      </c>
      <c r="D63" s="79"/>
      <c r="E63" s="25">
        <v>0</v>
      </c>
      <c r="F63" s="29">
        <f>SUM(F44)</f>
        <v>1440000</v>
      </c>
      <c r="G63" s="29">
        <f t="shared" ref="G63:K63" si="20">SUM(G44)</f>
        <v>125000</v>
      </c>
      <c r="H63" s="29">
        <f t="shared" si="20"/>
        <v>441600</v>
      </c>
      <c r="I63" s="29">
        <f t="shared" si="20"/>
        <v>436600</v>
      </c>
      <c r="J63" s="29">
        <f t="shared" si="20"/>
        <v>436800</v>
      </c>
      <c r="K63" s="29">
        <f t="shared" si="20"/>
        <v>0</v>
      </c>
      <c r="L63" s="80"/>
      <c r="M63" s="66"/>
    </row>
  </sheetData>
  <mergeCells count="103">
    <mergeCell ref="C60:D60"/>
    <mergeCell ref="A50:B51"/>
    <mergeCell ref="C50:D50"/>
    <mergeCell ref="M50:M51"/>
    <mergeCell ref="C51:D51"/>
    <mergeCell ref="A52:M52"/>
    <mergeCell ref="A53:A54"/>
    <mergeCell ref="A40:B44"/>
    <mergeCell ref="C40:D40"/>
    <mergeCell ref="C42:D42"/>
    <mergeCell ref="L40:L44"/>
    <mergeCell ref="A45:M45"/>
    <mergeCell ref="A46:A47"/>
    <mergeCell ref="B46:B47"/>
    <mergeCell ref="C46:C47"/>
    <mergeCell ref="L46:L51"/>
    <mergeCell ref="M46:M47"/>
    <mergeCell ref="A48:A49"/>
    <mergeCell ref="B48:B49"/>
    <mergeCell ref="C48:C49"/>
    <mergeCell ref="M48:M49"/>
    <mergeCell ref="C58:D58"/>
    <mergeCell ref="M57:M58"/>
    <mergeCell ref="A57:B58"/>
    <mergeCell ref="C57:D57"/>
    <mergeCell ref="B53:B54"/>
    <mergeCell ref="C53:C54"/>
    <mergeCell ref="A55:A56"/>
    <mergeCell ref="B55:B56"/>
    <mergeCell ref="C55:C56"/>
    <mergeCell ref="M55:M56"/>
    <mergeCell ref="M53:M54"/>
    <mergeCell ref="L53:L58"/>
    <mergeCell ref="C43:D43"/>
    <mergeCell ref="C37:C39"/>
    <mergeCell ref="C34:C36"/>
    <mergeCell ref="F5:F6"/>
    <mergeCell ref="L5:L6"/>
    <mergeCell ref="M5:M6"/>
    <mergeCell ref="G5:K5"/>
    <mergeCell ref="A8:M8"/>
    <mergeCell ref="A5:A6"/>
    <mergeCell ref="B5:B6"/>
    <mergeCell ref="C5:C6"/>
    <mergeCell ref="D5:D6"/>
    <mergeCell ref="E5:E6"/>
    <mergeCell ref="B30:B33"/>
    <mergeCell ref="M30:M33"/>
    <mergeCell ref="C26:C29"/>
    <mergeCell ref="B9:B11"/>
    <mergeCell ref="A9:A11"/>
    <mergeCell ref="C9:C11"/>
    <mergeCell ref="M9:M11"/>
    <mergeCell ref="C12:C14"/>
    <mergeCell ref="B12:B14"/>
    <mergeCell ref="A12:A14"/>
    <mergeCell ref="M59:M63"/>
    <mergeCell ref="A59:B63"/>
    <mergeCell ref="C59:D59"/>
    <mergeCell ref="C61:D61"/>
    <mergeCell ref="C62:D62"/>
    <mergeCell ref="C63:D63"/>
    <mergeCell ref="C22:C23"/>
    <mergeCell ref="B24:B25"/>
    <mergeCell ref="C24:C25"/>
    <mergeCell ref="A24:A25"/>
    <mergeCell ref="L59:L63"/>
    <mergeCell ref="B37:B39"/>
    <mergeCell ref="A37:A39"/>
    <mergeCell ref="A26:A29"/>
    <mergeCell ref="B26:B29"/>
    <mergeCell ref="B34:B36"/>
    <mergeCell ref="A34:A36"/>
    <mergeCell ref="A30:A33"/>
    <mergeCell ref="M34:M36"/>
    <mergeCell ref="M37:M39"/>
    <mergeCell ref="M40:M44"/>
    <mergeCell ref="C44:D44"/>
    <mergeCell ref="C41:D41"/>
    <mergeCell ref="L34:L39"/>
    <mergeCell ref="J1:M4"/>
    <mergeCell ref="A2:I2"/>
    <mergeCell ref="A3:I3"/>
    <mergeCell ref="A18:A19"/>
    <mergeCell ref="B18:B19"/>
    <mergeCell ref="C18:C19"/>
    <mergeCell ref="M18:M19"/>
    <mergeCell ref="A20:A21"/>
    <mergeCell ref="B20:B21"/>
    <mergeCell ref="C20:C21"/>
    <mergeCell ref="M20:M21"/>
    <mergeCell ref="L9:L33"/>
    <mergeCell ref="M26:M29"/>
    <mergeCell ref="C30:C33"/>
    <mergeCell ref="A22:A23"/>
    <mergeCell ref="A15:A17"/>
    <mergeCell ref="B15:B17"/>
    <mergeCell ref="C15:C17"/>
    <mergeCell ref="M15:M17"/>
    <mergeCell ref="M24:M25"/>
    <mergeCell ref="M22:M23"/>
    <mergeCell ref="M12:M14"/>
    <mergeCell ref="B22:B23"/>
  </mergeCells>
  <pageMargins left="0.25" right="0.25" top="0.75" bottom="0.75" header="0.3" footer="0.3"/>
  <pageSetup paperSize="9" scale="67" fitToHeight="2" orientation="landscape" r:id="rId1"/>
  <headerFooter alignWithMargins="0"/>
  <rowBreaks count="2" manualBreakCount="2">
    <brk id="25" max="12" man="1"/>
    <brk id="4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5</vt:lpstr>
      <vt:lpstr>'Приложение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Александр Александрович</dc:creator>
  <cp:lastModifiedBy>Макарова А.А.</cp:lastModifiedBy>
  <cp:lastPrinted>2020-06-17T09:08:33Z</cp:lastPrinted>
  <dcterms:created xsi:type="dcterms:W3CDTF">2015-11-19T06:52:46Z</dcterms:created>
  <dcterms:modified xsi:type="dcterms:W3CDTF">2020-06-30T14:19:23Z</dcterms:modified>
</cp:coreProperties>
</file>