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845" yWindow="-135" windowWidth="14310" windowHeight="11850" tabRatio="561"/>
  </bookViews>
  <sheets>
    <sheet name="Паспорт программы" sheetId="4" r:id="rId1"/>
    <sheet name="Приложение 1 " sheetId="5" r:id="rId2"/>
    <sheet name="Приложение 2" sheetId="6" r:id="rId3"/>
    <sheet name="Приложение 3" sheetId="23" r:id="rId4"/>
    <sheet name="Приложение 4" sheetId="2" r:id="rId5"/>
  </sheets>
  <definedNames>
    <definedName name="_xlnm.Print_Area" localSheetId="0">'Паспорт программы'!$A$1:$G$18</definedName>
    <definedName name="_xlnm.Print_Area" localSheetId="1">'Приложение 1 '!$A$1:$K$22</definedName>
    <definedName name="_xlnm.Print_Area" localSheetId="2">'Приложение 2'!$A$1:$K$40</definedName>
    <definedName name="_xlnm.Print_Area" localSheetId="3">'Приложение 3'!$A$1:$K$77</definedName>
    <definedName name="_xlnm.Print_Area" localSheetId="4">'Приложение 4'!$A$1:$M$119</definedName>
  </definedNames>
  <calcPr calcId="145621"/>
</workbook>
</file>

<file path=xl/calcChain.xml><?xml version="1.0" encoding="utf-8"?>
<calcChain xmlns="http://schemas.openxmlformats.org/spreadsheetml/2006/main">
  <c r="K114" i="2" l="1"/>
  <c r="J114" i="2"/>
  <c r="I114" i="2"/>
  <c r="H114" i="2"/>
  <c r="G114" i="2"/>
  <c r="F114" i="2"/>
  <c r="E114" i="2"/>
  <c r="K118" i="2"/>
  <c r="J118" i="2"/>
  <c r="I118" i="2"/>
  <c r="H118" i="2"/>
  <c r="G118" i="2"/>
  <c r="F118" i="2"/>
  <c r="K117" i="2"/>
  <c r="J117" i="2"/>
  <c r="I117" i="2"/>
  <c r="H117" i="2"/>
  <c r="G117" i="2"/>
  <c r="F117" i="2"/>
  <c r="K116" i="2"/>
  <c r="J116" i="2"/>
  <c r="I116" i="2"/>
  <c r="H116" i="2"/>
  <c r="G116" i="2"/>
  <c r="F116" i="2"/>
  <c r="K115" i="2"/>
  <c r="J115" i="2"/>
  <c r="I115" i="2"/>
  <c r="H115" i="2"/>
  <c r="G115" i="2"/>
  <c r="F115" i="2"/>
  <c r="E118" i="2"/>
  <c r="E117" i="2"/>
  <c r="E116" i="2"/>
  <c r="E115" i="2"/>
  <c r="H27" i="2" l="1"/>
  <c r="I27" i="2"/>
  <c r="F80" i="2"/>
  <c r="A20" i="6" l="1"/>
  <c r="A21" i="6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19" i="6"/>
  <c r="H22" i="5" l="1"/>
  <c r="G22" i="5"/>
  <c r="F22" i="5"/>
  <c r="E22" i="5"/>
  <c r="D22" i="5"/>
  <c r="H13" i="5"/>
  <c r="G13" i="5"/>
  <c r="F13" i="5"/>
  <c r="E13" i="5"/>
  <c r="H10" i="5"/>
  <c r="G10" i="5"/>
  <c r="F10" i="5"/>
  <c r="E10" i="5"/>
  <c r="D13" i="5"/>
  <c r="D10" i="5"/>
  <c r="J77" i="23"/>
  <c r="I77" i="23"/>
  <c r="H77" i="23"/>
  <c r="G77" i="23"/>
  <c r="F77" i="23"/>
  <c r="J76" i="23"/>
  <c r="I76" i="23"/>
  <c r="H76" i="23"/>
  <c r="G76" i="23"/>
  <c r="F76" i="23"/>
  <c r="J75" i="23"/>
  <c r="I75" i="23"/>
  <c r="H75" i="23"/>
  <c r="G75" i="23"/>
  <c r="F75" i="23"/>
  <c r="J73" i="23"/>
  <c r="I73" i="23"/>
  <c r="H73" i="23"/>
  <c r="G73" i="23"/>
  <c r="F73" i="23"/>
  <c r="J72" i="23"/>
  <c r="I72" i="23"/>
  <c r="H72" i="23"/>
  <c r="G72" i="23"/>
  <c r="F72" i="23"/>
  <c r="J70" i="23"/>
  <c r="I70" i="23"/>
  <c r="H70" i="23"/>
  <c r="G70" i="23"/>
  <c r="F70" i="23"/>
  <c r="J69" i="23"/>
  <c r="I69" i="23"/>
  <c r="H69" i="23"/>
  <c r="G69" i="23"/>
  <c r="F69" i="23"/>
  <c r="J67" i="23"/>
  <c r="I67" i="23"/>
  <c r="H67" i="23"/>
  <c r="G67" i="23"/>
  <c r="F67" i="23"/>
  <c r="J66" i="23"/>
  <c r="I66" i="23"/>
  <c r="H66" i="23"/>
  <c r="G66" i="23"/>
  <c r="F66" i="23"/>
  <c r="J65" i="23"/>
  <c r="I65" i="23"/>
  <c r="H65" i="23"/>
  <c r="G65" i="23"/>
  <c r="F65" i="23"/>
  <c r="J64" i="23"/>
  <c r="I64" i="23"/>
  <c r="H64" i="23"/>
  <c r="G64" i="23"/>
  <c r="F64" i="23"/>
  <c r="J62" i="23"/>
  <c r="I62" i="23"/>
  <c r="H62" i="23"/>
  <c r="G62" i="23"/>
  <c r="F62" i="23"/>
  <c r="J61" i="23"/>
  <c r="I61" i="23"/>
  <c r="H61" i="23"/>
  <c r="G61" i="23"/>
  <c r="F61" i="23"/>
  <c r="J59" i="23"/>
  <c r="I59" i="23"/>
  <c r="H59" i="23"/>
  <c r="G59" i="23"/>
  <c r="F59" i="23"/>
  <c r="J58" i="23"/>
  <c r="I58" i="23"/>
  <c r="H58" i="23"/>
  <c r="G58" i="23"/>
  <c r="F58" i="23"/>
  <c r="J56" i="23"/>
  <c r="I56" i="23"/>
  <c r="H56" i="23"/>
  <c r="G56" i="23"/>
  <c r="F56" i="23"/>
  <c r="E56" i="23"/>
  <c r="J55" i="23"/>
  <c r="I55" i="23"/>
  <c r="H55" i="23"/>
  <c r="G55" i="23"/>
  <c r="F55" i="23"/>
  <c r="J53" i="23"/>
  <c r="I53" i="23"/>
  <c r="H53" i="23"/>
  <c r="G53" i="23"/>
  <c r="F53" i="23"/>
  <c r="J51" i="23"/>
  <c r="I51" i="23"/>
  <c r="H51" i="23"/>
  <c r="G51" i="23"/>
  <c r="F51" i="23"/>
  <c r="J49" i="23"/>
  <c r="I49" i="23"/>
  <c r="H49" i="23"/>
  <c r="G49" i="23"/>
  <c r="F49" i="23"/>
  <c r="J47" i="23"/>
  <c r="I47" i="23"/>
  <c r="H47" i="23"/>
  <c r="G47" i="23"/>
  <c r="F47" i="23"/>
  <c r="J45" i="23"/>
  <c r="I45" i="23"/>
  <c r="H45" i="23"/>
  <c r="G45" i="23"/>
  <c r="F45" i="23"/>
  <c r="J43" i="23"/>
  <c r="I43" i="23"/>
  <c r="H43" i="23"/>
  <c r="G43" i="23"/>
  <c r="F43" i="23"/>
  <c r="J41" i="23"/>
  <c r="I41" i="23"/>
  <c r="H41" i="23"/>
  <c r="G41" i="23"/>
  <c r="F41" i="23"/>
  <c r="J39" i="23"/>
  <c r="I39" i="23"/>
  <c r="H39" i="23"/>
  <c r="G39" i="23"/>
  <c r="F39" i="23"/>
  <c r="J37" i="23"/>
  <c r="I37" i="23"/>
  <c r="H37" i="23"/>
  <c r="G37" i="23"/>
  <c r="F37" i="23"/>
  <c r="J36" i="23"/>
  <c r="I36" i="23"/>
  <c r="H36" i="23"/>
  <c r="G36" i="23"/>
  <c r="F36" i="23"/>
  <c r="J29" i="23"/>
  <c r="I29" i="23"/>
  <c r="H29" i="23"/>
  <c r="G29" i="23"/>
  <c r="F29" i="23"/>
  <c r="J28" i="23"/>
  <c r="I28" i="23"/>
  <c r="H28" i="23"/>
  <c r="G28" i="23"/>
  <c r="F28" i="23"/>
  <c r="J26" i="23"/>
  <c r="I26" i="23"/>
  <c r="H26" i="23"/>
  <c r="G26" i="23"/>
  <c r="F26" i="23"/>
  <c r="J25" i="23"/>
  <c r="I25" i="23"/>
  <c r="H25" i="23"/>
  <c r="G25" i="23"/>
  <c r="F25" i="23"/>
  <c r="J23" i="23"/>
  <c r="I23" i="23"/>
  <c r="H23" i="23"/>
  <c r="G23" i="23"/>
  <c r="F23" i="23"/>
  <c r="J21" i="23"/>
  <c r="I21" i="23"/>
  <c r="H21" i="23"/>
  <c r="G21" i="23"/>
  <c r="F21" i="23"/>
  <c r="H20" i="23"/>
  <c r="G20" i="23"/>
  <c r="J19" i="23"/>
  <c r="I19" i="23"/>
  <c r="H19" i="23"/>
  <c r="G19" i="23"/>
  <c r="F19" i="23"/>
  <c r="J17" i="23"/>
  <c r="I17" i="23"/>
  <c r="H17" i="23"/>
  <c r="G17" i="23"/>
  <c r="F17" i="23"/>
  <c r="J16" i="23"/>
  <c r="I16" i="23"/>
  <c r="H16" i="23"/>
  <c r="G16" i="23"/>
  <c r="F16" i="23"/>
  <c r="C17" i="4" l="1"/>
  <c r="G17" i="4"/>
  <c r="F17" i="4"/>
  <c r="D17" i="4"/>
  <c r="E17" i="4"/>
  <c r="F108" i="2"/>
  <c r="E77" i="23" s="1"/>
  <c r="F107" i="2"/>
  <c r="E76" i="23" s="1"/>
  <c r="F106" i="2"/>
  <c r="K105" i="2"/>
  <c r="J74" i="23" s="1"/>
  <c r="J105" i="2"/>
  <c r="I74" i="23" s="1"/>
  <c r="I105" i="2"/>
  <c r="H74" i="23" s="1"/>
  <c r="H105" i="2"/>
  <c r="G74" i="23" s="1"/>
  <c r="G105" i="2"/>
  <c r="F74" i="23" s="1"/>
  <c r="E105" i="2"/>
  <c r="F104" i="2"/>
  <c r="E73" i="23" s="1"/>
  <c r="F103" i="2"/>
  <c r="E72" i="23" s="1"/>
  <c r="K102" i="2"/>
  <c r="J71" i="23" s="1"/>
  <c r="J102" i="2"/>
  <c r="I71" i="23" s="1"/>
  <c r="I102" i="2"/>
  <c r="H102" i="2"/>
  <c r="G71" i="23" s="1"/>
  <c r="G102" i="2"/>
  <c r="F71" i="23" s="1"/>
  <c r="E102" i="2"/>
  <c r="F101" i="2"/>
  <c r="E70" i="23" s="1"/>
  <c r="F100" i="2"/>
  <c r="E69" i="23" s="1"/>
  <c r="K99" i="2"/>
  <c r="J68" i="23" s="1"/>
  <c r="J99" i="2"/>
  <c r="I68" i="23" s="1"/>
  <c r="I99" i="2"/>
  <c r="H68" i="23" s="1"/>
  <c r="H99" i="2"/>
  <c r="G68" i="23" s="1"/>
  <c r="G99" i="2"/>
  <c r="F68" i="23" s="1"/>
  <c r="E99" i="2"/>
  <c r="F98" i="2"/>
  <c r="E67" i="23" s="1"/>
  <c r="F97" i="2"/>
  <c r="E66" i="23" s="1"/>
  <c r="F96" i="2"/>
  <c r="F95" i="2"/>
  <c r="E64" i="23" s="1"/>
  <c r="K94" i="2"/>
  <c r="J63" i="23" s="1"/>
  <c r="J94" i="2"/>
  <c r="I63" i="23" s="1"/>
  <c r="I94" i="2"/>
  <c r="H63" i="23" s="1"/>
  <c r="H94" i="2"/>
  <c r="G63" i="23" s="1"/>
  <c r="G94" i="2"/>
  <c r="F63" i="23" s="1"/>
  <c r="E94" i="2"/>
  <c r="F93" i="2"/>
  <c r="E62" i="23" s="1"/>
  <c r="F92" i="2"/>
  <c r="E61" i="23" s="1"/>
  <c r="K91" i="2"/>
  <c r="J60" i="23" s="1"/>
  <c r="J91" i="2"/>
  <c r="I60" i="23" s="1"/>
  <c r="I91" i="2"/>
  <c r="H60" i="23" s="1"/>
  <c r="H91" i="2"/>
  <c r="G60" i="23" s="1"/>
  <c r="G91" i="2"/>
  <c r="F60" i="23" s="1"/>
  <c r="E91" i="2"/>
  <c r="K90" i="2"/>
  <c r="K112" i="2" s="1"/>
  <c r="H19" i="5" s="1"/>
  <c r="G14" i="4" s="1"/>
  <c r="J90" i="2"/>
  <c r="J112" i="2" s="1"/>
  <c r="G19" i="5" s="1"/>
  <c r="F14" i="4" s="1"/>
  <c r="I90" i="2"/>
  <c r="I112" i="2" s="1"/>
  <c r="F19" i="5" s="1"/>
  <c r="E14" i="4" s="1"/>
  <c r="H90" i="2"/>
  <c r="H112" i="2" s="1"/>
  <c r="E19" i="5" s="1"/>
  <c r="D14" i="4" s="1"/>
  <c r="G90" i="2"/>
  <c r="G112" i="2" s="1"/>
  <c r="D19" i="5" s="1"/>
  <c r="C14" i="4" s="1"/>
  <c r="F90" i="2"/>
  <c r="F112" i="2" s="1"/>
  <c r="E90" i="2"/>
  <c r="E112" i="2" s="1"/>
  <c r="K89" i="2"/>
  <c r="J89" i="2"/>
  <c r="I89" i="2"/>
  <c r="H89" i="2"/>
  <c r="G89" i="2"/>
  <c r="E89" i="2"/>
  <c r="K88" i="2"/>
  <c r="J88" i="2"/>
  <c r="I88" i="2"/>
  <c r="H88" i="2"/>
  <c r="G88" i="2"/>
  <c r="E88" i="2"/>
  <c r="F86" i="2"/>
  <c r="E59" i="23" s="1"/>
  <c r="F85" i="2"/>
  <c r="E58" i="23" s="1"/>
  <c r="K84" i="2"/>
  <c r="J57" i="23" s="1"/>
  <c r="J84" i="2"/>
  <c r="I57" i="23" s="1"/>
  <c r="I84" i="2"/>
  <c r="H57" i="23" s="1"/>
  <c r="H84" i="2"/>
  <c r="G57" i="23" s="1"/>
  <c r="G84" i="2"/>
  <c r="F57" i="23" s="1"/>
  <c r="E84" i="2"/>
  <c r="K83" i="2"/>
  <c r="J83" i="2"/>
  <c r="I83" i="2"/>
  <c r="H83" i="2"/>
  <c r="H81" i="2" s="1"/>
  <c r="G83" i="2"/>
  <c r="G81" i="2" s="1"/>
  <c r="E83" i="2"/>
  <c r="K82" i="2"/>
  <c r="J82" i="2"/>
  <c r="J81" i="2" s="1"/>
  <c r="I82" i="2"/>
  <c r="I81" i="2" s="1"/>
  <c r="H82" i="2"/>
  <c r="G82" i="2"/>
  <c r="F82" i="2"/>
  <c r="E82" i="2"/>
  <c r="E81" i="2" s="1"/>
  <c r="F76" i="2"/>
  <c r="F79" i="2"/>
  <c r="E55" i="23" s="1"/>
  <c r="K78" i="2"/>
  <c r="J54" i="23" s="1"/>
  <c r="J78" i="2"/>
  <c r="I54" i="23" s="1"/>
  <c r="I78" i="2"/>
  <c r="H54" i="23" s="1"/>
  <c r="H78" i="2"/>
  <c r="G54" i="23" s="1"/>
  <c r="G78" i="2"/>
  <c r="F54" i="23" s="1"/>
  <c r="E78" i="2"/>
  <c r="K76" i="2"/>
  <c r="J76" i="2"/>
  <c r="I76" i="2"/>
  <c r="H76" i="2"/>
  <c r="G76" i="2"/>
  <c r="E76" i="2"/>
  <c r="K75" i="2"/>
  <c r="J75" i="2"/>
  <c r="I75" i="2"/>
  <c r="H75" i="2"/>
  <c r="G75" i="2"/>
  <c r="E75" i="2"/>
  <c r="E74" i="2" s="1"/>
  <c r="F73" i="2"/>
  <c r="E53" i="23" s="1"/>
  <c r="K72" i="2"/>
  <c r="J52" i="23" s="1"/>
  <c r="J72" i="2"/>
  <c r="I72" i="2"/>
  <c r="H52" i="23" s="1"/>
  <c r="H72" i="2"/>
  <c r="G52" i="23" s="1"/>
  <c r="G72" i="2"/>
  <c r="F52" i="23" s="1"/>
  <c r="E72" i="2"/>
  <c r="E71" i="2" s="1"/>
  <c r="E70" i="2" s="1"/>
  <c r="F69" i="2"/>
  <c r="K68" i="2"/>
  <c r="J50" i="23" s="1"/>
  <c r="J68" i="2"/>
  <c r="I50" i="23" s="1"/>
  <c r="I68" i="2"/>
  <c r="H50" i="23" s="1"/>
  <c r="H68" i="2"/>
  <c r="G50" i="23" s="1"/>
  <c r="G68" i="2"/>
  <c r="F50" i="23" s="1"/>
  <c r="E68" i="2"/>
  <c r="F67" i="2"/>
  <c r="K66" i="2"/>
  <c r="J48" i="23" s="1"/>
  <c r="J66" i="2"/>
  <c r="I48" i="23" s="1"/>
  <c r="I66" i="2"/>
  <c r="H48" i="23" s="1"/>
  <c r="H66" i="2"/>
  <c r="G48" i="23" s="1"/>
  <c r="G66" i="2"/>
  <c r="F48" i="23" s="1"/>
  <c r="E66" i="2"/>
  <c r="K64" i="2"/>
  <c r="J46" i="23" s="1"/>
  <c r="J64" i="2"/>
  <c r="I46" i="23" s="1"/>
  <c r="I64" i="2"/>
  <c r="H46" i="23" s="1"/>
  <c r="H64" i="2"/>
  <c r="G46" i="23" s="1"/>
  <c r="G64" i="2"/>
  <c r="F46" i="23" s="1"/>
  <c r="E64" i="2"/>
  <c r="K63" i="2"/>
  <c r="K62" i="2" s="1"/>
  <c r="J63" i="2"/>
  <c r="J62" i="2" s="1"/>
  <c r="I63" i="2"/>
  <c r="H63" i="2"/>
  <c r="H62" i="2" s="1"/>
  <c r="G63" i="2"/>
  <c r="G62" i="2" s="1"/>
  <c r="E63" i="2"/>
  <c r="I62" i="2"/>
  <c r="E62" i="2"/>
  <c r="F61" i="2"/>
  <c r="E45" i="23" s="1"/>
  <c r="K60" i="2"/>
  <c r="J44" i="23" s="1"/>
  <c r="J60" i="2"/>
  <c r="I44" i="23" s="1"/>
  <c r="I60" i="2"/>
  <c r="H44" i="23" s="1"/>
  <c r="H60" i="2"/>
  <c r="G44" i="23" s="1"/>
  <c r="G60" i="2"/>
  <c r="F44" i="23" s="1"/>
  <c r="E60" i="2"/>
  <c r="K59" i="2"/>
  <c r="K58" i="2" s="1"/>
  <c r="J59" i="2"/>
  <c r="J58" i="2" s="1"/>
  <c r="I59" i="2"/>
  <c r="I58" i="2" s="1"/>
  <c r="H59" i="2"/>
  <c r="G59" i="2"/>
  <c r="G58" i="2" s="1"/>
  <c r="F59" i="2"/>
  <c r="F58" i="2" s="1"/>
  <c r="E59" i="2"/>
  <c r="E58" i="2" s="1"/>
  <c r="H58" i="2"/>
  <c r="F57" i="2"/>
  <c r="K56" i="2"/>
  <c r="J42" i="23" s="1"/>
  <c r="J56" i="2"/>
  <c r="I42" i="23" s="1"/>
  <c r="I56" i="2"/>
  <c r="H42" i="23" s="1"/>
  <c r="H56" i="2"/>
  <c r="G42" i="23" s="1"/>
  <c r="G56" i="2"/>
  <c r="F42" i="23" s="1"/>
  <c r="E56" i="2"/>
  <c r="F55" i="2"/>
  <c r="K54" i="2"/>
  <c r="J40" i="23" s="1"/>
  <c r="J54" i="2"/>
  <c r="I40" i="23" s="1"/>
  <c r="I54" i="2"/>
  <c r="H40" i="23" s="1"/>
  <c r="H54" i="2"/>
  <c r="G40" i="23" s="1"/>
  <c r="G54" i="2"/>
  <c r="F40" i="23" s="1"/>
  <c r="E54" i="2"/>
  <c r="F53" i="2"/>
  <c r="K52" i="2"/>
  <c r="J38" i="23" s="1"/>
  <c r="J52" i="2"/>
  <c r="I38" i="23" s="1"/>
  <c r="I52" i="2"/>
  <c r="H38" i="23" s="1"/>
  <c r="H52" i="2"/>
  <c r="G52" i="2"/>
  <c r="F38" i="23" s="1"/>
  <c r="E52" i="2"/>
  <c r="F51" i="2"/>
  <c r="F50" i="2"/>
  <c r="E36" i="23" s="1"/>
  <c r="K49" i="2"/>
  <c r="J35" i="23" s="1"/>
  <c r="J49" i="2"/>
  <c r="I35" i="23" s="1"/>
  <c r="I49" i="2"/>
  <c r="H49" i="2"/>
  <c r="G35" i="23" s="1"/>
  <c r="G49" i="2"/>
  <c r="F35" i="23" s="1"/>
  <c r="E49" i="2"/>
  <c r="K48" i="2"/>
  <c r="J48" i="2"/>
  <c r="I48" i="2"/>
  <c r="H48" i="2"/>
  <c r="G48" i="2"/>
  <c r="E48" i="2"/>
  <c r="K47" i="2"/>
  <c r="J47" i="2"/>
  <c r="I47" i="2"/>
  <c r="H47" i="2"/>
  <c r="G47" i="2"/>
  <c r="E47" i="2"/>
  <c r="F44" i="2"/>
  <c r="F43" i="2"/>
  <c r="F39" i="2"/>
  <c r="E29" i="23" s="1"/>
  <c r="F38" i="2"/>
  <c r="E28" i="23" s="1"/>
  <c r="K37" i="2"/>
  <c r="J27" i="23" s="1"/>
  <c r="J37" i="2"/>
  <c r="I27" i="23" s="1"/>
  <c r="I37" i="2"/>
  <c r="H27" i="23" s="1"/>
  <c r="H37" i="2"/>
  <c r="G27" i="23" s="1"/>
  <c r="G37" i="2"/>
  <c r="F27" i="23" s="1"/>
  <c r="E37" i="2"/>
  <c r="F36" i="2"/>
  <c r="E26" i="23" s="1"/>
  <c r="F35" i="2"/>
  <c r="E25" i="23" s="1"/>
  <c r="K34" i="2"/>
  <c r="J24" i="23" s="1"/>
  <c r="J34" i="2"/>
  <c r="I24" i="23" s="1"/>
  <c r="I34" i="2"/>
  <c r="H24" i="23" s="1"/>
  <c r="H34" i="2"/>
  <c r="G24" i="23" s="1"/>
  <c r="G34" i="2"/>
  <c r="E34" i="2"/>
  <c r="K33" i="2"/>
  <c r="J33" i="2"/>
  <c r="I33" i="2"/>
  <c r="H33" i="2"/>
  <c r="G33" i="2"/>
  <c r="E33" i="2"/>
  <c r="E20" i="2" s="1"/>
  <c r="E41" i="2" s="1"/>
  <c r="K32" i="2"/>
  <c r="K31" i="2" s="1"/>
  <c r="J32" i="2"/>
  <c r="I32" i="2"/>
  <c r="H32" i="2"/>
  <c r="G32" i="2"/>
  <c r="E32" i="2"/>
  <c r="F30" i="2"/>
  <c r="E23" i="23" s="1"/>
  <c r="K29" i="2"/>
  <c r="J22" i="23" s="1"/>
  <c r="J29" i="2"/>
  <c r="I22" i="23" s="1"/>
  <c r="I29" i="2"/>
  <c r="H22" i="23" s="1"/>
  <c r="H29" i="2"/>
  <c r="G22" i="23" s="1"/>
  <c r="G29" i="2"/>
  <c r="E29" i="2"/>
  <c r="F28" i="2"/>
  <c r="E21" i="23" s="1"/>
  <c r="K27" i="2"/>
  <c r="J20" i="23" s="1"/>
  <c r="J27" i="2"/>
  <c r="I20" i="23" s="1"/>
  <c r="G27" i="2"/>
  <c r="E27" i="2"/>
  <c r="F26" i="2"/>
  <c r="F25" i="2"/>
  <c r="E19" i="23" s="1"/>
  <c r="K24" i="2"/>
  <c r="J18" i="23" s="1"/>
  <c r="J24" i="2"/>
  <c r="I18" i="23" s="1"/>
  <c r="I24" i="2"/>
  <c r="H24" i="2"/>
  <c r="G18" i="23" s="1"/>
  <c r="G24" i="2"/>
  <c r="F18" i="23" s="1"/>
  <c r="E24" i="2"/>
  <c r="F23" i="2"/>
  <c r="E17" i="23" s="1"/>
  <c r="F22" i="2"/>
  <c r="E16" i="23" s="1"/>
  <c r="K21" i="2"/>
  <c r="J15" i="23" s="1"/>
  <c r="J21" i="2"/>
  <c r="I21" i="2"/>
  <c r="H15" i="23" s="1"/>
  <c r="H21" i="2"/>
  <c r="G15" i="23" s="1"/>
  <c r="G21" i="2"/>
  <c r="F15" i="23" s="1"/>
  <c r="E21" i="2"/>
  <c r="K20" i="2"/>
  <c r="J20" i="2"/>
  <c r="I14" i="23" s="1"/>
  <c r="I20" i="2"/>
  <c r="H20" i="2"/>
  <c r="G20" i="2"/>
  <c r="F14" i="23" s="1"/>
  <c r="K19" i="2"/>
  <c r="J19" i="2"/>
  <c r="J42" i="2" s="1"/>
  <c r="G11" i="5" s="1"/>
  <c r="I19" i="2"/>
  <c r="H19" i="2"/>
  <c r="G19" i="2"/>
  <c r="E19" i="2"/>
  <c r="E42" i="2" s="1"/>
  <c r="B17" i="4" l="1"/>
  <c r="G71" i="2"/>
  <c r="G70" i="2" s="1"/>
  <c r="K42" i="2"/>
  <c r="H11" i="5" s="1"/>
  <c r="H31" i="2"/>
  <c r="K71" i="2"/>
  <c r="K70" i="2" s="1"/>
  <c r="F75" i="2"/>
  <c r="J74" i="2"/>
  <c r="K81" i="2"/>
  <c r="G87" i="2"/>
  <c r="K87" i="2"/>
  <c r="K46" i="2"/>
  <c r="K74" i="2"/>
  <c r="H87" i="2"/>
  <c r="J87" i="2"/>
  <c r="B14" i="4"/>
  <c r="F21" i="2"/>
  <c r="E15" i="23" s="1"/>
  <c r="I15" i="23"/>
  <c r="F48" i="2"/>
  <c r="E37" i="23"/>
  <c r="F68" i="2"/>
  <c r="E50" i="23" s="1"/>
  <c r="E51" i="23"/>
  <c r="E110" i="2"/>
  <c r="E46" i="2"/>
  <c r="F66" i="2"/>
  <c r="E48" i="23" s="1"/>
  <c r="E49" i="23"/>
  <c r="F102" i="2"/>
  <c r="E71" i="23" s="1"/>
  <c r="H71" i="23"/>
  <c r="H42" i="2"/>
  <c r="E11" i="5" s="1"/>
  <c r="E31" i="2"/>
  <c r="J31" i="2"/>
  <c r="G46" i="2"/>
  <c r="G110" i="2"/>
  <c r="D21" i="5" s="1"/>
  <c r="K110" i="2"/>
  <c r="F54" i="2"/>
  <c r="E40" i="23" s="1"/>
  <c r="E41" i="23"/>
  <c r="F65" i="2"/>
  <c r="H71" i="2"/>
  <c r="H70" i="2" s="1"/>
  <c r="F72" i="2"/>
  <c r="J71" i="2"/>
  <c r="J70" i="2" s="1"/>
  <c r="I52" i="23"/>
  <c r="E111" i="2"/>
  <c r="J111" i="2"/>
  <c r="G20" i="5" s="1"/>
  <c r="F15" i="4" s="1"/>
  <c r="F84" i="2"/>
  <c r="E57" i="23" s="1"/>
  <c r="F89" i="2"/>
  <c r="E65" i="23"/>
  <c r="F99" i="2"/>
  <c r="E68" i="23" s="1"/>
  <c r="F49" i="2"/>
  <c r="E35" i="23" s="1"/>
  <c r="H35" i="23"/>
  <c r="F105" i="2"/>
  <c r="E74" i="23" s="1"/>
  <c r="E75" i="23"/>
  <c r="F19" i="2"/>
  <c r="F56" i="2"/>
  <c r="E42" i="23" s="1"/>
  <c r="E43" i="23"/>
  <c r="I111" i="2"/>
  <c r="F20" i="5" s="1"/>
  <c r="J18" i="2"/>
  <c r="K18" i="2"/>
  <c r="I42" i="2"/>
  <c r="F11" i="5" s="1"/>
  <c r="F24" i="2"/>
  <c r="E18" i="23" s="1"/>
  <c r="H18" i="23"/>
  <c r="F34" i="2"/>
  <c r="E24" i="23" s="1"/>
  <c r="F24" i="23"/>
  <c r="F37" i="2"/>
  <c r="E27" i="23" s="1"/>
  <c r="J46" i="2"/>
  <c r="F52" i="2"/>
  <c r="E38" i="23" s="1"/>
  <c r="G38" i="23"/>
  <c r="F47" i="2"/>
  <c r="E39" i="23"/>
  <c r="F60" i="2"/>
  <c r="E44" i="23" s="1"/>
  <c r="I71" i="2"/>
  <c r="I70" i="2" s="1"/>
  <c r="I74" i="2"/>
  <c r="G111" i="2"/>
  <c r="D20" i="5" s="1"/>
  <c r="K111" i="2"/>
  <c r="H20" i="5" s="1"/>
  <c r="G15" i="4" s="1"/>
  <c r="F83" i="2"/>
  <c r="F81" i="2" s="1"/>
  <c r="F91" i="2"/>
  <c r="E60" i="23" s="1"/>
  <c r="F32" i="2"/>
  <c r="F42" i="2" s="1"/>
  <c r="G31" i="2"/>
  <c r="G42" i="2"/>
  <c r="D11" i="5" s="1"/>
  <c r="J41" i="2"/>
  <c r="G12" i="5" s="1"/>
  <c r="G9" i="5" s="1"/>
  <c r="K41" i="2"/>
  <c r="J14" i="23"/>
  <c r="I18" i="2"/>
  <c r="H14" i="23"/>
  <c r="H41" i="2"/>
  <c r="G14" i="23"/>
  <c r="F27" i="2"/>
  <c r="E20" i="23" s="1"/>
  <c r="F20" i="23"/>
  <c r="F29" i="2"/>
  <c r="E22" i="23" s="1"/>
  <c r="F22" i="23"/>
  <c r="G18" i="2"/>
  <c r="F33" i="2"/>
  <c r="G41" i="2"/>
  <c r="H74" i="2"/>
  <c r="F78" i="2"/>
  <c r="E54" i="23" s="1"/>
  <c r="G74" i="2"/>
  <c r="I19" i="5"/>
  <c r="I22" i="5"/>
  <c r="I10" i="5"/>
  <c r="I13" i="5"/>
  <c r="F74" i="2"/>
  <c r="E40" i="2"/>
  <c r="J110" i="2"/>
  <c r="J40" i="2"/>
  <c r="H111" i="2"/>
  <c r="E20" i="5" s="1"/>
  <c r="I41" i="2"/>
  <c r="I46" i="2"/>
  <c r="F63" i="2"/>
  <c r="F62" i="2" s="1"/>
  <c r="E87" i="2"/>
  <c r="I87" i="2"/>
  <c r="F88" i="2"/>
  <c r="H18" i="2"/>
  <c r="F20" i="2"/>
  <c r="I31" i="2"/>
  <c r="F94" i="2"/>
  <c r="E63" i="23" s="1"/>
  <c r="E18" i="2"/>
  <c r="H46" i="2"/>
  <c r="I11" i="5" l="1"/>
  <c r="F111" i="2"/>
  <c r="I110" i="2"/>
  <c r="F21" i="5" s="1"/>
  <c r="F18" i="5" s="1"/>
  <c r="D18" i="5"/>
  <c r="F87" i="2"/>
  <c r="F31" i="2"/>
  <c r="D15" i="4"/>
  <c r="F46" i="2"/>
  <c r="F64" i="2"/>
  <c r="E46" i="23" s="1"/>
  <c r="E47" i="23"/>
  <c r="I109" i="2"/>
  <c r="G109" i="2"/>
  <c r="H110" i="2"/>
  <c r="E21" i="5" s="1"/>
  <c r="E18" i="5" s="1"/>
  <c r="C15" i="4"/>
  <c r="E15" i="4"/>
  <c r="K109" i="2"/>
  <c r="H21" i="5"/>
  <c r="H18" i="5" s="1"/>
  <c r="J109" i="2"/>
  <c r="G21" i="5"/>
  <c r="G18" i="5" s="1"/>
  <c r="F71" i="2"/>
  <c r="F70" i="2" s="1"/>
  <c r="E52" i="23"/>
  <c r="E109" i="2"/>
  <c r="F18" i="2"/>
  <c r="K40" i="2"/>
  <c r="H12" i="5"/>
  <c r="I40" i="2"/>
  <c r="F12" i="5"/>
  <c r="F9" i="5" s="1"/>
  <c r="H40" i="2"/>
  <c r="E12" i="5"/>
  <c r="E9" i="5" s="1"/>
  <c r="F41" i="2"/>
  <c r="F40" i="2" s="1"/>
  <c r="E14" i="23"/>
  <c r="G40" i="2"/>
  <c r="D12" i="5"/>
  <c r="I20" i="5"/>
  <c r="H109" i="2" l="1"/>
  <c r="B15" i="4"/>
  <c r="I18" i="5"/>
  <c r="I21" i="5"/>
  <c r="F16" i="4"/>
  <c r="F18" i="4" s="1"/>
  <c r="F110" i="2"/>
  <c r="F109" i="2" s="1"/>
  <c r="E16" i="4"/>
  <c r="E18" i="4" s="1"/>
  <c r="G16" i="4"/>
  <c r="G18" i="4" s="1"/>
  <c r="H9" i="5"/>
  <c r="D16" i="4"/>
  <c r="D18" i="4" s="1"/>
  <c r="C16" i="4"/>
  <c r="D9" i="5"/>
  <c r="I12" i="5"/>
  <c r="I9" i="5" l="1"/>
  <c r="B16" i="4"/>
  <c r="B18" i="4" s="1"/>
  <c r="C18" i="4"/>
</calcChain>
</file>

<file path=xl/sharedStrings.xml><?xml version="1.0" encoding="utf-8"?>
<sst xmlns="http://schemas.openxmlformats.org/spreadsheetml/2006/main" count="632" uniqueCount="211">
  <si>
    <t>Цели муниципальной программы</t>
  </si>
  <si>
    <t>Координатор муниципальной программы</t>
  </si>
  <si>
    <t>Перечень подпрограмм</t>
  </si>
  <si>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</si>
  <si>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</si>
  <si>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</si>
  <si>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</si>
  <si>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</si>
  <si>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</si>
  <si>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</si>
  <si>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</si>
  <si>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</si>
  <si>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2.</t>
  </si>
  <si>
    <t>1.1.</t>
  </si>
  <si>
    <t>2.1.</t>
  </si>
  <si>
    <t>Единица измерения</t>
  </si>
  <si>
    <t>Источники финансирования муниципальной программы, 
в том числе по годам</t>
  </si>
  <si>
    <t>Всего, в том числе по годам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</si>
  <si>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</si>
  <si>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</si>
  <si>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</si>
  <si>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Средства бюджета городского округа Домодедово</t>
  </si>
  <si>
    <t>(наименование муниципальной программы городского округа Домодедово)</t>
  </si>
  <si>
    <t>Заказчик муниципальной программы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</si>
  <si>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</si>
  <si>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</si>
  <si>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</si>
  <si>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Номер основного мероприятия в перечне  мероприятий подпрограммы</t>
  </si>
  <si>
    <t>1.2.</t>
  </si>
  <si>
    <t>2.2.</t>
  </si>
  <si>
    <t>Внебюджетные средства</t>
  </si>
  <si>
    <t>Тип показателя</t>
  </si>
  <si>
    <t>1.3.</t>
  </si>
  <si>
    <t>2.3.</t>
  </si>
  <si>
    <t>Паспорт муниципальной программы</t>
  </si>
  <si>
    <t xml:space="preserve">                                                                                                                               </t>
  </si>
  <si>
    <t>2.4.</t>
  </si>
  <si>
    <t>3.</t>
  </si>
  <si>
    <t>4.</t>
  </si>
  <si>
    <t>5.</t>
  </si>
  <si>
    <t>Служба информационного и технического обеспечения</t>
  </si>
  <si>
    <t>5</t>
  </si>
  <si>
    <t>6.</t>
  </si>
  <si>
    <t>7.</t>
  </si>
  <si>
    <t>Доля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</t>
  </si>
  <si>
    <t>единица</t>
  </si>
  <si>
    <t>1</t>
  </si>
  <si>
    <t>2</t>
  </si>
  <si>
    <t>3</t>
  </si>
  <si>
    <t>МБУ "МФЦ Домодедово"</t>
  </si>
  <si>
    <t>4</t>
  </si>
  <si>
    <t>МБУ «МФЦ Домодедово»</t>
  </si>
  <si>
    <t>В пределах средств, предусмотренных в бюджете городского округа Домодедово, выделенных на содержание  МБУ «МФЦ Домодедово»</t>
  </si>
  <si>
    <t>Удобные услуги – Доля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</t>
  </si>
  <si>
    <t>-</t>
  </si>
  <si>
    <t>Рейтинг-50</t>
  </si>
  <si>
    <t>Управление ЖКХ</t>
  </si>
  <si>
    <t>Управление образования</t>
  </si>
  <si>
    <t>Увеличение доли граждан, зарегистрированных в ЕСИА</t>
  </si>
  <si>
    <t>Доля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</t>
  </si>
  <si>
    <t>Стоимостная доля закупаемого и арендуемого ОМСУ муниципального образования Московской области иностранного ПО</t>
  </si>
  <si>
    <t>Доля домашних хозяйств в муниципальном образовании Московской области, имеющих широкополосный доступ к сети Интернет</t>
  </si>
  <si>
    <t>1.4.</t>
  </si>
  <si>
    <t>Сектор режима и защиты информации</t>
  </si>
  <si>
    <t>Отраслевой</t>
  </si>
  <si>
    <t>процент</t>
  </si>
  <si>
    <t>Доля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</t>
  </si>
  <si>
    <t>Доля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</t>
  </si>
  <si>
    <t>Увеличение доли граждан, использующих механизм получения государственных и муниципальных услуг в электронной форме</t>
  </si>
  <si>
    <t>Качественные услуги – Доля муниципальных (государственных) услуг, по которым нарушены регламентные сроки</t>
  </si>
  <si>
    <t>Результативные услуги – Доля отказов в предоставлении муниципальных (государственных) услуг</t>
  </si>
  <si>
    <t>Повторные обращения – Доля обращений, поступивших на портал «Добродел», по которым поступили повторные обращения</t>
  </si>
  <si>
    <t>Отложенные решения – Доля отложенных решений от числа ответов, предоставленных на портале «Добродел» (по проблемам со сроком решения 8 р.д.)</t>
  </si>
  <si>
    <t>Ответь вовремя – Доля жалоб, поступивших на портал «Добродел», по которым нарушен срок подготовки ответа</t>
  </si>
  <si>
    <t>Доля используемых в деятельности ОМСУ муниципального образования Московской области информационно-аналитических сервисов ЕИАС ЖКХ МО</t>
  </si>
  <si>
    <t>Доля муниципальных организаций в муниципальном образовании Московской области обеспеченных современными аппаратно-программными комплексами со средствами криптографической защиты информации</t>
  </si>
  <si>
    <t>Количество муниципальных образований Московской области, в которых внедрена целевая модель цифровой образовательной среды в образовательных организациях, реализующих образовательные программы общего образования и среднего профессионального образования</t>
  </si>
  <si>
    <t>Доля многоквартирных домов, имеющих возможность пользоваться услугами проводного и мобильного доступа в информационно-телекоммуникационную сеть Интернет на скорости не менее 1 Мбит/с, предоставляемыми не менее чем 2 операторами связи</t>
  </si>
  <si>
    <t>Обращение Губернатора Московской области</t>
  </si>
  <si>
    <t>Субсидия</t>
  </si>
  <si>
    <t>Указной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</si>
  <si>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 соответствии с категорией обрабатываемой информации, а 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 до  100%  к 2021 г;  Обеспечение работников ОМСУ муниципального образования Московской области, обеспеченных средствами электронной подписи в соответствии с установленными требованиями, на уровне 100%</t>
  </si>
  <si>
    <t>"Цифровое муниципальное образование"</t>
  </si>
  <si>
    <t>Первый заместитель главы администрации городского округа Домодедово Ведерникова М.И.</t>
  </si>
  <si>
    <t>Служба информационного и технического обеспечения администрации городского округа Домодедово</t>
  </si>
  <si>
    <t>Администрация городского округа Домодедово</t>
  </si>
  <si>
    <t xml:space="preserve">Планируемые результаты реализации муниципальной  программы  «Цифровое муниципальное образование» </t>
  </si>
  <si>
    <t>Обоснование объема финансовых ресурсов, необходимых для реализации муниципальной программы "Цифровое муниципальное образование"</t>
  </si>
  <si>
    <t>Перечень мероприятий муниципальной программы «Цифровое муниципальное образование»</t>
  </si>
  <si>
    <t>Базовое значение на начало реализации подпрограммы</t>
  </si>
  <si>
    <t>2020-2024</t>
  </si>
  <si>
    <t>Основное мероприятие 1. Информационная инфраструктура</t>
  </si>
  <si>
    <t>Итого, в том числе:</t>
  </si>
  <si>
    <t xml:space="preserve">Увеличение доли многоквартирных домов, имеющих возможность пользоваться услугами проводного и мобильного доступа в информационно-телекоммуникационную сеть Интернет на скорости не менее 1 Мбит/с, предоставляемыми не менее чем 2 операторами связи с базового 80% до 81%  к 2023 г., Обеспечение Доли домашних хозяйств в муниципальном образовании Московской области, имеющих широкополосный доступ к сети Интернет на уровне 100%, Обеспечение доли рабочих мест, обеспеченных необходимым компьютерным оборудованием и услугами связи в соответствии с требованиями нормативных правовых актов Московской области,  на уровне 100%; </t>
  </si>
  <si>
    <t>Средства бюджета го Домодедово</t>
  </si>
  <si>
    <t>Внебюджетные источники</t>
  </si>
  <si>
    <t>Мероприятие 1. 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</si>
  <si>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Управление строительства и городской инфраструктурф</t>
  </si>
  <si>
    <t>Мероприятие 2. 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</si>
  <si>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Мероприятие 3. 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</si>
  <si>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Мероприятие 4. Обеспечение оборудованием и поддержание его работоспособности</t>
  </si>
  <si>
    <t>Основное мероприятие 2. Информационная безопасность</t>
  </si>
  <si>
    <t>Мероприятие 1. 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</si>
  <si>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Основное мероприятие 3. Цифровое государственное управление</t>
  </si>
  <si>
    <t>Уменьшение стоимостной доли закупаемого и арендуемого ОМСУ муниципального образования Московской области иностранного ПО, с базового 40 % до 5% в 2022 году; Обеспечение Доли документов служебной переписки ОМСУ муниципального образования Московской области и их подведомственных учреждений с ЦИОГВ и ГО Московской области, подведомственными ЦИОГВ и ГО Московской области организациями и учреждениями, не содержащих персональные данные и конфиденциальные сведения и направляемых исключительно в электронном виде с использованием МСЭД и средств электронной подписи, на уровне 100%; Увеличение доли граждан, использующих механизм получения государственных и муниципальных услуг в электронной форме, до 85% в 2021г; Увеличение доли граждан, зарегистрированных в ЕСИА, с базового 61% до 80% в 2021г; Уменьшение доли муниципальных (государственных) услуг, по которым нарушены регламентные сроки, до 2% в 2020г; Увеличение доли муниципальных (государственных) услуг, по которым заявления поданы в электронном виде через региональный портал государственных и муниципальных услуг,  до 90% в 2021г; Уменьшение доли отказов в предоставлении муниципальных (государственных) услуг, с базового 30% до 15% в 2022г; Уменьшение доли обращений, поступивших на портал «Добродел», по которым поступили повторные обращения, с базового 40% до 30% в 2020г; Обеспечение доли отложенных решений от числа ответов, предоставленных на портале «Добродел» (по проблемам со сроком решения 8 р.д.), на уровне 30%; Уменьшение доли жалоб, поступивших на портал «Добродел», по которым нарушен срок подготовки ответа, с базового 10% до 5% в 2020г;  Обеспечение доли ОМСУ муниципального образования Московской области и их подведомственных учреждений, использующих региональные межведомственные информационные системы поддержки обеспечивающих функций и контроля результативности деятельности, на уровне 100%г.</t>
  </si>
  <si>
    <t>3.1.</t>
  </si>
  <si>
    <t>Мероприятие 1. Обеспечение программными продуктами</t>
  </si>
  <si>
    <t>3.2.</t>
  </si>
  <si>
    <t>Мероприятие 2. 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</si>
  <si>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3.3.</t>
  </si>
  <si>
    <t>Мероприятие 3. 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</si>
  <si>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4. Цифровая культура</t>
  </si>
  <si>
    <t>Увеличение Доли муниципальных учреждений культуры, обеспеченных доступом в информационно-телекоммуникационную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Мбит/с, с базовых 97% до 100% в 2020г.</t>
  </si>
  <si>
    <t>4.1.</t>
  </si>
  <si>
    <t>Мероприятие 1. Обеспечение муниципальных учреждений культуры доступом в информационно-телекоммуникационную сеть Интернет</t>
  </si>
  <si>
    <t>Комитет по культуре, спорту и делам молодежи</t>
  </si>
  <si>
    <t>Основное мероприятие D2. Федеральный проект «Информационная инфраструктура»</t>
  </si>
  <si>
    <t>Обеспечение доли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Мбит/с, на уровне 100% ; Увеличение Доли образовательных организаций, у которых есть широкополосный доступ к сети Интернет (не менее 100 Мбит/с), за исключением дошкольных, с базового 51 % до 70% в 2023г.</t>
  </si>
  <si>
    <t>5.1.</t>
  </si>
  <si>
    <t>Мероприятие 1.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</si>
  <si>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Основное мероприятие D6. Федеральный проект «Цифровое государственное управление»</t>
  </si>
  <si>
    <t>Обесепечение доли используемых в деятельности ОМСУ муниципального образования Московской области информационно-аналитических сервисов ЕИАС ЖКХ МО на уровне 100%</t>
  </si>
  <si>
    <t>6.1.</t>
  </si>
  <si>
    <t>Мероприятие 1. Предоставление доступа к электронным сервисам цифровой инфраструктуры в сфере жилищно-коммунального хозяйства</t>
  </si>
  <si>
    <t>Основное мероприятие E4. Федеральный проект «Цифровая образовательная среда»</t>
  </si>
  <si>
    <t>Увеличение Количества муниципальных образований Московской области, в которых внедрена целевая модель цифровой образовательной среды в образовательных организациях, реализующих образовательные программы общего образования и среднего профессионального образования, до 1 шт в 2020г; Увеличение Доли муниципальных организаций в муниципальном образовании Московской области обеспеченных современными аппаратно-программными комплексами со средствами криптографической защиты информации с базового 14.3% до 100% в 2020г; Обеспечение Количества современных компьютеров (со сроком эксплуатации не более семи лет) на 100 обучающихся в общеобразовательных организациях муниципального образования Московской области на уровне 13.8 шт; Обеспечение Доли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Мбит/с, на уровне 100%</t>
  </si>
  <si>
    <t>Средства Федерального бюджета</t>
  </si>
  <si>
    <t>7.1.</t>
  </si>
  <si>
    <t>Мероприятие 1. Обеспечение современными аппаратно-программными комплексами общеобразовательных организаций в Московской области</t>
  </si>
  <si>
    <t>7.2.</t>
  </si>
  <si>
    <t>Мероприятие 2. 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</si>
  <si>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7.3.</t>
  </si>
  <si>
    <t>Мероприятие 3. Оснащение планшетными компьютерами общеобразовательных организаций в муниципальном образовании Московской области</t>
  </si>
  <si>
    <t>7.4.</t>
  </si>
  <si>
    <t>Мероприятие 4. 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</si>
  <si>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7.5.</t>
  </si>
  <si>
    <t>Мероприятие 5.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</si>
  <si>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Всего, в том числе</t>
  </si>
  <si>
    <t>№№ п/п</t>
  </si>
  <si>
    <t>Срок исполнения мероприятия</t>
  </si>
  <si>
    <t>Объем финансирования мероприятия в 2019 году (тыс. рублей)</t>
  </si>
  <si>
    <t>Объем финансирования по годам, (тыс. рублей)</t>
  </si>
  <si>
    <t>Ответственный за выполнение мероприятия подпрограммы</t>
  </si>
  <si>
    <t>Результаты выполнения мероприятий подпрограммы</t>
  </si>
  <si>
    <t>(годы)</t>
  </si>
  <si>
    <t>(тыс. руб.)</t>
  </si>
  <si>
    <t>Средства бюджета муниципального образования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</si>
  <si>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</si>
  <si>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 xml:space="preserve">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</si>
  <si>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Увеличение уровня  удовлетворенности граждан качеством предоставления государственных и муниципальных услуг до 95,0%  к 2024 г.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</si>
  <si>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</si>
  <si>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</si>
  <si>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</si>
  <si>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</si>
  <si>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</si>
  <si>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</si>
  <si>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Наименование мероприятия подпрограммы</t>
  </si>
  <si>
    <t>Расчет необходимых финансовых ресурсов на реализацию мероприятия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</si>
  <si>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</si>
  <si>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</si>
  <si>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</t>
  </si>
  <si>
    <t>В пределах средств, предусмотренных в бюджете  городского округа Домодедово</t>
  </si>
  <si>
    <t>В пределах средств, предусмотренных в бюджете  Московской области</t>
  </si>
  <si>
    <t>В пределах средств, предусмотренных в Федеральом бюджете</t>
  </si>
  <si>
    <t>минута</t>
  </si>
  <si>
    <t>Выполнение требований комфортности и доступности МФЦ</t>
  </si>
  <si>
    <t>Увеличение доли защищенных по требованиям безопасности информации информационных систем, используемых ОМСУ муниципального образования Московской области, в соответствии с категорией обрабатываемой информации, а также персональных компьютеров, используемых на рабочих местах работников, обеспеченных антивирусным программным обеспечением с регулярным обновлением соответствующих баз</t>
  </si>
  <si>
    <t xml:space="preserve">Отраслевой </t>
  </si>
  <si>
    <t>Доля муниципальных дошкольных образовательных организаций и муниципальных общеобразовательных организаций в муниципальном образовании Московской области, подключенных к сети Интернет на скорости: для дошкольных образовательных организаций – не менее 2 Мбит/с; для общеобразовательных организаций, расположенных в городских поселениях и городских округах, – не менее 100 Мбит/с; для общеобразовательных организаций, расположенных в сельских населенных пунктах, – не менее 50 Мбит/с</t>
  </si>
  <si>
    <t>Доля образовательных организаций, у которых есть широкополосный доступ к сети Интернет (не менее 100 Мбит/с), за исключением дошкольных</t>
  </si>
  <si>
    <t>Количество современных компьютеров (со сроком эксплуатации не более семи лет) на 100 обучающихся в общеобразовательных организациях муниципального образования Московской области</t>
  </si>
  <si>
    <r>
      <t xml:space="preserve">Доля муниципальных учреждений культуры, обеспеченных доступом в </t>
    </r>
    <r>
      <rPr>
        <sz val="10"/>
        <color theme="1"/>
        <rFont val="Times New Roman"/>
        <family val="1"/>
        <charset val="204"/>
      </rPr>
      <t>информационно-телекоммуникационную</t>
    </r>
    <r>
      <rPr>
        <sz val="10"/>
        <color rgb="FF000000"/>
        <rFont val="Times New Roman"/>
        <family val="1"/>
        <charset val="204"/>
      </rPr>
      <t xml:space="preserve"> сеть Интернет на скорости: для учреждений культуры, расположенных в городских населенных пунктах, – не менее 50 Мбит/с; для учреждений культуры, расположенных в сельских населенных пунктах, – не менее 10 Мбит/с</t>
    </r>
  </si>
  <si>
    <t>7</t>
  </si>
  <si>
    <t>Повышение качества  государственных и муниципальных услуг, оказываемых населению на территории городского округа Домодедово, обеспечение удобства получения и снижение сроков их оказания. Повышение эффективности муниципального управления в целях создания и  развития цифровой экономики за счет широкого внедрения информационно-коммуникационных технологий в деятельность органов местного самоуправления, муниципальных учреждений и предприятий городского округа Домодедово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</si>
  <si>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</si>
  <si>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Подпрограмма II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</si>
  <si>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Паспорт муниципальной подпрограммы 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</si>
  <si>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Паспорт муниципальной подпрограммы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</si>
  <si>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услу»</t>
  </si>
  <si>
    <t>Подпрограмма II «Развитие информационной и технологической инфраструктуры экосистемы цифровой экономики муниципального образования Московской области»</t>
  </si>
  <si>
    <t>Мероприятие 1. 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</si>
  <si>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Мероприятие 1. 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</si>
  <si>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Мероприятие 1. 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</si>
  <si>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Мероприятие 2. 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</si>
  <si>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Мероприятие 4. 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</si>
  <si>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Мероприятие 3. Расходы на обеспечение деятельности (оказание услуг) муниципальных учреждений - многофункциональный центр  предоставления государственных и муниципальных услуг</t>
  </si>
  <si>
    <t>Мероприятие 2. 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</si>
  <si>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 xml:space="preserve">Мероприятие 2. Оперативный мониторинг качества и доступности предоставления государственных и муниципальных услуг, в том числе по принципу «одного окна» </t>
  </si>
  <si>
    <t>Основное мероприятие 1.  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</si>
  <si>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Основное мероприятие 2. Организация деятельности многофункциональных центров предоставления государственных и муниципальных услуг</t>
  </si>
  <si>
    <t>Основное мероприятие 3.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</si>
  <si>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Обеспечение доли граждан, имеющих доступ к получению государственных и муниципальных услуг по принципу «одного окна» по месту пребывания, в том числе в МФЦ - 100%  к 2024 г.                                                                                                                                                                                                                                 Уменьшение среднего времени ожидания в очереди для получения государственных (муниципальных) услуг до 11 минут к 2024 г. Доля заявителей, ожидающих в очереди более 11,5 минут не более 0% к 2024 г.</t>
  </si>
  <si>
    <t>2020 год</t>
  </si>
  <si>
    <t>2021 год</t>
  </si>
  <si>
    <t>2022 год</t>
  </si>
  <si>
    <t>2023 год</t>
  </si>
  <si>
    <t>2024 год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</si>
  <si>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МФЦ</t>
  </si>
  <si>
    <t>Уровень удовлетворенности граждан качеством предоставления государственных и муниципальных услуг</t>
  </si>
  <si>
    <t>Среднее время ожидания в очереди для получения государственных (муниципальных) услуг</t>
  </si>
  <si>
    <t>Доля заявителей МФЦ, ожидающих в очереди более 11,5 минут</t>
  </si>
  <si>
    <t>Подпрограмма I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</t>
  </si>
  <si>
    <t>ИТОГО по подпрограмме I</t>
  </si>
  <si>
    <t>ВСЕГО  по программе</t>
  </si>
  <si>
    <t>ИТОГО по подпрограмме II</t>
  </si>
  <si>
    <t>Мероприятия по реализации подпрограммы</t>
  </si>
  <si>
    <t xml:space="preserve">                       Приложение   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постановлению администрации                                                                                                           городского округа Домодедово
от 31.10.2019 № 2296
</t>
  </si>
  <si>
    <t>Приложение №1 к муниципальной  программе городского округа Домодедово «Цифровое муниципальное образование», утвержденной постановлением Администрации                                                                                                           
городского округа Домодедово от 31.10.2019 № 2296</t>
  </si>
  <si>
    <t>Приложение №2 к муниципальной  программе городского округа Домодедово «Цифровое муниципальное образование», утвержденной постановлением Администрации                                                                                                           
городского округа Домодедово от 31.10.2019 № 2296</t>
  </si>
  <si>
    <t>Приложение №3 к муниципальной  программе городского округа Домодедово «Цифровое муниципальное образование», утвержденной постановлением Администрации                                                                                                           
городского округа Домодедово от 31.102.2019 № 2296</t>
  </si>
  <si>
    <t>Приложение №4 к муниципальной  программе городского округа Домодедово «Цифровое муниципальное образование», утвержденной постановлением Администрации  городского округа Домодедово от 31.10.2019 № 2296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</si>
</sst>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>
      <protection locked="0"/>
    </xf>
  </cellStyleXfs>
  <cellXfs count="17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64" fontId="2" fillId="2" borderId="0" xfId="0" applyNumberFormat="1" applyFont="1" applyFill="1"/>
    <xf numFmtId="0" fontId="15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right" vertical="top"/>
    </xf>
    <xf numFmtId="0" fontId="2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0" fontId="2" fillId="2" borderId="5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10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1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J6" sqref="J6"/>
    </sheetView>
  </sheetViews>
  <sheetFormatPr defaultRowHeight="15.75" x14ac:dyDescent="0.25"/>
  <cols>
    <col min="1" max="1" width="42.7109375" style="2" customWidth="1"/>
    <col min="2" max="2" width="24.140625" style="2" customWidth="1"/>
    <col min="3" max="3" width="24.5703125" style="2" customWidth="1"/>
    <col min="4" max="4" width="25.85546875" style="2" customWidth="1"/>
    <col min="5" max="5" width="25.140625" style="2" customWidth="1"/>
    <col min="6" max="6" width="25.85546875" style="2" customWidth="1"/>
    <col min="7" max="7" width="25.7109375" style="2" customWidth="1"/>
    <col min="8" max="16384" width="9.140625" style="2"/>
  </cols>
  <sheetData>
    <row r="1" spans="1:13" ht="125.25" customHeight="1" x14ac:dyDescent="0.25">
      <c r="E1" s="84" t="s">
        <v>206</v>
      </c>
      <c r="F1" s="85"/>
      <c r="G1" s="85"/>
      <c r="K1" s="86"/>
      <c r="L1" s="87"/>
      <c r="M1" s="87"/>
    </row>
    <row r="2" spans="1:13" x14ac:dyDescent="0.25">
      <c r="G2" s="5"/>
    </row>
    <row r="3" spans="1:13" x14ac:dyDescent="0.25">
      <c r="A3" s="88" t="s">
        <v>34</v>
      </c>
      <c r="B3" s="89"/>
      <c r="C3" s="89"/>
      <c r="D3" s="89"/>
      <c r="E3" s="89"/>
      <c r="F3" s="89"/>
      <c r="G3" s="89"/>
    </row>
    <row r="4" spans="1:13" x14ac:dyDescent="0.25">
      <c r="A4" s="19"/>
      <c r="B4" s="103" t="s">
        <v>82</v>
      </c>
      <c r="C4" s="103"/>
      <c r="D4" s="104"/>
      <c r="E4" s="104"/>
      <c r="F4" s="6"/>
      <c r="G4" s="6"/>
    </row>
    <row r="5" spans="1:13" x14ac:dyDescent="0.25">
      <c r="A5" s="88" t="s">
        <v>22</v>
      </c>
      <c r="B5" s="88"/>
      <c r="C5" s="88"/>
      <c r="D5" s="88"/>
      <c r="E5" s="88"/>
      <c r="F5" s="88"/>
      <c r="G5" s="88"/>
    </row>
    <row r="6" spans="1:13" x14ac:dyDescent="0.25">
      <c r="A6" s="19"/>
      <c r="B6" s="6"/>
      <c r="C6" s="6"/>
      <c r="D6" s="6"/>
      <c r="E6" s="6"/>
      <c r="F6" s="6"/>
      <c r="G6" s="6"/>
    </row>
    <row r="7" spans="1:13" ht="17.25" customHeight="1" x14ac:dyDescent="0.25">
      <c r="A7" s="4" t="s">
        <v>1</v>
      </c>
      <c r="B7" s="90" t="s">
        <v>83</v>
      </c>
      <c r="C7" s="93"/>
      <c r="D7" s="93"/>
      <c r="E7" s="93"/>
      <c r="F7" s="93"/>
      <c r="G7" s="94"/>
    </row>
    <row r="8" spans="1:13" x14ac:dyDescent="0.25">
      <c r="A8" s="4" t="s">
        <v>23</v>
      </c>
      <c r="B8" s="90" t="s">
        <v>84</v>
      </c>
      <c r="C8" s="93"/>
      <c r="D8" s="93"/>
      <c r="E8" s="93"/>
      <c r="F8" s="93"/>
      <c r="G8" s="94"/>
    </row>
    <row r="9" spans="1:13" ht="74.25" customHeight="1" x14ac:dyDescent="0.25">
      <c r="A9" s="4" t="s">
        <v>0</v>
      </c>
      <c r="B9" s="99" t="s">
        <v>173</v>
      </c>
      <c r="C9" s="100"/>
      <c r="D9" s="100"/>
      <c r="E9" s="100"/>
      <c r="F9" s="100"/>
      <c r="G9" s="101"/>
    </row>
    <row r="10" spans="1:13" ht="33" customHeight="1" x14ac:dyDescent="0.25">
      <c r="A10" s="95" t="s">
        <v>2</v>
      </c>
      <c r="B10" s="90" t="s">
        <v>174</v>
      </c>
      <c r="C10" s="91"/>
      <c r="D10" s="91"/>
      <c r="E10" s="91"/>
      <c r="F10" s="91"/>
      <c r="G10" s="92"/>
    </row>
    <row r="11" spans="1:13" ht="36" customHeight="1" x14ac:dyDescent="0.25">
      <c r="A11" s="96"/>
      <c r="B11" s="90" t="s">
        <v>175</v>
      </c>
      <c r="C11" s="91"/>
      <c r="D11" s="91"/>
      <c r="E11" s="91"/>
      <c r="F11" s="91"/>
      <c r="G11" s="92"/>
    </row>
    <row r="12" spans="1:13" ht="19.5" customHeight="1" x14ac:dyDescent="0.25">
      <c r="A12" s="97" t="s">
        <v>16</v>
      </c>
      <c r="B12" s="102" t="s">
        <v>25</v>
      </c>
      <c r="C12" s="102"/>
      <c r="D12" s="102"/>
      <c r="E12" s="102"/>
      <c r="F12" s="102"/>
      <c r="G12" s="102"/>
    </row>
    <row r="13" spans="1:13" x14ac:dyDescent="0.25">
      <c r="A13" s="98"/>
      <c r="B13" s="50" t="s">
        <v>3</v>
      </c>
      <c r="C13" s="79">
        <v>2020</v>
      </c>
      <c r="D13" s="79">
        <v>2021</v>
      </c>
      <c r="E13" s="79">
        <v>2022</v>
      </c>
      <c r="F13" s="79">
        <v>2023</v>
      </c>
      <c r="G13" s="79">
        <v>2024</v>
      </c>
    </row>
    <row r="14" spans="1:13" ht="21.75" customHeight="1" x14ac:dyDescent="0.25">
      <c r="A14" s="4" t="s">
        <v>4</v>
      </c>
      <c r="B14" s="44">
        <f>SUM(C14:G14)</f>
        <v>15218.2</v>
      </c>
      <c r="C14" s="44">
        <f>'Приложение 1 '!D10+'Приложение 1 '!D19</f>
        <v>0</v>
      </c>
      <c r="D14" s="44">
        <f>'Приложение 1 '!E10+'Приложение 1 '!E19</f>
        <v>15218.2</v>
      </c>
      <c r="E14" s="44">
        <f>'Приложение 1 '!F10+'Приложение 1 '!F19</f>
        <v>0</v>
      </c>
      <c r="F14" s="44">
        <f>'Приложение 1 '!G10+'Приложение 1 '!G19</f>
        <v>0</v>
      </c>
      <c r="G14" s="44">
        <f>'Приложение 1 '!H10+'Приложение 1 '!H19</f>
        <v>0</v>
      </c>
    </row>
    <row r="15" spans="1:13" ht="20.25" customHeight="1" x14ac:dyDescent="0.25">
      <c r="A15" s="4" t="s">
        <v>10</v>
      </c>
      <c r="B15" s="44">
        <f t="shared" ref="B15:B17" si="0">SUM(C15:G15)</f>
        <v>68563.73</v>
      </c>
      <c r="C15" s="44">
        <f>'Приложение 1 '!D11+'Приложение 1 '!D20</f>
        <v>8440</v>
      </c>
      <c r="D15" s="44">
        <f>'Приложение 1 '!E11+'Приложение 1 '!E20</f>
        <v>20511.73</v>
      </c>
      <c r="E15" s="44">
        <f>'Приложение 1 '!F11+'Приложение 1 '!F20</f>
        <v>39612</v>
      </c>
      <c r="F15" s="44">
        <f>'Приложение 1 '!G11+'Приложение 1 '!G20</f>
        <v>0</v>
      </c>
      <c r="G15" s="44">
        <f>'Приложение 1 '!H11+'Приложение 1 '!H20</f>
        <v>0</v>
      </c>
    </row>
    <row r="16" spans="1:13" ht="34.5" customHeight="1" x14ac:dyDescent="0.25">
      <c r="A16" s="4" t="s">
        <v>21</v>
      </c>
      <c r="B16" s="44">
        <f t="shared" si="0"/>
        <v>957938.27</v>
      </c>
      <c r="C16" s="44">
        <f>'Приложение 1 '!D12+'Приложение 1 '!D21</f>
        <v>187826</v>
      </c>
      <c r="D16" s="44">
        <f>'Приложение 1 '!E12+'Приложение 1 '!E21</f>
        <v>194411.27</v>
      </c>
      <c r="E16" s="44">
        <f>'Приложение 1 '!F12+'Приложение 1 '!F21</f>
        <v>206511</v>
      </c>
      <c r="F16" s="44">
        <f>'Приложение 1 '!G12+'Приложение 1 '!G21</f>
        <v>184595</v>
      </c>
      <c r="G16" s="44">
        <f>'Приложение 1 '!H12+'Приложение 1 '!H21</f>
        <v>184595</v>
      </c>
    </row>
    <row r="17" spans="1:7" ht="19.5" customHeight="1" x14ac:dyDescent="0.25">
      <c r="A17" s="4" t="s">
        <v>30</v>
      </c>
      <c r="B17" s="44">
        <f t="shared" si="0"/>
        <v>0</v>
      </c>
      <c r="C17" s="44">
        <f>'Приложение 1 '!D13+'Приложение 1 '!D22</f>
        <v>0</v>
      </c>
      <c r="D17" s="44">
        <f>'Приложение 1 '!E13+'Приложение 1 '!E22</f>
        <v>0</v>
      </c>
      <c r="E17" s="44">
        <f>'Приложение 1 '!F13+'Приложение 1 '!F22</f>
        <v>0</v>
      </c>
      <c r="F17" s="44">
        <f>'Приложение 1 '!G13+'Приложение 1 '!G22</f>
        <v>0</v>
      </c>
      <c r="G17" s="44">
        <f>'Приложение 1 '!H13+'Приложение 1 '!H22</f>
        <v>0</v>
      </c>
    </row>
    <row r="18" spans="1:7" ht="23.25" customHeight="1" x14ac:dyDescent="0.25">
      <c r="A18" s="4" t="s">
        <v>17</v>
      </c>
      <c r="B18" s="44">
        <f>SUM(B14:B17)</f>
        <v>1041720.2</v>
      </c>
      <c r="C18" s="44">
        <f t="shared" ref="C18" si="1">SUM(C14:C17)</f>
        <v>196266</v>
      </c>
      <c r="D18" s="44">
        <f t="shared" ref="D18:G18" si="2">SUM(D14:D17)</f>
        <v>230141.19999999998</v>
      </c>
      <c r="E18" s="44">
        <f t="shared" si="2"/>
        <v>246123</v>
      </c>
      <c r="F18" s="44">
        <f t="shared" si="2"/>
        <v>184595</v>
      </c>
      <c r="G18" s="44">
        <f t="shared" si="2"/>
        <v>184595</v>
      </c>
    </row>
    <row r="19" spans="1:7" x14ac:dyDescent="0.25">
      <c r="B19" s="65"/>
    </row>
  </sheetData>
  <mergeCells count="13">
    <mergeCell ref="A12:A13"/>
    <mergeCell ref="B9:G9"/>
    <mergeCell ref="B11:G11"/>
    <mergeCell ref="B12:G12"/>
    <mergeCell ref="B4:E4"/>
    <mergeCell ref="E1:G1"/>
    <mergeCell ref="K1:M1"/>
    <mergeCell ref="A3:G3"/>
    <mergeCell ref="B10:G10"/>
    <mergeCell ref="A5:G5"/>
    <mergeCell ref="B7:G7"/>
    <mergeCell ref="B8:G8"/>
    <mergeCell ref="A10:A11"/>
  </mergeCells>
  <phoneticPr fontId="1" type="noConversion"/>
  <pageMargins left="0.19685039370078741" right="0.19685039370078741" top="0.19685039370078741" bottom="0.19685039370078741" header="0.51181102362204722" footer="0.51181102362204722"/>
  <pageSetup paperSize="9" scale="68" orientation="landscape" r:id="rId1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view="pageBreakPreview" zoomScale="85" zoomScaleNormal="100" zoomScaleSheetLayoutView="85" workbookViewId="0">
      <selection activeCell="F1" sqref="F1:I1"/>
    </sheetView>
  </sheetViews>
  <sheetFormatPr defaultRowHeight="15.75" x14ac:dyDescent="0.25"/>
  <cols>
    <col min="1" max="1" width="51.5703125" style="45" customWidth="1"/>
    <col min="2" max="2" width="19.7109375" style="41" customWidth="1"/>
    <col min="3" max="3" width="32.140625" style="2" customWidth="1"/>
    <col min="4" max="4" width="17.5703125" style="41" customWidth="1"/>
    <col min="5" max="5" width="18.28515625" style="41" customWidth="1"/>
    <col min="6" max="6" width="17.42578125" style="41" customWidth="1"/>
    <col min="7" max="7" width="18.42578125" style="41" customWidth="1"/>
    <col min="8" max="8" width="16.28515625" style="41" customWidth="1"/>
    <col min="9" max="9" width="18.85546875" style="41" customWidth="1"/>
    <col min="10" max="10" width="0.140625" style="1" hidden="1" customWidth="1"/>
    <col min="11" max="11" width="3.140625" style="1" hidden="1" customWidth="1"/>
    <col min="12" max="16384" width="9.140625" style="1"/>
  </cols>
  <sheetData>
    <row r="1" spans="1:13" ht="100.5" customHeight="1" x14ac:dyDescent="0.25">
      <c r="E1" s="42" t="s">
        <v>35</v>
      </c>
      <c r="F1" s="112" t="s">
        <v>207</v>
      </c>
      <c r="G1" s="113"/>
      <c r="H1" s="113"/>
      <c r="I1" s="113"/>
      <c r="K1" s="114"/>
      <c r="L1" s="114"/>
      <c r="M1" s="114"/>
    </row>
    <row r="2" spans="1:13" hidden="1" x14ac:dyDescent="0.25"/>
    <row r="3" spans="1:13" ht="0.75" customHeight="1" x14ac:dyDescent="0.25">
      <c r="A3" s="115"/>
      <c r="B3" s="115"/>
      <c r="C3" s="115"/>
      <c r="D3" s="115"/>
      <c r="E3" s="116"/>
      <c r="F3" s="116"/>
      <c r="G3" s="116"/>
      <c r="H3" s="116"/>
      <c r="I3" s="116"/>
    </row>
    <row r="4" spans="1:13" s="2" customFormat="1" ht="15.75" customHeight="1" x14ac:dyDescent="0.25">
      <c r="A4" s="46"/>
      <c r="B4" s="11"/>
      <c r="C4" s="11"/>
      <c r="D4" s="11"/>
      <c r="E4" s="11"/>
      <c r="F4" s="11"/>
      <c r="G4" s="11"/>
      <c r="H4" s="11"/>
      <c r="I4" s="11"/>
    </row>
    <row r="5" spans="1:13" ht="38.25" customHeight="1" x14ac:dyDescent="0.25">
      <c r="A5" s="117" t="s">
        <v>177</v>
      </c>
      <c r="B5" s="118"/>
      <c r="C5" s="118"/>
      <c r="D5" s="118"/>
      <c r="E5" s="118"/>
      <c r="F5" s="118"/>
      <c r="G5" s="118"/>
      <c r="H5" s="118"/>
      <c r="I5" s="119"/>
    </row>
    <row r="6" spans="1:13" ht="23.25" customHeight="1" x14ac:dyDescent="0.2">
      <c r="A6" s="47" t="s">
        <v>24</v>
      </c>
      <c r="B6" s="108" t="s">
        <v>49</v>
      </c>
      <c r="C6" s="109"/>
      <c r="D6" s="109"/>
      <c r="E6" s="109"/>
      <c r="F6" s="109"/>
      <c r="G6" s="109"/>
      <c r="H6" s="109"/>
      <c r="I6" s="110"/>
    </row>
    <row r="7" spans="1:13" ht="22.5" customHeight="1" x14ac:dyDescent="0.2">
      <c r="A7" s="97" t="s">
        <v>18</v>
      </c>
      <c r="B7" s="106" t="s">
        <v>19</v>
      </c>
      <c r="C7" s="106" t="s">
        <v>6</v>
      </c>
      <c r="D7" s="108" t="s">
        <v>25</v>
      </c>
      <c r="E7" s="109"/>
      <c r="F7" s="109"/>
      <c r="G7" s="109"/>
      <c r="H7" s="109"/>
      <c r="I7" s="110"/>
    </row>
    <row r="8" spans="1:13" ht="79.5" customHeight="1" x14ac:dyDescent="0.2">
      <c r="A8" s="105"/>
      <c r="B8" s="107"/>
      <c r="C8" s="107"/>
      <c r="D8" s="57" t="s">
        <v>192</v>
      </c>
      <c r="E8" s="57" t="s">
        <v>193</v>
      </c>
      <c r="F8" s="57" t="s">
        <v>194</v>
      </c>
      <c r="G8" s="57" t="s">
        <v>195</v>
      </c>
      <c r="H8" s="57" t="s">
        <v>196</v>
      </c>
      <c r="I8" s="13" t="s">
        <v>5</v>
      </c>
    </row>
    <row r="9" spans="1:13" ht="39" customHeight="1" x14ac:dyDescent="0.2">
      <c r="A9" s="105"/>
      <c r="B9" s="106" t="s">
        <v>85</v>
      </c>
      <c r="C9" s="12" t="s">
        <v>20</v>
      </c>
      <c r="D9" s="49">
        <f>SUM(D10:D13)</f>
        <v>168961</v>
      </c>
      <c r="E9" s="49">
        <f t="shared" ref="E9:H9" si="0">SUM(E10:E13)</f>
        <v>165000</v>
      </c>
      <c r="F9" s="49">
        <f t="shared" si="0"/>
        <v>165000</v>
      </c>
      <c r="G9" s="49">
        <f t="shared" si="0"/>
        <v>165000</v>
      </c>
      <c r="H9" s="49">
        <f t="shared" si="0"/>
        <v>165000</v>
      </c>
      <c r="I9" s="48">
        <f>SUM(D9:H9)</f>
        <v>828961</v>
      </c>
    </row>
    <row r="10" spans="1:13" ht="31.5" x14ac:dyDescent="0.2">
      <c r="A10" s="105"/>
      <c r="B10" s="111"/>
      <c r="C10" s="4" t="s">
        <v>4</v>
      </c>
      <c r="D10" s="43">
        <f>'Приложение 4'!G43</f>
        <v>0</v>
      </c>
      <c r="E10" s="43">
        <f>'Приложение 4'!H43</f>
        <v>0</v>
      </c>
      <c r="F10" s="43">
        <f>'Приложение 4'!I43</f>
        <v>0</v>
      </c>
      <c r="G10" s="43">
        <f>'Приложение 4'!J43</f>
        <v>0</v>
      </c>
      <c r="H10" s="43">
        <f>'Приложение 4'!K43</f>
        <v>0</v>
      </c>
      <c r="I10" s="48">
        <f t="shared" ref="I10:I13" si="1">SUM(D10:H10)</f>
        <v>0</v>
      </c>
    </row>
    <row r="11" spans="1:13" ht="31.5" x14ac:dyDescent="0.2">
      <c r="A11" s="105"/>
      <c r="B11" s="111"/>
      <c r="C11" s="4" t="s">
        <v>10</v>
      </c>
      <c r="D11" s="43">
        <f>'Приложение 4'!G42</f>
        <v>3238</v>
      </c>
      <c r="E11" s="43">
        <f>'Приложение 4'!H42</f>
        <v>0</v>
      </c>
      <c r="F11" s="43">
        <f>'Приложение 4'!I42</f>
        <v>0</v>
      </c>
      <c r="G11" s="43">
        <f>'Приложение 4'!J42</f>
        <v>0</v>
      </c>
      <c r="H11" s="43">
        <f>'Приложение 4'!K42</f>
        <v>0</v>
      </c>
      <c r="I11" s="48">
        <f t="shared" si="1"/>
        <v>3238</v>
      </c>
    </row>
    <row r="12" spans="1:13" ht="61.5" customHeight="1" x14ac:dyDescent="0.2">
      <c r="A12" s="105"/>
      <c r="B12" s="111"/>
      <c r="C12" s="4" t="s">
        <v>21</v>
      </c>
      <c r="D12" s="43">
        <f>'Приложение 4'!G41</f>
        <v>165723</v>
      </c>
      <c r="E12" s="43">
        <f>'Приложение 4'!H41</f>
        <v>165000</v>
      </c>
      <c r="F12" s="43">
        <f>'Приложение 4'!I41</f>
        <v>165000</v>
      </c>
      <c r="G12" s="43">
        <f>'Приложение 4'!J41</f>
        <v>165000</v>
      </c>
      <c r="H12" s="43">
        <f>'Приложение 4'!K41</f>
        <v>165000</v>
      </c>
      <c r="I12" s="48">
        <f t="shared" si="1"/>
        <v>825723</v>
      </c>
    </row>
    <row r="13" spans="1:13" ht="37.5" customHeight="1" x14ac:dyDescent="0.2">
      <c r="A13" s="98"/>
      <c r="B13" s="107"/>
      <c r="C13" s="4" t="s">
        <v>30</v>
      </c>
      <c r="D13" s="43">
        <f>'Приложение 4'!G44</f>
        <v>0</v>
      </c>
      <c r="E13" s="43">
        <f>'Приложение 4'!H44</f>
        <v>0</v>
      </c>
      <c r="F13" s="43">
        <f>'Приложение 4'!I44</f>
        <v>0</v>
      </c>
      <c r="G13" s="43">
        <f>'Приложение 4'!J44</f>
        <v>0</v>
      </c>
      <c r="H13" s="43">
        <f>'Приложение 4'!K44</f>
        <v>0</v>
      </c>
      <c r="I13" s="48">
        <f t="shared" si="1"/>
        <v>0</v>
      </c>
    </row>
    <row r="14" spans="1:13" ht="50.25" customHeight="1" x14ac:dyDescent="0.25">
      <c r="A14" s="120" t="s">
        <v>176</v>
      </c>
      <c r="B14" s="121"/>
      <c r="C14" s="121"/>
      <c r="D14" s="121"/>
      <c r="E14" s="121"/>
      <c r="F14" s="121"/>
      <c r="G14" s="121"/>
      <c r="H14" s="121"/>
      <c r="I14" s="122"/>
    </row>
    <row r="15" spans="1:13" x14ac:dyDescent="0.2">
      <c r="A15" s="47" t="s">
        <v>24</v>
      </c>
      <c r="B15" s="108" t="s">
        <v>84</v>
      </c>
      <c r="C15" s="109"/>
      <c r="D15" s="109"/>
      <c r="E15" s="109"/>
      <c r="F15" s="109"/>
      <c r="G15" s="109"/>
      <c r="H15" s="109"/>
      <c r="I15" s="110"/>
    </row>
    <row r="16" spans="1:13" ht="18" customHeight="1" x14ac:dyDescent="0.2">
      <c r="A16" s="97" t="s">
        <v>18</v>
      </c>
      <c r="B16" s="106" t="s">
        <v>19</v>
      </c>
      <c r="C16" s="106" t="s">
        <v>6</v>
      </c>
      <c r="D16" s="108" t="s">
        <v>25</v>
      </c>
      <c r="E16" s="109"/>
      <c r="F16" s="109"/>
      <c r="G16" s="109"/>
      <c r="H16" s="109"/>
      <c r="I16" s="110"/>
    </row>
    <row r="17" spans="1:9" ht="71.25" customHeight="1" x14ac:dyDescent="0.2">
      <c r="A17" s="105"/>
      <c r="B17" s="107"/>
      <c r="C17" s="107"/>
      <c r="D17" s="83" t="s">
        <v>192</v>
      </c>
      <c r="E17" s="83" t="s">
        <v>193</v>
      </c>
      <c r="F17" s="83" t="s">
        <v>194</v>
      </c>
      <c r="G17" s="83" t="s">
        <v>195</v>
      </c>
      <c r="H17" s="83" t="s">
        <v>196</v>
      </c>
      <c r="I17" s="13" t="s">
        <v>5</v>
      </c>
    </row>
    <row r="18" spans="1:9" ht="31.5" x14ac:dyDescent="0.2">
      <c r="A18" s="105"/>
      <c r="B18" s="106" t="s">
        <v>85</v>
      </c>
      <c r="C18" s="12" t="s">
        <v>20</v>
      </c>
      <c r="D18" s="49">
        <f>SUM(D19:D22)</f>
        <v>27305</v>
      </c>
      <c r="E18" s="49">
        <f t="shared" ref="E18:H18" si="2">SUM(E19:E22)</f>
        <v>65141.2</v>
      </c>
      <c r="F18" s="49">
        <f t="shared" si="2"/>
        <v>81123</v>
      </c>
      <c r="G18" s="49">
        <f t="shared" si="2"/>
        <v>19595</v>
      </c>
      <c r="H18" s="49">
        <f t="shared" si="2"/>
        <v>19595</v>
      </c>
      <c r="I18" s="48">
        <f>SUM(D18:H18)</f>
        <v>212759.2</v>
      </c>
    </row>
    <row r="19" spans="1:9" ht="31.5" x14ac:dyDescent="0.2">
      <c r="A19" s="105"/>
      <c r="B19" s="111"/>
      <c r="C19" s="4" t="s">
        <v>4</v>
      </c>
      <c r="D19" s="43">
        <f>'Приложение 4'!G112</f>
        <v>0</v>
      </c>
      <c r="E19" s="43">
        <f>'Приложение 4'!H112</f>
        <v>15218.2</v>
      </c>
      <c r="F19" s="43">
        <f>'Приложение 4'!I112</f>
        <v>0</v>
      </c>
      <c r="G19" s="43">
        <f>'Приложение 4'!J112</f>
        <v>0</v>
      </c>
      <c r="H19" s="43">
        <f>'Приложение 4'!K112</f>
        <v>0</v>
      </c>
      <c r="I19" s="48">
        <f t="shared" ref="I19:I22" si="3">SUM(D19:H19)</f>
        <v>15218.2</v>
      </c>
    </row>
    <row r="20" spans="1:9" ht="31.5" x14ac:dyDescent="0.2">
      <c r="A20" s="105"/>
      <c r="B20" s="111"/>
      <c r="C20" s="4" t="s">
        <v>10</v>
      </c>
      <c r="D20" s="43">
        <f>'Приложение 4'!G111</f>
        <v>5202</v>
      </c>
      <c r="E20" s="43">
        <f>'Приложение 4'!H111</f>
        <v>20511.73</v>
      </c>
      <c r="F20" s="43">
        <f>'Приложение 4'!I111</f>
        <v>39612</v>
      </c>
      <c r="G20" s="43">
        <f>'Приложение 4'!J111</f>
        <v>0</v>
      </c>
      <c r="H20" s="43">
        <f>'Приложение 4'!K111</f>
        <v>0</v>
      </c>
      <c r="I20" s="48">
        <f t="shared" si="3"/>
        <v>65325.729999999996</v>
      </c>
    </row>
    <row r="21" spans="1:9" ht="31.5" x14ac:dyDescent="0.2">
      <c r="A21" s="105"/>
      <c r="B21" s="111"/>
      <c r="C21" s="4" t="s">
        <v>21</v>
      </c>
      <c r="D21" s="43">
        <f>'Приложение 4'!G110</f>
        <v>22103</v>
      </c>
      <c r="E21" s="43">
        <f>'Приложение 4'!H110</f>
        <v>29411.27</v>
      </c>
      <c r="F21" s="43">
        <f>'Приложение 4'!I110</f>
        <v>41511</v>
      </c>
      <c r="G21" s="43">
        <f>'Приложение 4'!J110</f>
        <v>19595</v>
      </c>
      <c r="H21" s="43">
        <f>'Приложение 4'!K110</f>
        <v>19595</v>
      </c>
      <c r="I21" s="48">
        <f t="shared" si="3"/>
        <v>132215.27000000002</v>
      </c>
    </row>
    <row r="22" spans="1:9" x14ac:dyDescent="0.2">
      <c r="A22" s="98"/>
      <c r="B22" s="107"/>
      <c r="C22" s="4" t="s">
        <v>30</v>
      </c>
      <c r="D22" s="43">
        <f>'Приложение 4'!G113</f>
        <v>0</v>
      </c>
      <c r="E22" s="43">
        <f>'Приложение 4'!H113</f>
        <v>0</v>
      </c>
      <c r="F22" s="43">
        <f>'Приложение 4'!I113</f>
        <v>0</v>
      </c>
      <c r="G22" s="43">
        <f>'Приложение 4'!J113</f>
        <v>0</v>
      </c>
      <c r="H22" s="43">
        <f>'Приложение 4'!K113</f>
        <v>0</v>
      </c>
      <c r="I22" s="48">
        <f t="shared" si="3"/>
        <v>0</v>
      </c>
    </row>
  </sheetData>
  <mergeCells count="17">
    <mergeCell ref="A14:I14"/>
    <mergeCell ref="B15:I15"/>
    <mergeCell ref="B7:B8"/>
    <mergeCell ref="C7:C8"/>
    <mergeCell ref="A7:A13"/>
    <mergeCell ref="B9:B13"/>
    <mergeCell ref="D7:I7"/>
    <mergeCell ref="F1:I1"/>
    <mergeCell ref="K1:M1"/>
    <mergeCell ref="A3:I3"/>
    <mergeCell ref="B6:I6"/>
    <mergeCell ref="A5:I5"/>
    <mergeCell ref="A16:A22"/>
    <mergeCell ref="B16:B17"/>
    <mergeCell ref="C16:C17"/>
    <mergeCell ref="D16:I16"/>
    <mergeCell ref="B18:B22"/>
  </mergeCells>
  <phoneticPr fontId="1" type="noConversion"/>
  <pageMargins left="0.35433070866141736" right="0.39370078740157483" top="0.39370078740157483" bottom="0.39370078740157483" header="0.51181102362204722" footer="0.51181102362204722"/>
  <pageSetup paperSize="9" scale="6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view="pageBreakPreview" zoomScaleNormal="100" zoomScaleSheetLayoutView="10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A4" sqref="A4:K4"/>
    </sheetView>
  </sheetViews>
  <sheetFormatPr defaultRowHeight="15.75" x14ac:dyDescent="0.2"/>
  <cols>
    <col min="1" max="1" width="9.42578125" style="8" customWidth="1"/>
    <col min="2" max="2" width="59.28515625" style="9" customWidth="1"/>
    <col min="3" max="3" width="17.140625" style="8" customWidth="1"/>
    <col min="4" max="4" width="12.5703125" style="8" customWidth="1"/>
    <col min="5" max="5" width="17" style="9" customWidth="1"/>
    <col min="6" max="6" width="16.28515625" style="9" customWidth="1"/>
    <col min="7" max="7" width="15.85546875" style="9" customWidth="1"/>
    <col min="8" max="8" width="15.7109375" style="9" customWidth="1"/>
    <col min="9" max="9" width="17.28515625" style="9" customWidth="1"/>
    <col min="10" max="10" width="18" style="9" customWidth="1"/>
    <col min="11" max="11" width="19.5703125" style="9" customWidth="1"/>
    <col min="12" max="12" width="0.28515625" style="7" customWidth="1"/>
    <col min="13" max="16384" width="9.140625" style="7"/>
  </cols>
  <sheetData>
    <row r="1" spans="1:14" ht="90.75" customHeight="1" x14ac:dyDescent="0.2">
      <c r="D1" s="3" t="s">
        <v>35</v>
      </c>
      <c r="G1" s="16"/>
      <c r="H1" s="112" t="s">
        <v>208</v>
      </c>
      <c r="I1" s="128"/>
      <c r="J1" s="128"/>
      <c r="K1" s="128"/>
      <c r="L1" s="128"/>
    </row>
    <row r="2" spans="1:14" s="18" customFormat="1" x14ac:dyDescent="0.2">
      <c r="A2" s="132" t="s">
        <v>86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4" s="18" customFormat="1" x14ac:dyDescent="0.2">
      <c r="A3" s="132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s="18" customFormat="1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4" s="18" customFormat="1" x14ac:dyDescent="0.2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4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4" x14ac:dyDescent="0.2">
      <c r="A7" s="127" t="s">
        <v>7</v>
      </c>
      <c r="B7" s="127" t="s">
        <v>26</v>
      </c>
      <c r="C7" s="126" t="s">
        <v>31</v>
      </c>
      <c r="D7" s="127" t="s">
        <v>15</v>
      </c>
      <c r="E7" s="127" t="s">
        <v>89</v>
      </c>
      <c r="F7" s="127" t="s">
        <v>8</v>
      </c>
      <c r="G7" s="127"/>
      <c r="H7" s="127"/>
      <c r="I7" s="127"/>
      <c r="J7" s="127"/>
      <c r="K7" s="127"/>
    </row>
    <row r="8" spans="1:14" ht="78.75" x14ac:dyDescent="0.2">
      <c r="A8" s="127"/>
      <c r="B8" s="127"/>
      <c r="C8" s="126"/>
      <c r="D8" s="127"/>
      <c r="E8" s="127"/>
      <c r="F8" s="83" t="s">
        <v>192</v>
      </c>
      <c r="G8" s="83" t="s">
        <v>193</v>
      </c>
      <c r="H8" s="83" t="s">
        <v>194</v>
      </c>
      <c r="I8" s="83" t="s">
        <v>195</v>
      </c>
      <c r="J8" s="83" t="s">
        <v>196</v>
      </c>
      <c r="K8" s="15" t="s">
        <v>27</v>
      </c>
    </row>
    <row r="9" spans="1:14" x14ac:dyDescent="0.2">
      <c r="A9" s="20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</row>
    <row r="10" spans="1:14" ht="12.75" x14ac:dyDescent="0.2">
      <c r="A10" s="129" t="s">
        <v>178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1"/>
    </row>
    <row r="11" spans="1:14" ht="38.25" x14ac:dyDescent="0.2">
      <c r="A11" s="77" t="s">
        <v>46</v>
      </c>
      <c r="B11" s="58" t="s">
        <v>197</v>
      </c>
      <c r="C11" s="64" t="s">
        <v>80</v>
      </c>
      <c r="D11" s="64" t="s">
        <v>65</v>
      </c>
      <c r="E11" s="64">
        <v>100</v>
      </c>
      <c r="F11" s="64">
        <v>100</v>
      </c>
      <c r="G11" s="64">
        <v>100</v>
      </c>
      <c r="H11" s="64">
        <v>100</v>
      </c>
      <c r="I11" s="64">
        <v>100</v>
      </c>
      <c r="J11" s="64">
        <v>100</v>
      </c>
      <c r="K11" s="64">
        <v>3</v>
      </c>
    </row>
    <row r="12" spans="1:14" ht="25.5" x14ac:dyDescent="0.2">
      <c r="A12" s="77" t="s">
        <v>47</v>
      </c>
      <c r="B12" s="58" t="s">
        <v>198</v>
      </c>
      <c r="C12" s="64" t="s">
        <v>80</v>
      </c>
      <c r="D12" s="64" t="s">
        <v>65</v>
      </c>
      <c r="E12" s="64">
        <v>97.13</v>
      </c>
      <c r="F12" s="64">
        <v>97.13</v>
      </c>
      <c r="G12" s="64">
        <v>97.13</v>
      </c>
      <c r="H12" s="64">
        <v>97.13</v>
      </c>
      <c r="I12" s="64">
        <v>97.13</v>
      </c>
      <c r="J12" s="64">
        <v>97.13</v>
      </c>
      <c r="K12" s="64">
        <v>1.2</v>
      </c>
    </row>
    <row r="13" spans="1:14" ht="25.5" x14ac:dyDescent="0.2">
      <c r="A13" s="77" t="s">
        <v>48</v>
      </c>
      <c r="B13" s="58" t="s">
        <v>199</v>
      </c>
      <c r="C13" s="64" t="s">
        <v>80</v>
      </c>
      <c r="D13" s="64" t="s">
        <v>164</v>
      </c>
      <c r="E13" s="64">
        <v>2.4500000000000002</v>
      </c>
      <c r="F13" s="64">
        <v>2.4500000000000002</v>
      </c>
      <c r="G13" s="64">
        <v>2.4500000000000002</v>
      </c>
      <c r="H13" s="64">
        <v>2.4500000000000002</v>
      </c>
      <c r="I13" s="64">
        <v>2.4500000000000002</v>
      </c>
      <c r="J13" s="64">
        <v>2.4500000000000002</v>
      </c>
      <c r="K13" s="64">
        <v>2</v>
      </c>
    </row>
    <row r="14" spans="1:14" ht="12.75" x14ac:dyDescent="0.2">
      <c r="A14" s="77" t="s">
        <v>50</v>
      </c>
      <c r="B14" s="58" t="s">
        <v>200</v>
      </c>
      <c r="C14" s="64" t="s">
        <v>64</v>
      </c>
      <c r="D14" s="64" t="s">
        <v>65</v>
      </c>
      <c r="E14" s="64" t="s">
        <v>54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2</v>
      </c>
    </row>
    <row r="15" spans="1:14" ht="12.75" x14ac:dyDescent="0.2">
      <c r="A15" s="77" t="s">
        <v>41</v>
      </c>
      <c r="B15" s="58" t="s">
        <v>165</v>
      </c>
      <c r="C15" s="64" t="s">
        <v>64</v>
      </c>
      <c r="D15" s="64" t="s">
        <v>65</v>
      </c>
      <c r="E15" s="64">
        <v>99.38</v>
      </c>
      <c r="F15" s="64">
        <v>100</v>
      </c>
      <c r="G15" s="64">
        <v>100</v>
      </c>
      <c r="H15" s="64">
        <v>100</v>
      </c>
      <c r="I15" s="64">
        <v>100</v>
      </c>
      <c r="J15" s="64">
        <v>100</v>
      </c>
      <c r="K15" s="64">
        <v>2</v>
      </c>
    </row>
    <row r="16" spans="1:14" x14ac:dyDescent="0.2">
      <c r="A16" s="74"/>
      <c r="B16" s="75"/>
      <c r="C16" s="75"/>
      <c r="D16" s="75"/>
      <c r="E16" s="21"/>
      <c r="F16" s="21"/>
      <c r="G16" s="21"/>
      <c r="H16" s="21"/>
      <c r="I16" s="21"/>
      <c r="J16" s="21"/>
      <c r="K16" s="76"/>
    </row>
    <row r="17" spans="1:11" ht="12.75" x14ac:dyDescent="0.2">
      <c r="A17" s="123" t="s">
        <v>179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5"/>
    </row>
    <row r="18" spans="1:11" ht="51.75" customHeight="1" x14ac:dyDescent="0.2">
      <c r="A18" s="67">
        <v>1</v>
      </c>
      <c r="B18" s="66" t="s">
        <v>59</v>
      </c>
      <c r="C18" s="67" t="s">
        <v>64</v>
      </c>
      <c r="D18" s="68" t="s">
        <v>65</v>
      </c>
      <c r="E18" s="68">
        <v>100</v>
      </c>
      <c r="F18" s="68">
        <v>100</v>
      </c>
      <c r="G18" s="68">
        <v>100</v>
      </c>
      <c r="H18" s="69">
        <v>100</v>
      </c>
      <c r="I18" s="68">
        <v>100</v>
      </c>
      <c r="J18" s="67">
        <v>100</v>
      </c>
      <c r="K18" s="78" t="s">
        <v>46</v>
      </c>
    </row>
    <row r="19" spans="1:11" ht="25.5" x14ac:dyDescent="0.2">
      <c r="A19" s="67">
        <f>A18+1</f>
        <v>2</v>
      </c>
      <c r="B19" s="66" t="s">
        <v>60</v>
      </c>
      <c r="C19" s="67" t="s">
        <v>64</v>
      </c>
      <c r="D19" s="68" t="s">
        <v>65</v>
      </c>
      <c r="E19" s="68">
        <v>40</v>
      </c>
      <c r="F19" s="68">
        <v>25</v>
      </c>
      <c r="G19" s="68">
        <v>10</v>
      </c>
      <c r="H19" s="68">
        <v>5</v>
      </c>
      <c r="I19" s="68">
        <v>5</v>
      </c>
      <c r="J19" s="67">
        <v>5</v>
      </c>
      <c r="K19" s="78" t="s">
        <v>48</v>
      </c>
    </row>
    <row r="20" spans="1:11" ht="108" customHeight="1" x14ac:dyDescent="0.2">
      <c r="A20" s="67">
        <f t="shared" ref="A20:A40" si="0">A19+1</f>
        <v>3</v>
      </c>
      <c r="B20" s="66" t="s">
        <v>166</v>
      </c>
      <c r="C20" s="67" t="s">
        <v>64</v>
      </c>
      <c r="D20" s="68" t="s">
        <v>65</v>
      </c>
      <c r="E20" s="68">
        <v>100</v>
      </c>
      <c r="F20" s="68">
        <v>100</v>
      </c>
      <c r="G20" s="68">
        <v>100</v>
      </c>
      <c r="H20" s="68">
        <v>100</v>
      </c>
      <c r="I20" s="68">
        <v>100</v>
      </c>
      <c r="J20" s="67">
        <v>100</v>
      </c>
      <c r="K20" s="78" t="s">
        <v>47</v>
      </c>
    </row>
    <row r="21" spans="1:11" ht="38.25" x14ac:dyDescent="0.2">
      <c r="A21" s="67">
        <f t="shared" si="0"/>
        <v>4</v>
      </c>
      <c r="B21" s="66" t="s">
        <v>66</v>
      </c>
      <c r="C21" s="67" t="s">
        <v>64</v>
      </c>
      <c r="D21" s="68" t="s">
        <v>65</v>
      </c>
      <c r="E21" s="68">
        <v>100</v>
      </c>
      <c r="F21" s="68">
        <v>100</v>
      </c>
      <c r="G21" s="68">
        <v>100</v>
      </c>
      <c r="H21" s="68">
        <v>100</v>
      </c>
      <c r="I21" s="68">
        <v>100</v>
      </c>
      <c r="J21" s="67">
        <v>100</v>
      </c>
      <c r="K21" s="78" t="s">
        <v>47</v>
      </c>
    </row>
    <row r="22" spans="1:11" ht="116.25" customHeight="1" x14ac:dyDescent="0.2">
      <c r="A22" s="67">
        <f t="shared" si="0"/>
        <v>5</v>
      </c>
      <c r="B22" s="66" t="s">
        <v>67</v>
      </c>
      <c r="C22" s="67" t="s">
        <v>64</v>
      </c>
      <c r="D22" s="68" t="s">
        <v>65</v>
      </c>
      <c r="E22" s="68">
        <v>100</v>
      </c>
      <c r="F22" s="68">
        <v>100</v>
      </c>
      <c r="G22" s="68">
        <v>100</v>
      </c>
      <c r="H22" s="70">
        <v>100</v>
      </c>
      <c r="I22" s="70">
        <v>100</v>
      </c>
      <c r="J22" s="64">
        <v>100</v>
      </c>
      <c r="K22" s="78" t="s">
        <v>48</v>
      </c>
    </row>
    <row r="23" spans="1:11" ht="42.75" customHeight="1" x14ac:dyDescent="0.2">
      <c r="A23" s="67">
        <f t="shared" si="0"/>
        <v>6</v>
      </c>
      <c r="B23" s="71" t="s">
        <v>68</v>
      </c>
      <c r="C23" s="67" t="s">
        <v>80</v>
      </c>
      <c r="D23" s="68" t="s">
        <v>65</v>
      </c>
      <c r="E23" s="68">
        <v>82</v>
      </c>
      <c r="F23" s="68">
        <v>85</v>
      </c>
      <c r="G23" s="68">
        <v>85</v>
      </c>
      <c r="H23" s="68">
        <v>85</v>
      </c>
      <c r="I23" s="68">
        <v>85</v>
      </c>
      <c r="J23" s="67">
        <v>85</v>
      </c>
      <c r="K23" s="78" t="s">
        <v>48</v>
      </c>
    </row>
    <row r="24" spans="1:11" ht="12.75" x14ac:dyDescent="0.2">
      <c r="A24" s="67">
        <f t="shared" si="0"/>
        <v>7</v>
      </c>
      <c r="B24" s="71" t="s">
        <v>58</v>
      </c>
      <c r="C24" s="67" t="s">
        <v>64</v>
      </c>
      <c r="D24" s="68" t="s">
        <v>65</v>
      </c>
      <c r="E24" s="68">
        <v>61</v>
      </c>
      <c r="F24" s="68">
        <v>75</v>
      </c>
      <c r="G24" s="68">
        <v>80</v>
      </c>
      <c r="H24" s="68">
        <v>80</v>
      </c>
      <c r="I24" s="68">
        <v>80</v>
      </c>
      <c r="J24" s="67">
        <v>80</v>
      </c>
      <c r="K24" s="78" t="s">
        <v>48</v>
      </c>
    </row>
    <row r="25" spans="1:11" ht="25.5" x14ac:dyDescent="0.2">
      <c r="A25" s="67">
        <f t="shared" si="0"/>
        <v>8</v>
      </c>
      <c r="B25" s="71" t="s">
        <v>69</v>
      </c>
      <c r="C25" s="67" t="s">
        <v>55</v>
      </c>
      <c r="D25" s="68" t="s">
        <v>65</v>
      </c>
      <c r="E25" s="70">
        <v>2.2000000000000002</v>
      </c>
      <c r="F25" s="70">
        <v>2</v>
      </c>
      <c r="G25" s="70">
        <v>2</v>
      </c>
      <c r="H25" s="70">
        <v>2</v>
      </c>
      <c r="I25" s="70">
        <v>2</v>
      </c>
      <c r="J25" s="64">
        <v>2</v>
      </c>
      <c r="K25" s="78" t="s">
        <v>48</v>
      </c>
    </row>
    <row r="26" spans="1:11" ht="38.25" x14ac:dyDescent="0.2">
      <c r="A26" s="67">
        <f t="shared" si="0"/>
        <v>9</v>
      </c>
      <c r="B26" s="71" t="s">
        <v>53</v>
      </c>
      <c r="C26" s="67" t="s">
        <v>167</v>
      </c>
      <c r="D26" s="68" t="s">
        <v>65</v>
      </c>
      <c r="E26" s="70">
        <v>85</v>
      </c>
      <c r="F26" s="70">
        <v>85</v>
      </c>
      <c r="G26" s="70">
        <v>90</v>
      </c>
      <c r="H26" s="70">
        <v>90</v>
      </c>
      <c r="I26" s="70">
        <v>90</v>
      </c>
      <c r="J26" s="64">
        <v>90</v>
      </c>
      <c r="K26" s="78" t="s">
        <v>48</v>
      </c>
    </row>
    <row r="27" spans="1:11" ht="25.5" x14ac:dyDescent="0.2">
      <c r="A27" s="67">
        <f t="shared" si="0"/>
        <v>10</v>
      </c>
      <c r="B27" s="71" t="s">
        <v>70</v>
      </c>
      <c r="C27" s="67" t="s">
        <v>55</v>
      </c>
      <c r="D27" s="68" t="s">
        <v>65</v>
      </c>
      <c r="E27" s="70">
        <v>30</v>
      </c>
      <c r="F27" s="70">
        <v>20</v>
      </c>
      <c r="G27" s="70">
        <v>18</v>
      </c>
      <c r="H27" s="70">
        <v>15</v>
      </c>
      <c r="I27" s="70">
        <v>15</v>
      </c>
      <c r="J27" s="64">
        <v>15</v>
      </c>
      <c r="K27" s="78" t="s">
        <v>48</v>
      </c>
    </row>
    <row r="28" spans="1:11" ht="25.5" x14ac:dyDescent="0.2">
      <c r="A28" s="67">
        <f t="shared" si="0"/>
        <v>11</v>
      </c>
      <c r="B28" s="71" t="s">
        <v>71</v>
      </c>
      <c r="C28" s="67" t="s">
        <v>55</v>
      </c>
      <c r="D28" s="68" t="s">
        <v>65</v>
      </c>
      <c r="E28" s="70">
        <v>40</v>
      </c>
      <c r="F28" s="70">
        <v>30</v>
      </c>
      <c r="G28" s="70">
        <v>30</v>
      </c>
      <c r="H28" s="70">
        <v>30</v>
      </c>
      <c r="I28" s="70">
        <v>30</v>
      </c>
      <c r="J28" s="64">
        <v>30</v>
      </c>
      <c r="K28" s="78" t="s">
        <v>48</v>
      </c>
    </row>
    <row r="29" spans="1:11" ht="38.25" x14ac:dyDescent="0.2">
      <c r="A29" s="67">
        <f t="shared" si="0"/>
        <v>12</v>
      </c>
      <c r="B29" s="71" t="s">
        <v>72</v>
      </c>
      <c r="C29" s="67" t="s">
        <v>55</v>
      </c>
      <c r="D29" s="68" t="s">
        <v>65</v>
      </c>
      <c r="E29" s="70">
        <v>30</v>
      </c>
      <c r="F29" s="70">
        <v>30</v>
      </c>
      <c r="G29" s="70">
        <v>30</v>
      </c>
      <c r="H29" s="70">
        <v>30</v>
      </c>
      <c r="I29" s="70">
        <v>30</v>
      </c>
      <c r="J29" s="64">
        <v>30</v>
      </c>
      <c r="K29" s="78" t="s">
        <v>48</v>
      </c>
    </row>
    <row r="30" spans="1:11" ht="25.5" x14ac:dyDescent="0.2">
      <c r="A30" s="67">
        <f t="shared" si="0"/>
        <v>13</v>
      </c>
      <c r="B30" s="71" t="s">
        <v>73</v>
      </c>
      <c r="C30" s="67" t="s">
        <v>55</v>
      </c>
      <c r="D30" s="68" t="s">
        <v>65</v>
      </c>
      <c r="E30" s="70">
        <v>10</v>
      </c>
      <c r="F30" s="70">
        <v>5</v>
      </c>
      <c r="G30" s="70">
        <v>5</v>
      </c>
      <c r="H30" s="70">
        <v>5</v>
      </c>
      <c r="I30" s="70">
        <v>5</v>
      </c>
      <c r="J30" s="64">
        <v>5</v>
      </c>
      <c r="K30" s="78" t="s">
        <v>48</v>
      </c>
    </row>
    <row r="31" spans="1:11" ht="51" x14ac:dyDescent="0.2">
      <c r="A31" s="67">
        <f t="shared" si="0"/>
        <v>14</v>
      </c>
      <c r="B31" s="71" t="s">
        <v>44</v>
      </c>
      <c r="C31" s="67" t="s">
        <v>64</v>
      </c>
      <c r="D31" s="68" t="s">
        <v>65</v>
      </c>
      <c r="E31" s="70">
        <v>100</v>
      </c>
      <c r="F31" s="70">
        <v>100</v>
      </c>
      <c r="G31" s="70">
        <v>100</v>
      </c>
      <c r="H31" s="70">
        <v>100</v>
      </c>
      <c r="I31" s="70">
        <v>100</v>
      </c>
      <c r="J31" s="64">
        <v>100</v>
      </c>
      <c r="K31" s="78" t="s">
        <v>48</v>
      </c>
    </row>
    <row r="32" spans="1:11" ht="38.25" x14ac:dyDescent="0.2">
      <c r="A32" s="67">
        <f t="shared" si="0"/>
        <v>15</v>
      </c>
      <c r="B32" s="66" t="s">
        <v>74</v>
      </c>
      <c r="C32" s="67" t="s">
        <v>79</v>
      </c>
      <c r="D32" s="68" t="s">
        <v>65</v>
      </c>
      <c r="E32" s="68">
        <v>100</v>
      </c>
      <c r="F32" s="68">
        <v>100</v>
      </c>
      <c r="G32" s="68">
        <v>100</v>
      </c>
      <c r="H32" s="68">
        <v>100</v>
      </c>
      <c r="I32" s="68">
        <v>100</v>
      </c>
      <c r="J32" s="67">
        <v>100</v>
      </c>
      <c r="K32" s="78" t="s">
        <v>48</v>
      </c>
    </row>
    <row r="33" spans="1:11" ht="102" x14ac:dyDescent="0.2">
      <c r="A33" s="67">
        <f t="shared" si="0"/>
        <v>16</v>
      </c>
      <c r="B33" s="66" t="s">
        <v>168</v>
      </c>
      <c r="C33" s="67" t="s">
        <v>79</v>
      </c>
      <c r="D33" s="68" t="s">
        <v>65</v>
      </c>
      <c r="E33" s="68">
        <v>100</v>
      </c>
      <c r="F33" s="68">
        <v>100</v>
      </c>
      <c r="G33" s="68">
        <v>100</v>
      </c>
      <c r="H33" s="68">
        <v>100</v>
      </c>
      <c r="I33" s="68">
        <v>100</v>
      </c>
      <c r="J33" s="67">
        <v>100</v>
      </c>
      <c r="K33" s="78" t="s">
        <v>41</v>
      </c>
    </row>
    <row r="34" spans="1:11" ht="38.25" x14ac:dyDescent="0.2">
      <c r="A34" s="67">
        <f t="shared" si="0"/>
        <v>17</v>
      </c>
      <c r="B34" s="66" t="s">
        <v>169</v>
      </c>
      <c r="C34" s="67" t="s">
        <v>80</v>
      </c>
      <c r="D34" s="68" t="s">
        <v>65</v>
      </c>
      <c r="E34" s="68">
        <v>51</v>
      </c>
      <c r="F34" s="68">
        <v>51</v>
      </c>
      <c r="G34" s="68">
        <v>51</v>
      </c>
      <c r="H34" s="68">
        <v>60</v>
      </c>
      <c r="I34" s="68">
        <v>70</v>
      </c>
      <c r="J34" s="67">
        <v>70</v>
      </c>
      <c r="K34" s="78" t="s">
        <v>41</v>
      </c>
    </row>
    <row r="35" spans="1:11" ht="38.25" x14ac:dyDescent="0.2">
      <c r="A35" s="67">
        <f t="shared" si="0"/>
        <v>18</v>
      </c>
      <c r="B35" s="66" t="s">
        <v>170</v>
      </c>
      <c r="C35" s="67" t="s">
        <v>79</v>
      </c>
      <c r="D35" s="68" t="s">
        <v>45</v>
      </c>
      <c r="E35" s="68">
        <v>13.8</v>
      </c>
      <c r="F35" s="68">
        <v>13.8</v>
      </c>
      <c r="G35" s="68">
        <v>13.8</v>
      </c>
      <c r="H35" s="68">
        <v>13.8</v>
      </c>
      <c r="I35" s="68">
        <v>13.8</v>
      </c>
      <c r="J35" s="67">
        <v>13.8</v>
      </c>
      <c r="K35" s="78" t="s">
        <v>172</v>
      </c>
    </row>
    <row r="36" spans="1:11" ht="51" x14ac:dyDescent="0.2">
      <c r="A36" s="67">
        <f t="shared" si="0"/>
        <v>19</v>
      </c>
      <c r="B36" s="72" t="s">
        <v>75</v>
      </c>
      <c r="C36" s="67" t="s">
        <v>79</v>
      </c>
      <c r="D36" s="73" t="s">
        <v>65</v>
      </c>
      <c r="E36" s="73">
        <v>14.3</v>
      </c>
      <c r="F36" s="73">
        <v>100</v>
      </c>
      <c r="G36" s="73">
        <v>100</v>
      </c>
      <c r="H36" s="68">
        <v>100</v>
      </c>
      <c r="I36" s="68">
        <v>100</v>
      </c>
      <c r="J36" s="67">
        <v>100</v>
      </c>
      <c r="K36" s="78" t="s">
        <v>172</v>
      </c>
    </row>
    <row r="37" spans="1:11" ht="63.75" x14ac:dyDescent="0.2">
      <c r="A37" s="67">
        <f t="shared" si="0"/>
        <v>20</v>
      </c>
      <c r="B37" s="72" t="s">
        <v>76</v>
      </c>
      <c r="C37" s="67" t="s">
        <v>79</v>
      </c>
      <c r="D37" s="68" t="s">
        <v>45</v>
      </c>
      <c r="E37" s="73">
        <v>0</v>
      </c>
      <c r="F37" s="73">
        <v>1</v>
      </c>
      <c r="G37" s="73">
        <v>1</v>
      </c>
      <c r="H37" s="68">
        <v>1</v>
      </c>
      <c r="I37" s="68">
        <v>1</v>
      </c>
      <c r="J37" s="67">
        <v>1</v>
      </c>
      <c r="K37" s="78" t="s">
        <v>172</v>
      </c>
    </row>
    <row r="38" spans="1:11" ht="51" x14ac:dyDescent="0.2">
      <c r="A38" s="67">
        <f t="shared" si="0"/>
        <v>21</v>
      </c>
      <c r="B38" s="71" t="s">
        <v>77</v>
      </c>
      <c r="C38" s="67" t="s">
        <v>78</v>
      </c>
      <c r="D38" s="67" t="s">
        <v>65</v>
      </c>
      <c r="E38" s="67">
        <v>80</v>
      </c>
      <c r="F38" s="67">
        <v>80</v>
      </c>
      <c r="G38" s="64">
        <v>80</v>
      </c>
      <c r="H38" s="64">
        <v>80</v>
      </c>
      <c r="I38" s="64">
        <v>81</v>
      </c>
      <c r="J38" s="64">
        <v>81</v>
      </c>
      <c r="K38" s="78" t="s">
        <v>46</v>
      </c>
    </row>
    <row r="39" spans="1:11" ht="25.5" x14ac:dyDescent="0.2">
      <c r="A39" s="67">
        <f t="shared" si="0"/>
        <v>22</v>
      </c>
      <c r="B39" s="71" t="s">
        <v>61</v>
      </c>
      <c r="C39" s="67" t="s">
        <v>64</v>
      </c>
      <c r="D39" s="67" t="s">
        <v>65</v>
      </c>
      <c r="E39" s="64">
        <v>100</v>
      </c>
      <c r="F39" s="64">
        <v>100</v>
      </c>
      <c r="G39" s="64">
        <v>100</v>
      </c>
      <c r="H39" s="64">
        <v>100</v>
      </c>
      <c r="I39" s="64">
        <v>100</v>
      </c>
      <c r="J39" s="64">
        <v>100</v>
      </c>
      <c r="K39" s="78" t="s">
        <v>46</v>
      </c>
    </row>
    <row r="40" spans="1:11" ht="63.75" x14ac:dyDescent="0.2">
      <c r="A40" s="67">
        <f t="shared" si="0"/>
        <v>23</v>
      </c>
      <c r="B40" s="66" t="s">
        <v>171</v>
      </c>
      <c r="C40" s="67" t="s">
        <v>64</v>
      </c>
      <c r="D40" s="67" t="s">
        <v>65</v>
      </c>
      <c r="E40" s="67">
        <v>97</v>
      </c>
      <c r="F40" s="67">
        <v>100</v>
      </c>
      <c r="G40" s="67">
        <v>100</v>
      </c>
      <c r="H40" s="67">
        <v>100</v>
      </c>
      <c r="I40" s="67">
        <v>100</v>
      </c>
      <c r="J40" s="67">
        <v>100</v>
      </c>
      <c r="K40" s="78" t="s">
        <v>50</v>
      </c>
    </row>
  </sheetData>
  <mergeCells count="13">
    <mergeCell ref="A17:K17"/>
    <mergeCell ref="C7:C8"/>
    <mergeCell ref="D7:D8"/>
    <mergeCell ref="F7:K7"/>
    <mergeCell ref="H1:L1"/>
    <mergeCell ref="A10:K10"/>
    <mergeCell ref="A2:K2"/>
    <mergeCell ref="E7:E8"/>
    <mergeCell ref="A4:K4"/>
    <mergeCell ref="A3:N3"/>
    <mergeCell ref="A5:K5"/>
    <mergeCell ref="A7:A8"/>
    <mergeCell ref="B7:B8"/>
  </mergeCells>
  <phoneticPr fontId="1" type="noConversion"/>
  <pageMargins left="0.35433070866141736" right="0.19685039370078741" top="0.39370078740157483" bottom="0.39370078740157483" header="0.51181102362204722" footer="0.51181102362204722"/>
  <pageSetup paperSize="9" scale="6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view="pageBreakPreview" zoomScale="115" zoomScaleNormal="100" zoomScaleSheetLayoutView="115" workbookViewId="0">
      <selection activeCell="E1" sqref="E1"/>
    </sheetView>
  </sheetViews>
  <sheetFormatPr defaultRowHeight="12.75" x14ac:dyDescent="0.2"/>
  <cols>
    <col min="1" max="1" width="6" style="51" customWidth="1"/>
    <col min="2" max="2" width="44.28515625" style="52" customWidth="1"/>
    <col min="3" max="3" width="14.28515625" style="52" customWidth="1"/>
    <col min="4" max="4" width="14" style="52" customWidth="1"/>
    <col min="5" max="5" width="9.85546875" style="52" customWidth="1"/>
    <col min="6" max="6" width="10" style="52" customWidth="1"/>
    <col min="7" max="7" width="10.28515625" style="52" customWidth="1"/>
    <col min="8" max="8" width="9.85546875" style="52" customWidth="1"/>
    <col min="9" max="9" width="10" style="52" customWidth="1"/>
    <col min="10" max="10" width="10.5703125" style="52" customWidth="1"/>
    <col min="11" max="11" width="21.5703125" style="52" customWidth="1"/>
    <col min="12" max="12" width="13" style="51" customWidth="1"/>
    <col min="13" max="13" width="55.42578125" style="52" customWidth="1"/>
    <col min="14" max="16384" width="9.140625" style="52"/>
  </cols>
  <sheetData>
    <row r="1" spans="1:18" ht="88.5" customHeight="1" x14ac:dyDescent="0.2">
      <c r="D1" s="53"/>
      <c r="E1" s="53"/>
      <c r="F1" s="53"/>
      <c r="G1" s="54"/>
      <c r="H1" s="150" t="s">
        <v>209</v>
      </c>
      <c r="I1" s="151"/>
      <c r="J1" s="151"/>
      <c r="K1" s="151"/>
      <c r="L1" s="55"/>
      <c r="P1" s="137"/>
      <c r="Q1" s="137"/>
      <c r="R1" s="137"/>
    </row>
    <row r="2" spans="1:18" x14ac:dyDescent="0.2">
      <c r="B2" s="138" t="s">
        <v>87</v>
      </c>
      <c r="C2" s="138"/>
      <c r="D2" s="138"/>
      <c r="E2" s="138"/>
      <c r="F2" s="138"/>
      <c r="G2" s="138"/>
      <c r="H2" s="138"/>
      <c r="I2" s="138"/>
      <c r="J2" s="138"/>
      <c r="K2" s="138"/>
    </row>
    <row r="3" spans="1:18" x14ac:dyDescent="0.2"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8" ht="35.25" customHeight="1" x14ac:dyDescent="0.2">
      <c r="A4" s="52"/>
      <c r="B4" s="140" t="s">
        <v>201</v>
      </c>
      <c r="C4" s="141"/>
      <c r="D4" s="141"/>
      <c r="E4" s="141"/>
      <c r="F4" s="141"/>
      <c r="G4" s="141"/>
      <c r="H4" s="141"/>
      <c r="I4" s="141"/>
      <c r="J4" s="141"/>
      <c r="K4" s="141"/>
    </row>
    <row r="5" spans="1:18" x14ac:dyDescent="0.2"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8" ht="58.5" customHeight="1" x14ac:dyDescent="0.2">
      <c r="A6" s="139" t="s">
        <v>7</v>
      </c>
      <c r="B6" s="139" t="s">
        <v>156</v>
      </c>
      <c r="C6" s="139" t="s">
        <v>6</v>
      </c>
      <c r="D6" s="139" t="s">
        <v>157</v>
      </c>
      <c r="E6" s="139" t="s">
        <v>158</v>
      </c>
      <c r="F6" s="139"/>
      <c r="G6" s="139"/>
      <c r="H6" s="139"/>
      <c r="I6" s="139"/>
      <c r="J6" s="139"/>
      <c r="K6" s="139" t="s">
        <v>159</v>
      </c>
    </row>
    <row r="7" spans="1:18" ht="35.25" customHeight="1" x14ac:dyDescent="0.2">
      <c r="A7" s="139"/>
      <c r="B7" s="139"/>
      <c r="C7" s="139"/>
      <c r="D7" s="139"/>
      <c r="E7" s="57" t="s">
        <v>160</v>
      </c>
      <c r="F7" s="83" t="s">
        <v>192</v>
      </c>
      <c r="G7" s="83" t="s">
        <v>193</v>
      </c>
      <c r="H7" s="83" t="s">
        <v>194</v>
      </c>
      <c r="I7" s="83" t="s">
        <v>195</v>
      </c>
      <c r="J7" s="83" t="s">
        <v>196</v>
      </c>
      <c r="K7" s="139"/>
    </row>
    <row r="8" spans="1:18" x14ac:dyDescent="0.2">
      <c r="A8" s="135" t="s">
        <v>13</v>
      </c>
      <c r="B8" s="136" t="s">
        <v>147</v>
      </c>
      <c r="C8" s="58" t="s">
        <v>5</v>
      </c>
      <c r="D8" s="59"/>
      <c r="E8" s="142" t="s">
        <v>52</v>
      </c>
      <c r="F8" s="143"/>
      <c r="G8" s="143"/>
      <c r="H8" s="143"/>
      <c r="I8" s="143"/>
      <c r="J8" s="143"/>
      <c r="K8" s="144"/>
    </row>
    <row r="9" spans="1:18" ht="72" x14ac:dyDescent="0.2">
      <c r="A9" s="135"/>
      <c r="B9" s="136"/>
      <c r="C9" s="58" t="s">
        <v>10</v>
      </c>
      <c r="D9" s="80" t="s">
        <v>162</v>
      </c>
      <c r="E9" s="143"/>
      <c r="F9" s="143"/>
      <c r="G9" s="143"/>
      <c r="H9" s="143"/>
      <c r="I9" s="143"/>
      <c r="J9" s="143"/>
      <c r="K9" s="145"/>
    </row>
    <row r="10" spans="1:18" ht="84" x14ac:dyDescent="0.2">
      <c r="A10" s="135"/>
      <c r="B10" s="136"/>
      <c r="C10" s="58" t="s">
        <v>94</v>
      </c>
      <c r="D10" s="80" t="s">
        <v>161</v>
      </c>
      <c r="E10" s="143"/>
      <c r="F10" s="143"/>
      <c r="G10" s="143"/>
      <c r="H10" s="143"/>
      <c r="I10" s="143"/>
      <c r="J10" s="143"/>
      <c r="K10" s="145"/>
    </row>
    <row r="11" spans="1:18" x14ac:dyDescent="0.2">
      <c r="A11" s="135" t="s">
        <v>28</v>
      </c>
      <c r="B11" s="136" t="s">
        <v>148</v>
      </c>
      <c r="C11" s="58" t="s">
        <v>5</v>
      </c>
      <c r="D11" s="81"/>
      <c r="E11" s="142" t="s">
        <v>52</v>
      </c>
      <c r="F11" s="143"/>
      <c r="G11" s="143"/>
      <c r="H11" s="143"/>
      <c r="I11" s="143"/>
      <c r="J11" s="143"/>
      <c r="K11" s="144"/>
    </row>
    <row r="12" spans="1:18" ht="72" x14ac:dyDescent="0.2">
      <c r="A12" s="135"/>
      <c r="B12" s="136"/>
      <c r="C12" s="58" t="s">
        <v>10</v>
      </c>
      <c r="D12" s="80" t="s">
        <v>162</v>
      </c>
      <c r="E12" s="143"/>
      <c r="F12" s="143"/>
      <c r="G12" s="143"/>
      <c r="H12" s="143"/>
      <c r="I12" s="143"/>
      <c r="J12" s="143"/>
      <c r="K12" s="145"/>
    </row>
    <row r="13" spans="1:18" ht="84" x14ac:dyDescent="0.2">
      <c r="A13" s="135"/>
      <c r="B13" s="136"/>
      <c r="C13" s="58" t="s">
        <v>94</v>
      </c>
      <c r="D13" s="80" t="s">
        <v>161</v>
      </c>
      <c r="E13" s="143"/>
      <c r="F13" s="143"/>
      <c r="G13" s="143"/>
      <c r="H13" s="143"/>
      <c r="I13" s="143"/>
      <c r="J13" s="143"/>
      <c r="K13" s="145"/>
    </row>
    <row r="14" spans="1:18" x14ac:dyDescent="0.2">
      <c r="A14" s="135" t="s">
        <v>14</v>
      </c>
      <c r="B14" s="136" t="s">
        <v>150</v>
      </c>
      <c r="C14" s="58" t="s">
        <v>5</v>
      </c>
      <c r="D14" s="59"/>
      <c r="E14" s="61">
        <f>'Приложение 4'!F20</f>
        <v>825021</v>
      </c>
      <c r="F14" s="61">
        <f>'Приложение 4'!G20</f>
        <v>165021</v>
      </c>
      <c r="G14" s="61">
        <f>'Приложение 4'!H20</f>
        <v>165000</v>
      </c>
      <c r="H14" s="61">
        <f>'Приложение 4'!I20</f>
        <v>165000</v>
      </c>
      <c r="I14" s="61">
        <f>'Приложение 4'!J20</f>
        <v>165000</v>
      </c>
      <c r="J14" s="61">
        <f>'Приложение 4'!K20</f>
        <v>165000</v>
      </c>
      <c r="K14" s="57"/>
    </row>
    <row r="15" spans="1:18" ht="72" x14ac:dyDescent="0.2">
      <c r="A15" s="135"/>
      <c r="B15" s="136"/>
      <c r="C15" s="58" t="s">
        <v>10</v>
      </c>
      <c r="D15" s="80" t="s">
        <v>162</v>
      </c>
      <c r="E15" s="61">
        <f>'Приложение 4'!F21</f>
        <v>2035</v>
      </c>
      <c r="F15" s="61">
        <f>'Приложение 4'!G21</f>
        <v>2035</v>
      </c>
      <c r="G15" s="61">
        <f>'Приложение 4'!H21</f>
        <v>0</v>
      </c>
      <c r="H15" s="61">
        <f>'Приложение 4'!I21</f>
        <v>0</v>
      </c>
      <c r="I15" s="61">
        <f>'Приложение 4'!J21</f>
        <v>0</v>
      </c>
      <c r="J15" s="61">
        <f>'Приложение 4'!K21</f>
        <v>0</v>
      </c>
      <c r="K15" s="57"/>
    </row>
    <row r="16" spans="1:18" ht="84" x14ac:dyDescent="0.2">
      <c r="A16" s="135"/>
      <c r="B16" s="136"/>
      <c r="C16" s="58" t="s">
        <v>94</v>
      </c>
      <c r="D16" s="80" t="s">
        <v>161</v>
      </c>
      <c r="E16" s="61">
        <f>'Приложение 4'!F22</f>
        <v>2014</v>
      </c>
      <c r="F16" s="61">
        <f>'Приложение 4'!G22</f>
        <v>2014</v>
      </c>
      <c r="G16" s="61">
        <f>'Приложение 4'!H22</f>
        <v>0</v>
      </c>
      <c r="H16" s="61">
        <f>'Приложение 4'!I22</f>
        <v>0</v>
      </c>
      <c r="I16" s="61">
        <f>'Приложение 4'!J22</f>
        <v>0</v>
      </c>
      <c r="J16" s="61">
        <f>'Приложение 4'!K22</f>
        <v>0</v>
      </c>
      <c r="K16" s="57"/>
    </row>
    <row r="17" spans="1:11" x14ac:dyDescent="0.2">
      <c r="A17" s="135" t="s">
        <v>29</v>
      </c>
      <c r="B17" s="136" t="s">
        <v>151</v>
      </c>
      <c r="C17" s="58" t="s">
        <v>5</v>
      </c>
      <c r="D17" s="81"/>
      <c r="E17" s="61">
        <f>'Приложение 4'!F23</f>
        <v>21</v>
      </c>
      <c r="F17" s="61">
        <f>'Приложение 4'!G23</f>
        <v>21</v>
      </c>
      <c r="G17" s="61">
        <f>'Приложение 4'!H23</f>
        <v>0</v>
      </c>
      <c r="H17" s="61">
        <f>'Приложение 4'!I23</f>
        <v>0</v>
      </c>
      <c r="I17" s="61">
        <f>'Приложение 4'!J23</f>
        <v>0</v>
      </c>
      <c r="J17" s="61">
        <f>'Приложение 4'!K23</f>
        <v>0</v>
      </c>
      <c r="K17" s="62"/>
    </row>
    <row r="18" spans="1:11" ht="72" x14ac:dyDescent="0.2">
      <c r="A18" s="135"/>
      <c r="B18" s="136"/>
      <c r="C18" s="58" t="s">
        <v>10</v>
      </c>
      <c r="D18" s="80" t="s">
        <v>162</v>
      </c>
      <c r="E18" s="61">
        <f>'Приложение 4'!F24</f>
        <v>0</v>
      </c>
      <c r="F18" s="61">
        <f>'Приложение 4'!G24</f>
        <v>0</v>
      </c>
      <c r="G18" s="61">
        <f>'Приложение 4'!H24</f>
        <v>0</v>
      </c>
      <c r="H18" s="61">
        <f>'Приложение 4'!I24</f>
        <v>0</v>
      </c>
      <c r="I18" s="61">
        <f>'Приложение 4'!J24</f>
        <v>0</v>
      </c>
      <c r="J18" s="61">
        <f>'Приложение 4'!K24</f>
        <v>0</v>
      </c>
      <c r="K18" s="62"/>
    </row>
    <row r="19" spans="1:11" ht="84" x14ac:dyDescent="0.2">
      <c r="A19" s="135"/>
      <c r="B19" s="136"/>
      <c r="C19" s="58" t="s">
        <v>94</v>
      </c>
      <c r="D19" s="80" t="s">
        <v>161</v>
      </c>
      <c r="E19" s="61">
        <f>'Приложение 4'!F25</f>
        <v>0</v>
      </c>
      <c r="F19" s="61">
        <f>'Приложение 4'!G25</f>
        <v>0</v>
      </c>
      <c r="G19" s="61">
        <f>'Приложение 4'!H25</f>
        <v>0</v>
      </c>
      <c r="H19" s="61">
        <f>'Приложение 4'!I25</f>
        <v>0</v>
      </c>
      <c r="I19" s="61">
        <f>'Приложение 4'!J25</f>
        <v>0</v>
      </c>
      <c r="J19" s="61">
        <f>'Приложение 4'!K25</f>
        <v>0</v>
      </c>
      <c r="K19" s="62"/>
    </row>
    <row r="20" spans="1:11" x14ac:dyDescent="0.2">
      <c r="A20" s="135" t="s">
        <v>33</v>
      </c>
      <c r="B20" s="136" t="s">
        <v>152</v>
      </c>
      <c r="C20" s="58" t="s">
        <v>5</v>
      </c>
      <c r="D20" s="59"/>
      <c r="E20" s="61">
        <f>'Приложение 4'!F27</f>
        <v>825000</v>
      </c>
      <c r="F20" s="61">
        <f>'Приложение 4'!G27</f>
        <v>165000</v>
      </c>
      <c r="G20" s="61">
        <f>'Приложение 4'!H27</f>
        <v>165000</v>
      </c>
      <c r="H20" s="61">
        <f>'Приложение 4'!I27</f>
        <v>165000</v>
      </c>
      <c r="I20" s="61">
        <f>'Приложение 4'!J27</f>
        <v>165000</v>
      </c>
      <c r="J20" s="61">
        <f>'Приложение 4'!K27</f>
        <v>165000</v>
      </c>
      <c r="K20" s="62"/>
    </row>
    <row r="21" spans="1:11" ht="89.25" x14ac:dyDescent="0.2">
      <c r="A21" s="135"/>
      <c r="B21" s="136"/>
      <c r="C21" s="58" t="s">
        <v>94</v>
      </c>
      <c r="D21" s="60" t="s">
        <v>161</v>
      </c>
      <c r="E21" s="61">
        <f>'Приложение 4'!F28</f>
        <v>825000</v>
      </c>
      <c r="F21" s="61">
        <f>'Приложение 4'!G28</f>
        <v>165000</v>
      </c>
      <c r="G21" s="61">
        <f>'Приложение 4'!H28</f>
        <v>165000</v>
      </c>
      <c r="H21" s="61">
        <f>'Приложение 4'!I28</f>
        <v>165000</v>
      </c>
      <c r="I21" s="61">
        <f>'Приложение 4'!J28</f>
        <v>165000</v>
      </c>
      <c r="J21" s="61">
        <f>'Приложение 4'!K28</f>
        <v>165000</v>
      </c>
      <c r="K21" s="62"/>
    </row>
    <row r="22" spans="1:11" x14ac:dyDescent="0.2">
      <c r="A22" s="135" t="s">
        <v>36</v>
      </c>
      <c r="B22" s="136" t="s">
        <v>153</v>
      </c>
      <c r="C22" s="58" t="s">
        <v>5</v>
      </c>
      <c r="D22" s="59"/>
      <c r="E22" s="61">
        <f>'Приложение 4'!F29</f>
        <v>0</v>
      </c>
      <c r="F22" s="61">
        <f>'Приложение 4'!G29</f>
        <v>0</v>
      </c>
      <c r="G22" s="61">
        <f>'Приложение 4'!H29</f>
        <v>0</v>
      </c>
      <c r="H22" s="61">
        <f>'Приложение 4'!I29</f>
        <v>0</v>
      </c>
      <c r="I22" s="61">
        <f>'Приложение 4'!J29</f>
        <v>0</v>
      </c>
      <c r="J22" s="61">
        <f>'Приложение 4'!K29</f>
        <v>0</v>
      </c>
      <c r="K22" s="62"/>
    </row>
    <row r="23" spans="1:11" ht="84" x14ac:dyDescent="0.2">
      <c r="A23" s="135"/>
      <c r="B23" s="136"/>
      <c r="C23" s="58" t="s">
        <v>94</v>
      </c>
      <c r="D23" s="80" t="s">
        <v>161</v>
      </c>
      <c r="E23" s="61">
        <f>'Приложение 4'!F30</f>
        <v>0</v>
      </c>
      <c r="F23" s="61">
        <f>'Приложение 4'!G30</f>
        <v>0</v>
      </c>
      <c r="G23" s="61">
        <f>'Приложение 4'!H30</f>
        <v>0</v>
      </c>
      <c r="H23" s="61">
        <f>'Приложение 4'!I30</f>
        <v>0</v>
      </c>
      <c r="I23" s="61">
        <f>'Приложение 4'!J30</f>
        <v>0</v>
      </c>
      <c r="J23" s="61">
        <f>'Приложение 4'!K30</f>
        <v>0</v>
      </c>
      <c r="K23" s="62"/>
    </row>
    <row r="24" spans="1:11" x14ac:dyDescent="0.2">
      <c r="A24" s="136" t="s">
        <v>105</v>
      </c>
      <c r="B24" s="136" t="s">
        <v>154</v>
      </c>
      <c r="C24" s="58" t="s">
        <v>5</v>
      </c>
      <c r="D24" s="81"/>
      <c r="E24" s="61">
        <f>'Приложение 4'!F34</f>
        <v>0</v>
      </c>
      <c r="F24" s="61">
        <f>'Приложение 4'!G34</f>
        <v>0</v>
      </c>
      <c r="G24" s="61">
        <f>'Приложение 4'!H34</f>
        <v>0</v>
      </c>
      <c r="H24" s="61">
        <f>'Приложение 4'!I34</f>
        <v>0</v>
      </c>
      <c r="I24" s="61">
        <f>'Приложение 4'!J34</f>
        <v>0</v>
      </c>
      <c r="J24" s="61">
        <f>'Приложение 4'!K34</f>
        <v>0</v>
      </c>
      <c r="K24" s="57"/>
    </row>
    <row r="25" spans="1:11" ht="72" x14ac:dyDescent="0.2">
      <c r="A25" s="136"/>
      <c r="B25" s="136"/>
      <c r="C25" s="58" t="s">
        <v>10</v>
      </c>
      <c r="D25" s="80" t="s">
        <v>162</v>
      </c>
      <c r="E25" s="61">
        <f>'Приложение 4'!F35</f>
        <v>0</v>
      </c>
      <c r="F25" s="61">
        <f>'Приложение 4'!G35</f>
        <v>0</v>
      </c>
      <c r="G25" s="61">
        <f>'Приложение 4'!H35</f>
        <v>0</v>
      </c>
      <c r="H25" s="61">
        <f>'Приложение 4'!I35</f>
        <v>0</v>
      </c>
      <c r="I25" s="61">
        <f>'Приложение 4'!J35</f>
        <v>0</v>
      </c>
      <c r="J25" s="61">
        <f>'Приложение 4'!K35</f>
        <v>0</v>
      </c>
      <c r="K25" s="57"/>
    </row>
    <row r="26" spans="1:11" ht="84" x14ac:dyDescent="0.2">
      <c r="A26" s="136"/>
      <c r="B26" s="136"/>
      <c r="C26" s="58" t="s">
        <v>94</v>
      </c>
      <c r="D26" s="80" t="s">
        <v>161</v>
      </c>
      <c r="E26" s="61">
        <f>'Приложение 4'!F36</f>
        <v>0</v>
      </c>
      <c r="F26" s="61">
        <f>'Приложение 4'!G36</f>
        <v>0</v>
      </c>
      <c r="G26" s="61">
        <f>'Приложение 4'!H36</f>
        <v>0</v>
      </c>
      <c r="H26" s="61">
        <f>'Приложение 4'!I36</f>
        <v>0</v>
      </c>
      <c r="I26" s="61">
        <f>'Приложение 4'!J36</f>
        <v>0</v>
      </c>
      <c r="J26" s="61">
        <f>'Приложение 4'!K36</f>
        <v>0</v>
      </c>
      <c r="K26" s="57"/>
    </row>
    <row r="27" spans="1:11" x14ac:dyDescent="0.2">
      <c r="A27" s="136" t="s">
        <v>107</v>
      </c>
      <c r="B27" s="136" t="s">
        <v>155</v>
      </c>
      <c r="C27" s="58" t="s">
        <v>5</v>
      </c>
      <c r="D27" s="81"/>
      <c r="E27" s="61">
        <f>'Приложение 4'!F37</f>
        <v>1926</v>
      </c>
      <c r="F27" s="61">
        <f>'Приложение 4'!G37</f>
        <v>1926</v>
      </c>
      <c r="G27" s="61">
        <f>'Приложение 4'!H37</f>
        <v>0</v>
      </c>
      <c r="H27" s="61">
        <f>'Приложение 4'!I37</f>
        <v>0</v>
      </c>
      <c r="I27" s="61">
        <f>'Приложение 4'!J37</f>
        <v>0</v>
      </c>
      <c r="J27" s="61">
        <f>'Приложение 4'!K37</f>
        <v>0</v>
      </c>
      <c r="K27" s="57"/>
    </row>
    <row r="28" spans="1:11" ht="72" x14ac:dyDescent="0.2">
      <c r="A28" s="136"/>
      <c r="B28" s="136"/>
      <c r="C28" s="58" t="s">
        <v>10</v>
      </c>
      <c r="D28" s="80" t="s">
        <v>162</v>
      </c>
      <c r="E28" s="61">
        <f>'Приложение 4'!F38</f>
        <v>1224</v>
      </c>
      <c r="F28" s="61">
        <f>'Приложение 4'!G38</f>
        <v>1224</v>
      </c>
      <c r="G28" s="61">
        <f>'Приложение 4'!H38</f>
        <v>0</v>
      </c>
      <c r="H28" s="61">
        <f>'Приложение 4'!I38</f>
        <v>0</v>
      </c>
      <c r="I28" s="61">
        <f>'Приложение 4'!J38</f>
        <v>0</v>
      </c>
      <c r="J28" s="61">
        <f>'Приложение 4'!K38</f>
        <v>0</v>
      </c>
      <c r="K28" s="57"/>
    </row>
    <row r="29" spans="1:11" ht="84" x14ac:dyDescent="0.2">
      <c r="A29" s="136"/>
      <c r="B29" s="136"/>
      <c r="C29" s="58" t="s">
        <v>94</v>
      </c>
      <c r="D29" s="80" t="s">
        <v>161</v>
      </c>
      <c r="E29" s="61">
        <f>'Приложение 4'!F39</f>
        <v>702</v>
      </c>
      <c r="F29" s="61">
        <f>'Приложение 4'!G39</f>
        <v>702</v>
      </c>
      <c r="G29" s="61">
        <f>'Приложение 4'!H39</f>
        <v>0</v>
      </c>
      <c r="H29" s="61">
        <f>'Приложение 4'!I39</f>
        <v>0</v>
      </c>
      <c r="I29" s="61">
        <f>'Приложение 4'!J39</f>
        <v>0</v>
      </c>
      <c r="J29" s="61">
        <f>'Приложение 4'!K39</f>
        <v>0</v>
      </c>
      <c r="K29" s="57"/>
    </row>
    <row r="30" spans="1:11" x14ac:dyDescent="0.2">
      <c r="B30" s="56"/>
      <c r="C30" s="56"/>
      <c r="D30" s="56"/>
      <c r="E30" s="56"/>
      <c r="F30" s="56"/>
      <c r="G30" s="56"/>
      <c r="H30" s="56"/>
      <c r="I30" s="56"/>
      <c r="J30" s="56"/>
      <c r="K30" s="56"/>
    </row>
    <row r="31" spans="1:11" x14ac:dyDescent="0.2">
      <c r="A31" s="52"/>
      <c r="B31" s="140" t="s">
        <v>175</v>
      </c>
      <c r="C31" s="141"/>
      <c r="D31" s="141"/>
      <c r="E31" s="141"/>
      <c r="F31" s="141"/>
      <c r="G31" s="141"/>
      <c r="H31" s="141"/>
      <c r="I31" s="141"/>
      <c r="J31" s="141"/>
      <c r="K31" s="141"/>
    </row>
    <row r="32" spans="1:11" x14ac:dyDescent="0.2">
      <c r="B32" s="56"/>
      <c r="C32" s="56"/>
      <c r="D32" s="56"/>
      <c r="E32" s="56"/>
      <c r="F32" s="56"/>
      <c r="G32" s="56"/>
      <c r="H32" s="56"/>
      <c r="I32" s="56"/>
      <c r="J32" s="56"/>
      <c r="K32" s="56"/>
    </row>
    <row r="33" spans="1:11" x14ac:dyDescent="0.2">
      <c r="A33" s="139" t="s">
        <v>7</v>
      </c>
      <c r="B33" s="139" t="s">
        <v>156</v>
      </c>
      <c r="C33" s="139" t="s">
        <v>6</v>
      </c>
      <c r="D33" s="139" t="s">
        <v>157</v>
      </c>
      <c r="E33" s="139" t="s">
        <v>158</v>
      </c>
      <c r="F33" s="139"/>
      <c r="G33" s="139"/>
      <c r="H33" s="139"/>
      <c r="I33" s="139"/>
      <c r="J33" s="139"/>
      <c r="K33" s="139" t="s">
        <v>159</v>
      </c>
    </row>
    <row r="34" spans="1:11" x14ac:dyDescent="0.2">
      <c r="A34" s="139"/>
      <c r="B34" s="139"/>
      <c r="C34" s="139"/>
      <c r="D34" s="139"/>
      <c r="E34" s="57" t="s">
        <v>160</v>
      </c>
      <c r="F34" s="57">
        <v>2020</v>
      </c>
      <c r="G34" s="57">
        <v>2021</v>
      </c>
      <c r="H34" s="57">
        <v>2022</v>
      </c>
      <c r="I34" s="57">
        <v>2023</v>
      </c>
      <c r="J34" s="57">
        <v>2024</v>
      </c>
      <c r="K34" s="139"/>
    </row>
    <row r="35" spans="1:11" ht="25.5" x14ac:dyDescent="0.2">
      <c r="A35" s="146" t="s">
        <v>13</v>
      </c>
      <c r="B35" s="148" t="s">
        <v>96</v>
      </c>
      <c r="C35" s="63" t="s">
        <v>92</v>
      </c>
      <c r="D35" s="82"/>
      <c r="E35" s="61">
        <f>'Приложение 4'!F49</f>
        <v>0</v>
      </c>
      <c r="F35" s="61">
        <f>'Приложение 4'!G49</f>
        <v>0</v>
      </c>
      <c r="G35" s="61">
        <f>'Приложение 4'!H49</f>
        <v>0</v>
      </c>
      <c r="H35" s="61">
        <f>'Приложение 4'!I49</f>
        <v>0</v>
      </c>
      <c r="I35" s="61">
        <f>'Приложение 4'!J49</f>
        <v>0</v>
      </c>
      <c r="J35" s="61">
        <f>'Приложение 4'!K49</f>
        <v>0</v>
      </c>
      <c r="K35" s="57"/>
    </row>
    <row r="36" spans="1:11" ht="38.25" x14ac:dyDescent="0.2">
      <c r="A36" s="146"/>
      <c r="B36" s="148"/>
      <c r="C36" s="63" t="s">
        <v>94</v>
      </c>
      <c r="D36" s="82"/>
      <c r="E36" s="61">
        <f>'Приложение 4'!F50</f>
        <v>0</v>
      </c>
      <c r="F36" s="61">
        <f>'Приложение 4'!G50</f>
        <v>0</v>
      </c>
      <c r="G36" s="61">
        <f>'Приложение 4'!H50</f>
        <v>0</v>
      </c>
      <c r="H36" s="61">
        <f>'Приложение 4'!I50</f>
        <v>0</v>
      </c>
      <c r="I36" s="61">
        <f>'Приложение 4'!J50</f>
        <v>0</v>
      </c>
      <c r="J36" s="61">
        <f>'Приложение 4'!K50</f>
        <v>0</v>
      </c>
      <c r="K36" s="57"/>
    </row>
    <row r="37" spans="1:11" ht="25.5" x14ac:dyDescent="0.2">
      <c r="A37" s="146"/>
      <c r="B37" s="148"/>
      <c r="C37" s="63" t="s">
        <v>95</v>
      </c>
      <c r="D37" s="82"/>
      <c r="E37" s="61">
        <f>'Приложение 4'!F51</f>
        <v>0</v>
      </c>
      <c r="F37" s="61">
        <f>'Приложение 4'!G51</f>
        <v>0</v>
      </c>
      <c r="G37" s="61">
        <f>'Приложение 4'!H51</f>
        <v>0</v>
      </c>
      <c r="H37" s="61">
        <f>'Приложение 4'!I51</f>
        <v>0</v>
      </c>
      <c r="I37" s="61">
        <f>'Приложение 4'!J51</f>
        <v>0</v>
      </c>
      <c r="J37" s="61">
        <f>'Приложение 4'!K51</f>
        <v>0</v>
      </c>
      <c r="K37" s="57"/>
    </row>
    <row r="38" spans="1:11" ht="25.5" x14ac:dyDescent="0.2">
      <c r="A38" s="146" t="s">
        <v>28</v>
      </c>
      <c r="B38" s="148" t="s">
        <v>98</v>
      </c>
      <c r="C38" s="63" t="s">
        <v>92</v>
      </c>
      <c r="D38" s="82"/>
      <c r="E38" s="61">
        <f>'Приложение 4'!F52</f>
        <v>26464</v>
      </c>
      <c r="F38" s="61">
        <f>'Приложение 4'!G52</f>
        <v>5264</v>
      </c>
      <c r="G38" s="61">
        <f>'Приложение 4'!H52</f>
        <v>5300</v>
      </c>
      <c r="H38" s="61">
        <f>'Приложение 4'!I52</f>
        <v>5300</v>
      </c>
      <c r="I38" s="61">
        <f>'Приложение 4'!J52</f>
        <v>5300</v>
      </c>
      <c r="J38" s="61">
        <f>'Приложение 4'!K52</f>
        <v>5300</v>
      </c>
      <c r="K38" s="57"/>
    </row>
    <row r="39" spans="1:11" ht="84" x14ac:dyDescent="0.2">
      <c r="A39" s="146"/>
      <c r="B39" s="148"/>
      <c r="C39" s="63" t="s">
        <v>94</v>
      </c>
      <c r="D39" s="80" t="s">
        <v>161</v>
      </c>
      <c r="E39" s="61">
        <f>'Приложение 4'!F53</f>
        <v>26464</v>
      </c>
      <c r="F39" s="61">
        <f>'Приложение 4'!G53</f>
        <v>5264</v>
      </c>
      <c r="G39" s="61">
        <f>'Приложение 4'!H53</f>
        <v>5300</v>
      </c>
      <c r="H39" s="61">
        <f>'Приложение 4'!I53</f>
        <v>5300</v>
      </c>
      <c r="I39" s="61">
        <f>'Приложение 4'!J53</f>
        <v>5300</v>
      </c>
      <c r="J39" s="61">
        <f>'Приложение 4'!K53</f>
        <v>5300</v>
      </c>
      <c r="K39" s="57"/>
    </row>
    <row r="40" spans="1:11" ht="49.5" customHeight="1" x14ac:dyDescent="0.2">
      <c r="A40" s="146" t="s">
        <v>32</v>
      </c>
      <c r="B40" s="147" t="s">
        <v>99</v>
      </c>
      <c r="C40" s="63" t="s">
        <v>92</v>
      </c>
      <c r="D40" s="80"/>
      <c r="E40" s="61">
        <f>'Приложение 4'!F54</f>
        <v>0</v>
      </c>
      <c r="F40" s="61">
        <f>'Приложение 4'!G54</f>
        <v>0</v>
      </c>
      <c r="G40" s="61">
        <f>'Приложение 4'!H54</f>
        <v>0</v>
      </c>
      <c r="H40" s="61">
        <f>'Приложение 4'!I54</f>
        <v>0</v>
      </c>
      <c r="I40" s="61">
        <f>'Приложение 4'!J54</f>
        <v>0</v>
      </c>
      <c r="J40" s="61">
        <f>'Приложение 4'!K54</f>
        <v>0</v>
      </c>
      <c r="K40" s="57"/>
    </row>
    <row r="41" spans="1:11" ht="119.25" customHeight="1" x14ac:dyDescent="0.2">
      <c r="A41" s="146"/>
      <c r="B41" s="147"/>
      <c r="C41" s="63" t="s">
        <v>94</v>
      </c>
      <c r="D41" s="80"/>
      <c r="E41" s="61">
        <f>'Приложение 4'!F55</f>
        <v>0</v>
      </c>
      <c r="F41" s="61">
        <f>'Приложение 4'!G55</f>
        <v>0</v>
      </c>
      <c r="G41" s="61">
        <f>'Приложение 4'!H55</f>
        <v>0</v>
      </c>
      <c r="H41" s="61">
        <f>'Приложение 4'!I55</f>
        <v>0</v>
      </c>
      <c r="I41" s="61">
        <f>'Приложение 4'!J55</f>
        <v>0</v>
      </c>
      <c r="J41" s="61">
        <f>'Приложение 4'!K55</f>
        <v>0</v>
      </c>
      <c r="K41" s="57"/>
    </row>
    <row r="42" spans="1:11" ht="25.5" x14ac:dyDescent="0.2">
      <c r="A42" s="146" t="s">
        <v>62</v>
      </c>
      <c r="B42" s="148" t="s">
        <v>100</v>
      </c>
      <c r="C42" s="63" t="s">
        <v>92</v>
      </c>
      <c r="D42" s="80"/>
      <c r="E42" s="61">
        <f>'Приложение 4'!F56</f>
        <v>40892.300000000003</v>
      </c>
      <c r="F42" s="61">
        <f>'Приложение 4'!G56</f>
        <v>7972.3</v>
      </c>
      <c r="G42" s="61">
        <f>'Приложение 4'!H56</f>
        <v>8230</v>
      </c>
      <c r="H42" s="61">
        <f>'Приложение 4'!I56</f>
        <v>8230</v>
      </c>
      <c r="I42" s="61">
        <f>'Приложение 4'!J56</f>
        <v>8230</v>
      </c>
      <c r="J42" s="61">
        <f>'Приложение 4'!K56</f>
        <v>8230</v>
      </c>
      <c r="K42" s="57"/>
    </row>
    <row r="43" spans="1:11" ht="84" x14ac:dyDescent="0.2">
      <c r="A43" s="146"/>
      <c r="B43" s="148"/>
      <c r="C43" s="63" t="s">
        <v>94</v>
      </c>
      <c r="D43" s="80" t="s">
        <v>161</v>
      </c>
      <c r="E43" s="61">
        <f>'Приложение 4'!F57</f>
        <v>40892.300000000003</v>
      </c>
      <c r="F43" s="61">
        <f>'Приложение 4'!G57</f>
        <v>7972.3</v>
      </c>
      <c r="G43" s="61">
        <f>'Приложение 4'!H57</f>
        <v>8230</v>
      </c>
      <c r="H43" s="61">
        <f>'Приложение 4'!I57</f>
        <v>8230</v>
      </c>
      <c r="I43" s="61">
        <f>'Приложение 4'!J57</f>
        <v>8230</v>
      </c>
      <c r="J43" s="61">
        <f>'Приложение 4'!K57</f>
        <v>8230</v>
      </c>
      <c r="K43" s="57"/>
    </row>
    <row r="44" spans="1:11" ht="76.5" customHeight="1" x14ac:dyDescent="0.2">
      <c r="A44" s="146" t="s">
        <v>14</v>
      </c>
      <c r="B44" s="147" t="s">
        <v>102</v>
      </c>
      <c r="C44" s="63" t="s">
        <v>92</v>
      </c>
      <c r="D44" s="80"/>
      <c r="E44" s="61">
        <f>'Приложение 4'!F60</f>
        <v>4666.3999999999996</v>
      </c>
      <c r="F44" s="61">
        <f>'Приложение 4'!G60</f>
        <v>806.4</v>
      </c>
      <c r="G44" s="61">
        <f>'Приложение 4'!H60</f>
        <v>965</v>
      </c>
      <c r="H44" s="61">
        <f>'Приложение 4'!I60</f>
        <v>965</v>
      </c>
      <c r="I44" s="61">
        <f>'Приложение 4'!J60</f>
        <v>965</v>
      </c>
      <c r="J44" s="61">
        <f>'Приложение 4'!K60</f>
        <v>965</v>
      </c>
      <c r="K44" s="57"/>
    </row>
    <row r="45" spans="1:11" ht="217.5" customHeight="1" x14ac:dyDescent="0.2">
      <c r="A45" s="146"/>
      <c r="B45" s="147"/>
      <c r="C45" s="63" t="s">
        <v>94</v>
      </c>
      <c r="D45" s="80" t="s">
        <v>161</v>
      </c>
      <c r="E45" s="61">
        <f>'Приложение 4'!F61</f>
        <v>4666.3999999999996</v>
      </c>
      <c r="F45" s="61">
        <f>'Приложение 4'!G61</f>
        <v>806.4</v>
      </c>
      <c r="G45" s="61">
        <f>'Приложение 4'!H61</f>
        <v>965</v>
      </c>
      <c r="H45" s="61">
        <f>'Приложение 4'!I61</f>
        <v>965</v>
      </c>
      <c r="I45" s="61">
        <f>'Приложение 4'!J61</f>
        <v>965</v>
      </c>
      <c r="J45" s="61">
        <f>'Приложение 4'!K61</f>
        <v>965</v>
      </c>
      <c r="K45" s="57"/>
    </row>
    <row r="46" spans="1:11" ht="25.5" x14ac:dyDescent="0.2">
      <c r="A46" s="146" t="s">
        <v>105</v>
      </c>
      <c r="B46" s="147" t="s">
        <v>106</v>
      </c>
      <c r="C46" s="63" t="s">
        <v>92</v>
      </c>
      <c r="D46" s="80"/>
      <c r="E46" s="61">
        <f>'Приложение 4'!F64</f>
        <v>5496.07</v>
      </c>
      <c r="F46" s="61">
        <f>'Приложение 4'!G64</f>
        <v>1096.07</v>
      </c>
      <c r="G46" s="61">
        <f>'Приложение 4'!H64</f>
        <v>1100</v>
      </c>
      <c r="H46" s="61">
        <f>'Приложение 4'!I64</f>
        <v>1100</v>
      </c>
      <c r="I46" s="61">
        <f>'Приложение 4'!J64</f>
        <v>1100</v>
      </c>
      <c r="J46" s="61">
        <f>'Приложение 4'!K64</f>
        <v>1100</v>
      </c>
      <c r="K46" s="57"/>
    </row>
    <row r="47" spans="1:11" ht="84" x14ac:dyDescent="0.2">
      <c r="A47" s="146"/>
      <c r="B47" s="147"/>
      <c r="C47" s="63" t="s">
        <v>94</v>
      </c>
      <c r="D47" s="80" t="s">
        <v>161</v>
      </c>
      <c r="E47" s="61">
        <f>'Приложение 4'!F65</f>
        <v>5496.07</v>
      </c>
      <c r="F47" s="61">
        <f>'Приложение 4'!G65</f>
        <v>1096.07</v>
      </c>
      <c r="G47" s="61">
        <f>'Приложение 4'!H65</f>
        <v>1100</v>
      </c>
      <c r="H47" s="61">
        <f>'Приложение 4'!I65</f>
        <v>1100</v>
      </c>
      <c r="I47" s="61">
        <f>'Приложение 4'!J65</f>
        <v>1100</v>
      </c>
      <c r="J47" s="61">
        <f>'Приложение 4'!K65</f>
        <v>1100</v>
      </c>
      <c r="K47" s="57"/>
    </row>
    <row r="48" spans="1:11" ht="55.5" customHeight="1" x14ac:dyDescent="0.2">
      <c r="A48" s="146" t="s">
        <v>107</v>
      </c>
      <c r="B48" s="147" t="s">
        <v>108</v>
      </c>
      <c r="C48" s="63" t="s">
        <v>92</v>
      </c>
      <c r="D48" s="80"/>
      <c r="E48" s="61">
        <f>'Приложение 4'!F66</f>
        <v>0</v>
      </c>
      <c r="F48" s="61">
        <f>'Приложение 4'!G66</f>
        <v>0</v>
      </c>
      <c r="G48" s="61">
        <f>'Приложение 4'!H66</f>
        <v>0</v>
      </c>
      <c r="H48" s="61">
        <f>'Приложение 4'!I66</f>
        <v>0</v>
      </c>
      <c r="I48" s="61">
        <f>'Приложение 4'!J66</f>
        <v>0</v>
      </c>
      <c r="J48" s="61">
        <f>'Приложение 4'!K66</f>
        <v>0</v>
      </c>
      <c r="K48" s="57"/>
    </row>
    <row r="49" spans="1:11" ht="46.5" customHeight="1" x14ac:dyDescent="0.2">
      <c r="A49" s="146"/>
      <c r="B49" s="147"/>
      <c r="C49" s="63" t="s">
        <v>94</v>
      </c>
      <c r="D49" s="80"/>
      <c r="E49" s="61">
        <f>'Приложение 4'!F67</f>
        <v>0</v>
      </c>
      <c r="F49" s="61">
        <f>'Приложение 4'!G67</f>
        <v>0</v>
      </c>
      <c r="G49" s="61">
        <f>'Приложение 4'!H67</f>
        <v>0</v>
      </c>
      <c r="H49" s="61">
        <f>'Приложение 4'!I67</f>
        <v>0</v>
      </c>
      <c r="I49" s="61">
        <f>'Приложение 4'!J67</f>
        <v>0</v>
      </c>
      <c r="J49" s="61">
        <f>'Приложение 4'!K67</f>
        <v>0</v>
      </c>
      <c r="K49" s="57"/>
    </row>
    <row r="50" spans="1:11" ht="25.5" x14ac:dyDescent="0.2">
      <c r="A50" s="146" t="s">
        <v>109</v>
      </c>
      <c r="B50" s="147" t="s">
        <v>110</v>
      </c>
      <c r="C50" s="63" t="s">
        <v>92</v>
      </c>
      <c r="D50" s="80"/>
      <c r="E50" s="61">
        <f>'Приложение 4'!F68</f>
        <v>19561.23</v>
      </c>
      <c r="F50" s="61">
        <f>'Приложение 4'!G68</f>
        <v>3561.23</v>
      </c>
      <c r="G50" s="61">
        <f>'Приложение 4'!H68</f>
        <v>4000</v>
      </c>
      <c r="H50" s="61">
        <f>'Приложение 4'!I68</f>
        <v>4000</v>
      </c>
      <c r="I50" s="61">
        <f>'Приложение 4'!J68</f>
        <v>4000</v>
      </c>
      <c r="J50" s="61">
        <f>'Приложение 4'!K68</f>
        <v>4000</v>
      </c>
      <c r="K50" s="57"/>
    </row>
    <row r="51" spans="1:11" ht="84" x14ac:dyDescent="0.2">
      <c r="A51" s="146"/>
      <c r="B51" s="147"/>
      <c r="C51" s="63" t="s">
        <v>94</v>
      </c>
      <c r="D51" s="80" t="s">
        <v>161</v>
      </c>
      <c r="E51" s="61">
        <f>'Приложение 4'!F69</f>
        <v>19561.23</v>
      </c>
      <c r="F51" s="61">
        <f>'Приложение 4'!G69</f>
        <v>3561.23</v>
      </c>
      <c r="G51" s="61">
        <f>'Приложение 4'!H69</f>
        <v>4000</v>
      </c>
      <c r="H51" s="61">
        <f>'Приложение 4'!I69</f>
        <v>4000</v>
      </c>
      <c r="I51" s="61">
        <f>'Приложение 4'!J69</f>
        <v>4000</v>
      </c>
      <c r="J51" s="61">
        <f>'Приложение 4'!K69</f>
        <v>4000</v>
      </c>
      <c r="K51" s="57"/>
    </row>
    <row r="52" spans="1:11" ht="25.5" x14ac:dyDescent="0.2">
      <c r="A52" s="146" t="s">
        <v>113</v>
      </c>
      <c r="B52" s="147" t="s">
        <v>114</v>
      </c>
      <c r="C52" s="63" t="s">
        <v>92</v>
      </c>
      <c r="D52" s="80"/>
      <c r="E52" s="61">
        <f>'Приложение 4'!F72</f>
        <v>0</v>
      </c>
      <c r="F52" s="61">
        <f>'Приложение 4'!G72</f>
        <v>0</v>
      </c>
      <c r="G52" s="61">
        <f>'Приложение 4'!H72</f>
        <v>0</v>
      </c>
      <c r="H52" s="61">
        <f>'Приложение 4'!I72</f>
        <v>0</v>
      </c>
      <c r="I52" s="61">
        <f>'Приложение 4'!J72</f>
        <v>0</v>
      </c>
      <c r="J52" s="61">
        <f>'Приложение 4'!K72</f>
        <v>0</v>
      </c>
      <c r="K52" s="57"/>
    </row>
    <row r="53" spans="1:11" ht="38.25" x14ac:dyDescent="0.2">
      <c r="A53" s="146"/>
      <c r="B53" s="147"/>
      <c r="C53" s="63" t="s">
        <v>94</v>
      </c>
      <c r="D53" s="80"/>
      <c r="E53" s="61">
        <f>'Приложение 4'!F73</f>
        <v>0</v>
      </c>
      <c r="F53" s="61">
        <f>'Приложение 4'!G73</f>
        <v>0</v>
      </c>
      <c r="G53" s="61">
        <f>'Приложение 4'!H73</f>
        <v>0</v>
      </c>
      <c r="H53" s="61">
        <f>'Приложение 4'!I73</f>
        <v>0</v>
      </c>
      <c r="I53" s="61">
        <f>'Приложение 4'!J73</f>
        <v>0</v>
      </c>
      <c r="J53" s="61">
        <f>'Приложение 4'!K73</f>
        <v>0</v>
      </c>
      <c r="K53" s="57"/>
    </row>
    <row r="54" spans="1:11" ht="25.5" x14ac:dyDescent="0.2">
      <c r="A54" s="146" t="s">
        <v>118</v>
      </c>
      <c r="B54" s="148" t="s">
        <v>119</v>
      </c>
      <c r="C54" s="63" t="s">
        <v>92</v>
      </c>
      <c r="D54" s="80"/>
      <c r="E54" s="61">
        <f>'Приложение 4'!F78</f>
        <v>3737</v>
      </c>
      <c r="F54" s="61">
        <f>'Приложение 4'!G78</f>
        <v>1243</v>
      </c>
      <c r="G54" s="61">
        <f>'Приложение 4'!H78</f>
        <v>1245</v>
      </c>
      <c r="H54" s="61">
        <f>'Приложение 4'!I78</f>
        <v>1249</v>
      </c>
      <c r="I54" s="61">
        <f>'Приложение 4'!J78</f>
        <v>0</v>
      </c>
      <c r="J54" s="61">
        <f>'Приложение 4'!K78</f>
        <v>0</v>
      </c>
      <c r="K54" s="57"/>
    </row>
    <row r="55" spans="1:11" ht="38.25" x14ac:dyDescent="0.2">
      <c r="A55" s="146"/>
      <c r="B55" s="148"/>
      <c r="C55" s="63" t="s">
        <v>94</v>
      </c>
      <c r="D55" s="80"/>
      <c r="E55" s="61">
        <f>'Приложение 4'!F79</f>
        <v>3000</v>
      </c>
      <c r="F55" s="61">
        <f>'Приложение 4'!G79</f>
        <v>1000</v>
      </c>
      <c r="G55" s="61">
        <f>'Приложение 4'!H79</f>
        <v>1000</v>
      </c>
      <c r="H55" s="61">
        <f>'Приложение 4'!I79</f>
        <v>1000</v>
      </c>
      <c r="I55" s="61">
        <f>'Приложение 4'!J79</f>
        <v>0</v>
      </c>
      <c r="J55" s="61">
        <f>'Приложение 4'!K79</f>
        <v>0</v>
      </c>
      <c r="K55" s="57"/>
    </row>
    <row r="56" spans="1:11" ht="51" x14ac:dyDescent="0.2">
      <c r="A56" s="146"/>
      <c r="B56" s="148"/>
      <c r="C56" s="63" t="s">
        <v>10</v>
      </c>
      <c r="D56" s="80"/>
      <c r="E56" s="61">
        <f>'Приложение 4'!F80</f>
        <v>737</v>
      </c>
      <c r="F56" s="61">
        <f>'Приложение 4'!G80</f>
        <v>243</v>
      </c>
      <c r="G56" s="61">
        <f>'Приложение 4'!H80</f>
        <v>245</v>
      </c>
      <c r="H56" s="61">
        <f>'Приложение 4'!I80</f>
        <v>249</v>
      </c>
      <c r="I56" s="61">
        <f>'Приложение 4'!J80</f>
        <v>0</v>
      </c>
      <c r="J56" s="61">
        <f>'Приложение 4'!K80</f>
        <v>0</v>
      </c>
      <c r="K56" s="57"/>
    </row>
    <row r="57" spans="1:11" ht="25.5" x14ac:dyDescent="0.2">
      <c r="A57" s="146" t="s">
        <v>122</v>
      </c>
      <c r="B57" s="147" t="s">
        <v>123</v>
      </c>
      <c r="C57" s="63" t="s">
        <v>92</v>
      </c>
      <c r="D57" s="80"/>
      <c r="E57" s="61">
        <f>'Приложение 4'!F84</f>
        <v>2951</v>
      </c>
      <c r="F57" s="61">
        <f>'Приложение 4'!G84</f>
        <v>2951</v>
      </c>
      <c r="G57" s="61">
        <f>'Приложение 4'!H84</f>
        <v>0</v>
      </c>
      <c r="H57" s="61">
        <f>'Приложение 4'!I84</f>
        <v>0</v>
      </c>
      <c r="I57" s="61">
        <f>'Приложение 4'!J84</f>
        <v>0</v>
      </c>
      <c r="J57" s="61">
        <f>'Приложение 4'!K84</f>
        <v>0</v>
      </c>
      <c r="K57" s="57"/>
    </row>
    <row r="58" spans="1:11" ht="84" x14ac:dyDescent="0.2">
      <c r="A58" s="146"/>
      <c r="B58" s="147"/>
      <c r="C58" s="63" t="s">
        <v>94</v>
      </c>
      <c r="D58" s="80" t="s">
        <v>161</v>
      </c>
      <c r="E58" s="61">
        <f>'Приложение 4'!F85</f>
        <v>1036</v>
      </c>
      <c r="F58" s="61">
        <f>'Приложение 4'!G85</f>
        <v>1036</v>
      </c>
      <c r="G58" s="61">
        <f>'Приложение 4'!H85</f>
        <v>0</v>
      </c>
      <c r="H58" s="61">
        <f>'Приложение 4'!I85</f>
        <v>0</v>
      </c>
      <c r="I58" s="61">
        <f>'Приложение 4'!J85</f>
        <v>0</v>
      </c>
      <c r="J58" s="61">
        <f>'Приложение 4'!K85</f>
        <v>0</v>
      </c>
      <c r="K58" s="57"/>
    </row>
    <row r="59" spans="1:11" ht="72" x14ac:dyDescent="0.2">
      <c r="A59" s="146"/>
      <c r="B59" s="147"/>
      <c r="C59" s="63" t="s">
        <v>10</v>
      </c>
      <c r="D59" s="80" t="s">
        <v>162</v>
      </c>
      <c r="E59" s="61">
        <f>'Приложение 4'!F86</f>
        <v>1915</v>
      </c>
      <c r="F59" s="61">
        <f>'Приложение 4'!G86</f>
        <v>1915</v>
      </c>
      <c r="G59" s="61">
        <f>'Приложение 4'!H86</f>
        <v>0</v>
      </c>
      <c r="H59" s="61">
        <f>'Приложение 4'!I86</f>
        <v>0</v>
      </c>
      <c r="I59" s="61">
        <f>'Приложение 4'!J86</f>
        <v>0</v>
      </c>
      <c r="J59" s="61">
        <f>'Приложение 4'!K86</f>
        <v>0</v>
      </c>
      <c r="K59" s="57"/>
    </row>
    <row r="60" spans="1:11" ht="25.5" x14ac:dyDescent="0.2">
      <c r="A60" s="146" t="s">
        <v>127</v>
      </c>
      <c r="B60" s="148" t="s">
        <v>128</v>
      </c>
      <c r="C60" s="63" t="s">
        <v>92</v>
      </c>
      <c r="D60" s="80"/>
      <c r="E60" s="61">
        <f>'Приложение 4'!F91</f>
        <v>0</v>
      </c>
      <c r="F60" s="61">
        <f>'Приложение 4'!G91</f>
        <v>0</v>
      </c>
      <c r="G60" s="61">
        <f>'Приложение 4'!H91</f>
        <v>0</v>
      </c>
      <c r="H60" s="61">
        <f>'Приложение 4'!I91</f>
        <v>0</v>
      </c>
      <c r="I60" s="61">
        <f>'Приложение 4'!J91</f>
        <v>0</v>
      </c>
      <c r="J60" s="61">
        <f>'Приложение 4'!K91</f>
        <v>0</v>
      </c>
      <c r="K60" s="57"/>
    </row>
    <row r="61" spans="1:11" ht="38.25" x14ac:dyDescent="0.2">
      <c r="A61" s="146"/>
      <c r="B61" s="148"/>
      <c r="C61" s="63" t="s">
        <v>94</v>
      </c>
      <c r="D61" s="80"/>
      <c r="E61" s="61">
        <f>'Приложение 4'!F92</f>
        <v>0</v>
      </c>
      <c r="F61" s="61">
        <f>'Приложение 4'!G92</f>
        <v>0</v>
      </c>
      <c r="G61" s="61">
        <f>'Приложение 4'!H92</f>
        <v>0</v>
      </c>
      <c r="H61" s="61">
        <f>'Приложение 4'!I92</f>
        <v>0</v>
      </c>
      <c r="I61" s="61">
        <f>'Приложение 4'!J92</f>
        <v>0</v>
      </c>
      <c r="J61" s="61">
        <f>'Приложение 4'!K92</f>
        <v>0</v>
      </c>
      <c r="K61" s="57"/>
    </row>
    <row r="62" spans="1:11" ht="51" x14ac:dyDescent="0.2">
      <c r="A62" s="146"/>
      <c r="B62" s="148"/>
      <c r="C62" s="63" t="s">
        <v>10</v>
      </c>
      <c r="D62" s="80"/>
      <c r="E62" s="61">
        <f>'Приложение 4'!F93</f>
        <v>0</v>
      </c>
      <c r="F62" s="61">
        <f>'Приложение 4'!G93</f>
        <v>0</v>
      </c>
      <c r="G62" s="61">
        <f>'Приложение 4'!H93</f>
        <v>0</v>
      </c>
      <c r="H62" s="61">
        <f>'Приложение 4'!I93</f>
        <v>0</v>
      </c>
      <c r="I62" s="61">
        <f>'Приложение 4'!J93</f>
        <v>0</v>
      </c>
      <c r="J62" s="61">
        <f>'Приложение 4'!K93</f>
        <v>0</v>
      </c>
      <c r="K62" s="57"/>
    </row>
    <row r="63" spans="1:11" ht="25.5" x14ac:dyDescent="0.2">
      <c r="A63" s="146" t="s">
        <v>129</v>
      </c>
      <c r="B63" s="148" t="s">
        <v>130</v>
      </c>
      <c r="C63" s="63" t="s">
        <v>92</v>
      </c>
      <c r="D63" s="80"/>
      <c r="E63" s="61">
        <f>'Приложение 4'!F94</f>
        <v>0</v>
      </c>
      <c r="F63" s="61">
        <f>'Приложение 4'!G94</f>
        <v>0</v>
      </c>
      <c r="G63" s="61">
        <f>'Приложение 4'!H94</f>
        <v>0</v>
      </c>
      <c r="H63" s="61">
        <f>'Приложение 4'!I94</f>
        <v>0</v>
      </c>
      <c r="I63" s="61">
        <f>'Приложение 4'!J94</f>
        <v>0</v>
      </c>
      <c r="J63" s="61">
        <f>'Приложение 4'!K94</f>
        <v>0</v>
      </c>
      <c r="K63" s="57"/>
    </row>
    <row r="64" spans="1:11" ht="38.25" x14ac:dyDescent="0.2">
      <c r="A64" s="146"/>
      <c r="B64" s="148"/>
      <c r="C64" s="63" t="s">
        <v>94</v>
      </c>
      <c r="D64" s="80"/>
      <c r="E64" s="61">
        <f>'Приложение 4'!F95</f>
        <v>0</v>
      </c>
      <c r="F64" s="61">
        <f>'Приложение 4'!G95</f>
        <v>0</v>
      </c>
      <c r="G64" s="61">
        <f>'Приложение 4'!H95</f>
        <v>0</v>
      </c>
      <c r="H64" s="61">
        <f>'Приложение 4'!I95</f>
        <v>0</v>
      </c>
      <c r="I64" s="61">
        <f>'Приложение 4'!J95</f>
        <v>0</v>
      </c>
      <c r="J64" s="61">
        <f>'Приложение 4'!K95</f>
        <v>0</v>
      </c>
      <c r="K64" s="57"/>
    </row>
    <row r="65" spans="1:11" ht="51" x14ac:dyDescent="0.2">
      <c r="A65" s="146"/>
      <c r="B65" s="148"/>
      <c r="C65" s="63" t="s">
        <v>10</v>
      </c>
      <c r="D65" s="80"/>
      <c r="E65" s="61">
        <f>'Приложение 4'!F96</f>
        <v>0</v>
      </c>
      <c r="F65" s="61">
        <f>'Приложение 4'!G96</f>
        <v>0</v>
      </c>
      <c r="G65" s="61">
        <f>'Приложение 4'!H96</f>
        <v>0</v>
      </c>
      <c r="H65" s="61">
        <f>'Приложение 4'!I96</f>
        <v>0</v>
      </c>
      <c r="I65" s="61">
        <f>'Приложение 4'!J96</f>
        <v>0</v>
      </c>
      <c r="J65" s="61">
        <f>'Приложение 4'!K96</f>
        <v>0</v>
      </c>
      <c r="K65" s="57"/>
    </row>
    <row r="66" spans="1:11" ht="38.25" x14ac:dyDescent="0.2">
      <c r="A66" s="146"/>
      <c r="B66" s="148"/>
      <c r="C66" s="63" t="s">
        <v>94</v>
      </c>
      <c r="D66" s="80"/>
      <c r="E66" s="61">
        <f>'Приложение 4'!F97</f>
        <v>0</v>
      </c>
      <c r="F66" s="61">
        <f>'Приложение 4'!G97</f>
        <v>0</v>
      </c>
      <c r="G66" s="61">
        <f>'Приложение 4'!H97</f>
        <v>0</v>
      </c>
      <c r="H66" s="61">
        <f>'Приложение 4'!I97</f>
        <v>0</v>
      </c>
      <c r="I66" s="61">
        <f>'Приложение 4'!J97</f>
        <v>0</v>
      </c>
      <c r="J66" s="61">
        <f>'Приложение 4'!K97</f>
        <v>0</v>
      </c>
      <c r="K66" s="57"/>
    </row>
    <row r="67" spans="1:11" ht="51" x14ac:dyDescent="0.2">
      <c r="A67" s="146"/>
      <c r="B67" s="148"/>
      <c r="C67" s="63" t="s">
        <v>10</v>
      </c>
      <c r="D67" s="80"/>
      <c r="E67" s="61">
        <f>'Приложение 4'!F98</f>
        <v>0</v>
      </c>
      <c r="F67" s="61">
        <f>'Приложение 4'!G98</f>
        <v>0</v>
      </c>
      <c r="G67" s="61">
        <f>'Приложение 4'!H98</f>
        <v>0</v>
      </c>
      <c r="H67" s="61">
        <f>'Приложение 4'!I98</f>
        <v>0</v>
      </c>
      <c r="I67" s="61">
        <f>'Приложение 4'!J98</f>
        <v>0</v>
      </c>
      <c r="J67" s="61">
        <f>'Приложение 4'!K98</f>
        <v>0</v>
      </c>
      <c r="K67" s="57"/>
    </row>
    <row r="68" spans="1:11" ht="25.5" x14ac:dyDescent="0.2">
      <c r="A68" s="146" t="s">
        <v>131</v>
      </c>
      <c r="B68" s="148" t="s">
        <v>132</v>
      </c>
      <c r="C68" s="63" t="s">
        <v>92</v>
      </c>
      <c r="D68" s="80"/>
      <c r="E68" s="61">
        <f>'Приложение 4'!F99</f>
        <v>20884</v>
      </c>
      <c r="F68" s="61">
        <f>'Приложение 4'!G99</f>
        <v>3508</v>
      </c>
      <c r="G68" s="61">
        <f>'Приложение 4'!H99</f>
        <v>8045</v>
      </c>
      <c r="H68" s="61">
        <f>'Приложение 4'!I99</f>
        <v>9331</v>
      </c>
      <c r="I68" s="61">
        <f>'Приложение 4'!J99</f>
        <v>0</v>
      </c>
      <c r="J68" s="61">
        <f>'Приложение 4'!K99</f>
        <v>0</v>
      </c>
      <c r="K68" s="57"/>
    </row>
    <row r="69" spans="1:11" ht="84" x14ac:dyDescent="0.2">
      <c r="A69" s="146"/>
      <c r="B69" s="148"/>
      <c r="C69" s="63" t="s">
        <v>94</v>
      </c>
      <c r="D69" s="80" t="s">
        <v>161</v>
      </c>
      <c r="E69" s="61">
        <f>'Приложение 4'!F100</f>
        <v>7603</v>
      </c>
      <c r="F69" s="61">
        <f>'Приложение 4'!G100</f>
        <v>1277</v>
      </c>
      <c r="G69" s="61">
        <f>'Приложение 4'!H100</f>
        <v>2929</v>
      </c>
      <c r="H69" s="61">
        <f>'Приложение 4'!I100</f>
        <v>3397</v>
      </c>
      <c r="I69" s="61">
        <f>'Приложение 4'!J100</f>
        <v>0</v>
      </c>
      <c r="J69" s="61">
        <f>'Приложение 4'!K100</f>
        <v>0</v>
      </c>
      <c r="K69" s="57"/>
    </row>
    <row r="70" spans="1:11" ht="72" x14ac:dyDescent="0.2">
      <c r="A70" s="146"/>
      <c r="B70" s="148"/>
      <c r="C70" s="63" t="s">
        <v>10</v>
      </c>
      <c r="D70" s="80" t="s">
        <v>162</v>
      </c>
      <c r="E70" s="61">
        <f>'Приложение 4'!F101</f>
        <v>13281</v>
      </c>
      <c r="F70" s="61">
        <f>'Приложение 4'!G101</f>
        <v>2231</v>
      </c>
      <c r="G70" s="61">
        <f>'Приложение 4'!H101</f>
        <v>5116</v>
      </c>
      <c r="H70" s="61">
        <f>'Приложение 4'!I101</f>
        <v>5934</v>
      </c>
      <c r="I70" s="61">
        <f>'Приложение 4'!J101</f>
        <v>0</v>
      </c>
      <c r="J70" s="61">
        <f>'Приложение 4'!K101</f>
        <v>0</v>
      </c>
      <c r="K70" s="57"/>
    </row>
    <row r="71" spans="1:11" ht="25.5" x14ac:dyDescent="0.2">
      <c r="A71" s="146" t="s">
        <v>133</v>
      </c>
      <c r="B71" s="148" t="s">
        <v>134</v>
      </c>
      <c r="C71" s="63" t="s">
        <v>92</v>
      </c>
      <c r="D71" s="80"/>
      <c r="E71" s="61">
        <f>'Приложение 4'!F102</f>
        <v>61581</v>
      </c>
      <c r="F71" s="61">
        <f>'Приложение 4'!G102</f>
        <v>0</v>
      </c>
      <c r="G71" s="61">
        <f>'Приложение 4'!H102</f>
        <v>14521</v>
      </c>
      <c r="H71" s="61">
        <f>'Приложение 4'!I102</f>
        <v>47060</v>
      </c>
      <c r="I71" s="61">
        <f>'Приложение 4'!J102</f>
        <v>0</v>
      </c>
      <c r="J71" s="61">
        <f>'Приложение 4'!K102</f>
        <v>0</v>
      </c>
      <c r="K71" s="57"/>
    </row>
    <row r="72" spans="1:11" ht="84" x14ac:dyDescent="0.2">
      <c r="A72" s="146"/>
      <c r="B72" s="148"/>
      <c r="C72" s="63" t="s">
        <v>94</v>
      </c>
      <c r="D72" s="80" t="s">
        <v>161</v>
      </c>
      <c r="E72" s="61">
        <f>'Приложение 4'!F103</f>
        <v>22416</v>
      </c>
      <c r="F72" s="61">
        <f>'Приложение 4'!G103</f>
        <v>0</v>
      </c>
      <c r="G72" s="61">
        <f>'Приложение 4'!H103</f>
        <v>5286</v>
      </c>
      <c r="H72" s="61">
        <f>'Приложение 4'!I103</f>
        <v>17130</v>
      </c>
      <c r="I72" s="61">
        <f>'Приложение 4'!J103</f>
        <v>0</v>
      </c>
      <c r="J72" s="61">
        <f>'Приложение 4'!K103</f>
        <v>0</v>
      </c>
      <c r="K72" s="57"/>
    </row>
    <row r="73" spans="1:11" ht="72" x14ac:dyDescent="0.2">
      <c r="A73" s="146"/>
      <c r="B73" s="148"/>
      <c r="C73" s="63" t="s">
        <v>10</v>
      </c>
      <c r="D73" s="80" t="s">
        <v>162</v>
      </c>
      <c r="E73" s="61">
        <f>'Приложение 4'!F104</f>
        <v>39165</v>
      </c>
      <c r="F73" s="61">
        <f>'Приложение 4'!G104</f>
        <v>0</v>
      </c>
      <c r="G73" s="61">
        <f>'Приложение 4'!H104</f>
        <v>9235</v>
      </c>
      <c r="H73" s="61">
        <f>'Приложение 4'!I104</f>
        <v>29930</v>
      </c>
      <c r="I73" s="61">
        <f>'Приложение 4'!J104</f>
        <v>0</v>
      </c>
      <c r="J73" s="61">
        <f>'Приложение 4'!K104</f>
        <v>0</v>
      </c>
      <c r="K73" s="57"/>
    </row>
    <row r="74" spans="1:11" ht="25.5" x14ac:dyDescent="0.2">
      <c r="A74" s="146" t="s">
        <v>135</v>
      </c>
      <c r="B74" s="147" t="s">
        <v>136</v>
      </c>
      <c r="C74" s="63" t="s">
        <v>92</v>
      </c>
      <c r="D74" s="80"/>
      <c r="E74" s="61">
        <f>'Приложение 4'!F105</f>
        <v>26526.2</v>
      </c>
      <c r="F74" s="61">
        <f>'Приложение 4'!G105</f>
        <v>903</v>
      </c>
      <c r="G74" s="61">
        <f>'Приложение 4'!H105</f>
        <v>21735.200000000001</v>
      </c>
      <c r="H74" s="61">
        <f>'Приложение 4'!I105</f>
        <v>3888</v>
      </c>
      <c r="I74" s="61">
        <f>'Приложение 4'!J105</f>
        <v>0</v>
      </c>
      <c r="J74" s="61">
        <f>'Приложение 4'!K105</f>
        <v>0</v>
      </c>
      <c r="K74" s="57"/>
    </row>
    <row r="75" spans="1:11" ht="84" x14ac:dyDescent="0.2">
      <c r="A75" s="146"/>
      <c r="B75" s="147"/>
      <c r="C75" s="63" t="s">
        <v>94</v>
      </c>
      <c r="D75" s="80" t="s">
        <v>161</v>
      </c>
      <c r="E75" s="61">
        <f>'Приложение 4'!F106</f>
        <v>1080.27</v>
      </c>
      <c r="F75" s="61">
        <f>'Приложение 4'!G106</f>
        <v>90</v>
      </c>
      <c r="G75" s="61">
        <f>'Приложение 4'!H106</f>
        <v>601.27</v>
      </c>
      <c r="H75" s="61">
        <f>'Приложение 4'!I106</f>
        <v>389</v>
      </c>
      <c r="I75" s="61">
        <f>'Приложение 4'!J106</f>
        <v>0</v>
      </c>
      <c r="J75" s="61">
        <f>'Приложение 4'!K106</f>
        <v>0</v>
      </c>
      <c r="K75" s="57"/>
    </row>
    <row r="76" spans="1:11" ht="72" x14ac:dyDescent="0.2">
      <c r="A76" s="146"/>
      <c r="B76" s="147"/>
      <c r="C76" s="63" t="s">
        <v>10</v>
      </c>
      <c r="D76" s="80" t="s">
        <v>162</v>
      </c>
      <c r="E76" s="61">
        <f>'Приложение 4'!F107</f>
        <v>10227.73</v>
      </c>
      <c r="F76" s="61">
        <f>'Приложение 4'!G107</f>
        <v>813</v>
      </c>
      <c r="G76" s="61">
        <f>'Приложение 4'!H107</f>
        <v>5915.73</v>
      </c>
      <c r="H76" s="61">
        <f>'Приложение 4'!I107</f>
        <v>3499</v>
      </c>
      <c r="I76" s="61">
        <f>'Приложение 4'!J107</f>
        <v>0</v>
      </c>
      <c r="J76" s="61">
        <f>'Приложение 4'!K107</f>
        <v>0</v>
      </c>
      <c r="K76" s="57"/>
    </row>
    <row r="77" spans="1:11" ht="60" x14ac:dyDescent="0.2">
      <c r="A77" s="149"/>
      <c r="B77" s="149"/>
      <c r="C77" s="63" t="s">
        <v>126</v>
      </c>
      <c r="D77" s="80" t="s">
        <v>163</v>
      </c>
      <c r="E77" s="61">
        <f>'Приложение 4'!F108</f>
        <v>15218.2</v>
      </c>
      <c r="F77" s="61">
        <f>'Приложение 4'!G108</f>
        <v>0</v>
      </c>
      <c r="G77" s="61">
        <f>'Приложение 4'!H108</f>
        <v>15218.2</v>
      </c>
      <c r="H77" s="61">
        <f>'Приложение 4'!I108</f>
        <v>0</v>
      </c>
      <c r="I77" s="61">
        <f>'Приложение 4'!J108</f>
        <v>0</v>
      </c>
      <c r="J77" s="61">
        <f>'Приложение 4'!K108</f>
        <v>0</v>
      </c>
      <c r="K77" s="57"/>
    </row>
  </sheetData>
  <mergeCells count="69">
    <mergeCell ref="A74:A77"/>
    <mergeCell ref="B74:B77"/>
    <mergeCell ref="H1:K1"/>
    <mergeCell ref="A57:A59"/>
    <mergeCell ref="B57:B59"/>
    <mergeCell ref="A60:A62"/>
    <mergeCell ref="B60:B62"/>
    <mergeCell ref="A63:A67"/>
    <mergeCell ref="B63:B67"/>
    <mergeCell ref="A68:A70"/>
    <mergeCell ref="B68:B70"/>
    <mergeCell ref="A71:A73"/>
    <mergeCell ref="B71:B73"/>
    <mergeCell ref="A46:A47"/>
    <mergeCell ref="A54:A56"/>
    <mergeCell ref="B54:B56"/>
    <mergeCell ref="A35:A37"/>
    <mergeCell ref="B35:B37"/>
    <mergeCell ref="A38:A39"/>
    <mergeCell ref="B38:B39"/>
    <mergeCell ref="A40:A41"/>
    <mergeCell ref="B40:B41"/>
    <mergeCell ref="A42:A43"/>
    <mergeCell ref="B42:B43"/>
    <mergeCell ref="A44:A45"/>
    <mergeCell ref="B44:B45"/>
    <mergeCell ref="B48:B49"/>
    <mergeCell ref="A50:A51"/>
    <mergeCell ref="B50:B51"/>
    <mergeCell ref="A48:A49"/>
    <mergeCell ref="A52:A53"/>
    <mergeCell ref="B31:K31"/>
    <mergeCell ref="A33:A34"/>
    <mergeCell ref="B33:B34"/>
    <mergeCell ref="C33:C34"/>
    <mergeCell ref="D33:D34"/>
    <mergeCell ref="E33:J33"/>
    <mergeCell ref="K33:K34"/>
    <mergeCell ref="B46:B47"/>
    <mergeCell ref="B52:B53"/>
    <mergeCell ref="A27:A29"/>
    <mergeCell ref="B27:B29"/>
    <mergeCell ref="E8:J10"/>
    <mergeCell ref="E11:J13"/>
    <mergeCell ref="K11:K13"/>
    <mergeCell ref="K8:K10"/>
    <mergeCell ref="A20:A21"/>
    <mergeCell ref="B20:B21"/>
    <mergeCell ref="A22:A23"/>
    <mergeCell ref="B22:B23"/>
    <mergeCell ref="A24:A26"/>
    <mergeCell ref="B24:B26"/>
    <mergeCell ref="A14:A16"/>
    <mergeCell ref="B14:B16"/>
    <mergeCell ref="A17:A19"/>
    <mergeCell ref="B17:B19"/>
    <mergeCell ref="A8:A10"/>
    <mergeCell ref="B8:B10"/>
    <mergeCell ref="A11:A13"/>
    <mergeCell ref="B11:B13"/>
    <mergeCell ref="P1:R1"/>
    <mergeCell ref="B2:K2"/>
    <mergeCell ref="A6:A7"/>
    <mergeCell ref="B6:B7"/>
    <mergeCell ref="C6:C7"/>
    <mergeCell ref="D6:D7"/>
    <mergeCell ref="E6:J6"/>
    <mergeCell ref="K6:K7"/>
    <mergeCell ref="B4:K4"/>
  </mergeCells>
  <pageMargins left="0.39370078740157483" right="0.39370078740157483" top="0.39370078740157483" bottom="0.19685039370078741" header="0.11811023622047245" footer="0.11811023622047245"/>
  <pageSetup paperSize="9" scale="88" fitToHeight="10" orientation="landscape" r:id="rId1"/>
  <headerFooter alignWithMargins="0"/>
  <rowBreaks count="4" manualBreakCount="4">
    <brk id="13" max="10" man="1"/>
    <brk id="21" max="10" man="1"/>
    <brk id="37" max="10" man="1"/>
    <brk id="53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8"/>
  <sheetViews>
    <sheetView view="pageBreakPreview" zoomScaleNormal="100" zoomScaleSheetLayoutView="100" workbookViewId="0">
      <selection activeCell="A4" sqref="A4:M4"/>
    </sheetView>
  </sheetViews>
  <sheetFormatPr defaultRowHeight="12.75" x14ac:dyDescent="0.2"/>
  <cols>
    <col min="1" max="1" width="5.85546875" style="22" customWidth="1"/>
    <col min="2" max="2" width="42.140625" style="22" customWidth="1"/>
    <col min="3" max="3" width="10.5703125" style="22" customWidth="1"/>
    <col min="4" max="4" width="15.85546875" style="22" customWidth="1"/>
    <col min="5" max="5" width="14" style="26" customWidth="1"/>
    <col min="6" max="6" width="9" style="26" customWidth="1"/>
    <col min="7" max="7" width="9.5703125" style="26" customWidth="1"/>
    <col min="8" max="9" width="10.42578125" style="26" customWidth="1"/>
    <col min="10" max="10" width="10.7109375" style="26" customWidth="1"/>
    <col min="11" max="11" width="9.42578125" style="26" customWidth="1"/>
    <col min="12" max="12" width="11.85546875" style="22" customWidth="1"/>
    <col min="13" max="13" width="62.7109375" style="22" customWidth="1"/>
    <col min="14" max="16384" width="9.140625" style="1"/>
  </cols>
  <sheetData>
    <row r="1" spans="1:13" ht="91.5" customHeight="1" x14ac:dyDescent="0.2">
      <c r="D1" s="23" t="s">
        <v>35</v>
      </c>
      <c r="E1" s="24"/>
      <c r="F1" s="24"/>
      <c r="G1" s="24"/>
      <c r="H1" s="24"/>
      <c r="I1" s="24"/>
      <c r="K1" s="112" t="s">
        <v>210</v>
      </c>
      <c r="L1" s="151"/>
      <c r="M1" s="151"/>
    </row>
    <row r="2" spans="1:13" s="18" customFormat="1" ht="15.75" x14ac:dyDescent="0.2">
      <c r="A2" s="132" t="s">
        <v>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4"/>
    </row>
    <row r="3" spans="1:13" s="18" customFormat="1" ht="15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25"/>
      <c r="M3" s="25"/>
    </row>
    <row r="4" spans="1:13" ht="15" customHeight="1" x14ac:dyDescent="0.2">
      <c r="A4" s="167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9"/>
      <c r="M4" s="169"/>
    </row>
    <row r="5" spans="1:13" ht="49.5" customHeight="1" x14ac:dyDescent="0.2">
      <c r="A5" s="170" t="s">
        <v>138</v>
      </c>
      <c r="B5" s="174" t="s">
        <v>205</v>
      </c>
      <c r="C5" s="32" t="s">
        <v>139</v>
      </c>
      <c r="D5" s="154" t="s">
        <v>11</v>
      </c>
      <c r="E5" s="170" t="s">
        <v>140</v>
      </c>
      <c r="F5" s="33" t="s">
        <v>3</v>
      </c>
      <c r="G5" s="170" t="s">
        <v>141</v>
      </c>
      <c r="H5" s="170"/>
      <c r="I5" s="170"/>
      <c r="J5" s="170"/>
      <c r="K5" s="170"/>
      <c r="L5" s="154" t="s">
        <v>142</v>
      </c>
      <c r="M5" s="170" t="s">
        <v>143</v>
      </c>
    </row>
    <row r="6" spans="1:13" ht="30" customHeight="1" x14ac:dyDescent="0.2">
      <c r="A6" s="170"/>
      <c r="B6" s="175"/>
      <c r="C6" s="32" t="s">
        <v>144</v>
      </c>
      <c r="D6" s="154"/>
      <c r="E6" s="170"/>
      <c r="F6" s="33" t="s">
        <v>145</v>
      </c>
      <c r="G6" s="83" t="s">
        <v>192</v>
      </c>
      <c r="H6" s="83" t="s">
        <v>193</v>
      </c>
      <c r="I6" s="83" t="s">
        <v>194</v>
      </c>
      <c r="J6" s="83" t="s">
        <v>195</v>
      </c>
      <c r="K6" s="83" t="s">
        <v>196</v>
      </c>
      <c r="L6" s="154"/>
      <c r="M6" s="170"/>
    </row>
    <row r="7" spans="1:13" x14ac:dyDescent="0.2">
      <c r="A7" s="33">
        <v>1</v>
      </c>
      <c r="B7" s="33">
        <v>2</v>
      </c>
      <c r="C7" s="32">
        <v>3</v>
      </c>
      <c r="D7" s="32">
        <v>4</v>
      </c>
      <c r="E7" s="32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2">
        <v>12</v>
      </c>
      <c r="M7" s="32">
        <v>13</v>
      </c>
    </row>
    <row r="8" spans="1:13" x14ac:dyDescent="0.2">
      <c r="A8" s="1"/>
      <c r="B8" s="171" t="s">
        <v>178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3"/>
    </row>
    <row r="9" spans="1:13" x14ac:dyDescent="0.2">
      <c r="A9" s="166" t="s">
        <v>9</v>
      </c>
      <c r="B9" s="165" t="s">
        <v>188</v>
      </c>
      <c r="C9" s="166" t="s">
        <v>90</v>
      </c>
      <c r="D9" s="37" t="s">
        <v>5</v>
      </c>
      <c r="E9" s="165" t="s">
        <v>52</v>
      </c>
      <c r="F9" s="165"/>
      <c r="G9" s="165"/>
      <c r="H9" s="165"/>
      <c r="I9" s="165"/>
      <c r="J9" s="165"/>
      <c r="K9" s="165"/>
      <c r="L9" s="166" t="s">
        <v>51</v>
      </c>
      <c r="M9" s="165" t="s">
        <v>191</v>
      </c>
    </row>
    <row r="10" spans="1:13" ht="22.5" x14ac:dyDescent="0.2">
      <c r="A10" s="166"/>
      <c r="B10" s="165"/>
      <c r="C10" s="166"/>
      <c r="D10" s="37" t="s">
        <v>10</v>
      </c>
      <c r="E10" s="165"/>
      <c r="F10" s="165"/>
      <c r="G10" s="165"/>
      <c r="H10" s="165"/>
      <c r="I10" s="165"/>
      <c r="J10" s="165"/>
      <c r="K10" s="165"/>
      <c r="L10" s="166"/>
      <c r="M10" s="165"/>
    </row>
    <row r="11" spans="1:13" ht="60.75" customHeight="1" x14ac:dyDescent="0.2">
      <c r="A11" s="166"/>
      <c r="B11" s="165"/>
      <c r="C11" s="166"/>
      <c r="D11" s="37" t="s">
        <v>94</v>
      </c>
      <c r="E11" s="165"/>
      <c r="F11" s="165"/>
      <c r="G11" s="165"/>
      <c r="H11" s="165"/>
      <c r="I11" s="165"/>
      <c r="J11" s="165"/>
      <c r="K11" s="165"/>
      <c r="L11" s="166"/>
      <c r="M11" s="165"/>
    </row>
    <row r="12" spans="1:13" x14ac:dyDescent="0.2">
      <c r="A12" s="164" t="s">
        <v>13</v>
      </c>
      <c r="B12" s="163" t="s">
        <v>180</v>
      </c>
      <c r="C12" s="164" t="s">
        <v>90</v>
      </c>
      <c r="D12" s="38" t="s">
        <v>5</v>
      </c>
      <c r="E12" s="163" t="s">
        <v>52</v>
      </c>
      <c r="F12" s="163"/>
      <c r="G12" s="163"/>
      <c r="H12" s="163"/>
      <c r="I12" s="163"/>
      <c r="J12" s="163"/>
      <c r="K12" s="163"/>
      <c r="L12" s="164" t="s">
        <v>51</v>
      </c>
      <c r="M12" s="163"/>
    </row>
    <row r="13" spans="1:13" ht="22.5" x14ac:dyDescent="0.2">
      <c r="A13" s="164"/>
      <c r="B13" s="163"/>
      <c r="C13" s="164"/>
      <c r="D13" s="38" t="s">
        <v>10</v>
      </c>
      <c r="E13" s="163"/>
      <c r="F13" s="163"/>
      <c r="G13" s="163"/>
      <c r="H13" s="163"/>
      <c r="I13" s="163"/>
      <c r="J13" s="163"/>
      <c r="K13" s="163"/>
      <c r="L13" s="164"/>
      <c r="M13" s="163"/>
    </row>
    <row r="14" spans="1:13" ht="33.75" x14ac:dyDescent="0.2">
      <c r="A14" s="164"/>
      <c r="B14" s="163"/>
      <c r="C14" s="164"/>
      <c r="D14" s="38" t="s">
        <v>146</v>
      </c>
      <c r="E14" s="163"/>
      <c r="F14" s="163"/>
      <c r="G14" s="163"/>
      <c r="H14" s="163"/>
      <c r="I14" s="163"/>
      <c r="J14" s="163"/>
      <c r="K14" s="163"/>
      <c r="L14" s="164"/>
      <c r="M14" s="163"/>
    </row>
    <row r="15" spans="1:13" x14ac:dyDescent="0.2">
      <c r="A15" s="164" t="s">
        <v>28</v>
      </c>
      <c r="B15" s="163" t="s">
        <v>187</v>
      </c>
      <c r="C15" s="164" t="s">
        <v>90</v>
      </c>
      <c r="D15" s="38" t="s">
        <v>5</v>
      </c>
      <c r="E15" s="163" t="s">
        <v>52</v>
      </c>
      <c r="F15" s="163"/>
      <c r="G15" s="163"/>
      <c r="H15" s="163"/>
      <c r="I15" s="163"/>
      <c r="J15" s="163"/>
      <c r="K15" s="163"/>
      <c r="L15" s="164" t="s">
        <v>51</v>
      </c>
      <c r="M15" s="163"/>
    </row>
    <row r="16" spans="1:13" ht="22.5" x14ac:dyDescent="0.2">
      <c r="A16" s="164"/>
      <c r="B16" s="163"/>
      <c r="C16" s="164"/>
      <c r="D16" s="38" t="s">
        <v>10</v>
      </c>
      <c r="E16" s="163"/>
      <c r="F16" s="163"/>
      <c r="G16" s="163"/>
      <c r="H16" s="163"/>
      <c r="I16" s="163"/>
      <c r="J16" s="163"/>
      <c r="K16" s="163"/>
      <c r="L16" s="164"/>
      <c r="M16" s="163"/>
    </row>
    <row r="17" spans="1:13" ht="22.5" x14ac:dyDescent="0.2">
      <c r="A17" s="164"/>
      <c r="B17" s="163"/>
      <c r="C17" s="164"/>
      <c r="D17" s="38" t="s">
        <v>94</v>
      </c>
      <c r="E17" s="163"/>
      <c r="F17" s="163"/>
      <c r="G17" s="163"/>
      <c r="H17" s="163"/>
      <c r="I17" s="163"/>
      <c r="J17" s="163"/>
      <c r="K17" s="163"/>
      <c r="L17" s="164"/>
      <c r="M17" s="163"/>
    </row>
    <row r="18" spans="1:13" x14ac:dyDescent="0.2">
      <c r="A18" s="166" t="s">
        <v>12</v>
      </c>
      <c r="B18" s="165" t="s">
        <v>189</v>
      </c>
      <c r="C18" s="166" t="s">
        <v>90</v>
      </c>
      <c r="D18" s="37" t="s">
        <v>5</v>
      </c>
      <c r="E18" s="35">
        <f>SUM(E19:E20)</f>
        <v>0</v>
      </c>
      <c r="F18" s="35">
        <f>SUM(G18:K18)</f>
        <v>827035</v>
      </c>
      <c r="G18" s="35">
        <f t="shared" ref="G18:K18" si="0">SUM(G19:G20)</f>
        <v>167035</v>
      </c>
      <c r="H18" s="35">
        <f t="shared" si="0"/>
        <v>165000</v>
      </c>
      <c r="I18" s="35">
        <f t="shared" si="0"/>
        <v>165000</v>
      </c>
      <c r="J18" s="35">
        <f t="shared" si="0"/>
        <v>165000</v>
      </c>
      <c r="K18" s="35">
        <f t="shared" si="0"/>
        <v>165000</v>
      </c>
      <c r="L18" s="166" t="s">
        <v>51</v>
      </c>
      <c r="M18" s="165" t="s">
        <v>149</v>
      </c>
    </row>
    <row r="19" spans="1:13" ht="22.5" x14ac:dyDescent="0.2">
      <c r="A19" s="166"/>
      <c r="B19" s="165"/>
      <c r="C19" s="166"/>
      <c r="D19" s="37" t="s">
        <v>10</v>
      </c>
      <c r="E19" s="35">
        <f>SUM(E22+E25)</f>
        <v>0</v>
      </c>
      <c r="F19" s="35">
        <f t="shared" ref="F19:F39" si="1">SUM(G19:K19)</f>
        <v>2014</v>
      </c>
      <c r="G19" s="35">
        <f t="shared" ref="G19:K19" si="2">SUM(G22+G25)</f>
        <v>2014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166"/>
      <c r="M19" s="165"/>
    </row>
    <row r="20" spans="1:13" ht="22.5" x14ac:dyDescent="0.2">
      <c r="A20" s="166"/>
      <c r="B20" s="165"/>
      <c r="C20" s="166"/>
      <c r="D20" s="37" t="s">
        <v>94</v>
      </c>
      <c r="E20" s="35">
        <f>+E33</f>
        <v>0</v>
      </c>
      <c r="F20" s="35">
        <f t="shared" si="1"/>
        <v>825021</v>
      </c>
      <c r="G20" s="35">
        <f t="shared" ref="G20:K20" si="3">SUM(G23+G26+G28+G30)</f>
        <v>165021</v>
      </c>
      <c r="H20" s="35">
        <f t="shared" si="3"/>
        <v>165000</v>
      </c>
      <c r="I20" s="35">
        <f t="shared" si="3"/>
        <v>165000</v>
      </c>
      <c r="J20" s="35">
        <f t="shared" si="3"/>
        <v>165000</v>
      </c>
      <c r="K20" s="35">
        <f t="shared" si="3"/>
        <v>165000</v>
      </c>
      <c r="L20" s="166"/>
      <c r="M20" s="165"/>
    </row>
    <row r="21" spans="1:13" x14ac:dyDescent="0.2">
      <c r="A21" s="164" t="s">
        <v>14</v>
      </c>
      <c r="B21" s="163" t="s">
        <v>181</v>
      </c>
      <c r="C21" s="164" t="s">
        <v>90</v>
      </c>
      <c r="D21" s="38" t="s">
        <v>5</v>
      </c>
      <c r="E21" s="39">
        <f>SUM(E22:E23)</f>
        <v>0</v>
      </c>
      <c r="F21" s="35">
        <f t="shared" si="1"/>
        <v>2035</v>
      </c>
      <c r="G21" s="39">
        <f t="shared" ref="G21:K21" si="4">SUM(G22:G23)</f>
        <v>2035</v>
      </c>
      <c r="H21" s="39">
        <f t="shared" si="4"/>
        <v>0</v>
      </c>
      <c r="I21" s="39">
        <f t="shared" si="4"/>
        <v>0</v>
      </c>
      <c r="J21" s="39">
        <f t="shared" si="4"/>
        <v>0</v>
      </c>
      <c r="K21" s="39">
        <f t="shared" si="4"/>
        <v>0</v>
      </c>
      <c r="L21" s="164" t="s">
        <v>51</v>
      </c>
      <c r="M21" s="163"/>
    </row>
    <row r="22" spans="1:13" ht="22.5" x14ac:dyDescent="0.2">
      <c r="A22" s="164"/>
      <c r="B22" s="163"/>
      <c r="C22" s="164"/>
      <c r="D22" s="38" t="s">
        <v>10</v>
      </c>
      <c r="E22" s="39">
        <v>0</v>
      </c>
      <c r="F22" s="35">
        <f t="shared" si="1"/>
        <v>2014</v>
      </c>
      <c r="G22" s="39">
        <v>2014</v>
      </c>
      <c r="H22" s="39">
        <v>0</v>
      </c>
      <c r="I22" s="39">
        <v>0</v>
      </c>
      <c r="J22" s="39">
        <v>0</v>
      </c>
      <c r="K22" s="39">
        <v>0</v>
      </c>
      <c r="L22" s="164"/>
      <c r="M22" s="163"/>
    </row>
    <row r="23" spans="1:13" ht="45.75" customHeight="1" x14ac:dyDescent="0.2">
      <c r="A23" s="164"/>
      <c r="B23" s="163"/>
      <c r="C23" s="164"/>
      <c r="D23" s="38" t="s">
        <v>94</v>
      </c>
      <c r="E23" s="39">
        <v>0</v>
      </c>
      <c r="F23" s="35">
        <f t="shared" si="1"/>
        <v>21</v>
      </c>
      <c r="G23" s="39">
        <v>21</v>
      </c>
      <c r="H23" s="39">
        <v>0</v>
      </c>
      <c r="I23" s="39">
        <v>0</v>
      </c>
      <c r="J23" s="39">
        <v>0</v>
      </c>
      <c r="K23" s="39">
        <v>0</v>
      </c>
      <c r="L23" s="164"/>
      <c r="M23" s="163"/>
    </row>
    <row r="24" spans="1:13" x14ac:dyDescent="0.2">
      <c r="A24" s="164" t="s">
        <v>29</v>
      </c>
      <c r="B24" s="163" t="s">
        <v>186</v>
      </c>
      <c r="C24" s="163" t="s">
        <v>90</v>
      </c>
      <c r="D24" s="38" t="s">
        <v>5</v>
      </c>
      <c r="E24" s="39">
        <f>SUM(E25:E26)</f>
        <v>0</v>
      </c>
      <c r="F24" s="35">
        <f t="shared" si="1"/>
        <v>0</v>
      </c>
      <c r="G24" s="39">
        <f t="shared" ref="G24:K24" si="5">SUM(G25:G26)</f>
        <v>0</v>
      </c>
      <c r="H24" s="39">
        <f t="shared" si="5"/>
        <v>0</v>
      </c>
      <c r="I24" s="39">
        <f t="shared" si="5"/>
        <v>0</v>
      </c>
      <c r="J24" s="39">
        <f t="shared" si="5"/>
        <v>0</v>
      </c>
      <c r="K24" s="39">
        <f t="shared" si="5"/>
        <v>0</v>
      </c>
      <c r="L24" s="164" t="s">
        <v>51</v>
      </c>
      <c r="M24" s="163"/>
    </row>
    <row r="25" spans="1:13" ht="22.5" x14ac:dyDescent="0.2">
      <c r="A25" s="164"/>
      <c r="B25" s="163"/>
      <c r="C25" s="163"/>
      <c r="D25" s="38" t="s">
        <v>10</v>
      </c>
      <c r="E25" s="39">
        <v>0</v>
      </c>
      <c r="F25" s="35">
        <f t="shared" si="1"/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164"/>
      <c r="M25" s="163"/>
    </row>
    <row r="26" spans="1:13" ht="22.5" x14ac:dyDescent="0.2">
      <c r="A26" s="164"/>
      <c r="B26" s="163"/>
      <c r="C26" s="163"/>
      <c r="D26" s="38" t="s">
        <v>94</v>
      </c>
      <c r="E26" s="39">
        <v>0</v>
      </c>
      <c r="F26" s="35">
        <f t="shared" si="1"/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164"/>
      <c r="M26" s="163"/>
    </row>
    <row r="27" spans="1:13" ht="26.25" customHeight="1" x14ac:dyDescent="0.2">
      <c r="A27" s="164" t="s">
        <v>33</v>
      </c>
      <c r="B27" s="163" t="s">
        <v>185</v>
      </c>
      <c r="C27" s="163" t="s">
        <v>90</v>
      </c>
      <c r="D27" s="38" t="s">
        <v>5</v>
      </c>
      <c r="E27" s="39">
        <f>SUM(E28)</f>
        <v>123467.7</v>
      </c>
      <c r="F27" s="35">
        <f t="shared" si="1"/>
        <v>825000</v>
      </c>
      <c r="G27" s="39">
        <f t="shared" ref="G27:K27" si="6">SUM(G28)</f>
        <v>165000</v>
      </c>
      <c r="H27" s="39">
        <f t="shared" si="6"/>
        <v>165000</v>
      </c>
      <c r="I27" s="39">
        <f t="shared" si="6"/>
        <v>165000</v>
      </c>
      <c r="J27" s="39">
        <f t="shared" si="6"/>
        <v>165000</v>
      </c>
      <c r="K27" s="39">
        <f t="shared" si="6"/>
        <v>165000</v>
      </c>
      <c r="L27" s="164" t="s">
        <v>51</v>
      </c>
      <c r="M27" s="163"/>
    </row>
    <row r="28" spans="1:13" ht="36" customHeight="1" x14ac:dyDescent="0.2">
      <c r="A28" s="164"/>
      <c r="B28" s="163"/>
      <c r="C28" s="163"/>
      <c r="D28" s="38" t="s">
        <v>94</v>
      </c>
      <c r="E28" s="39">
        <v>123467.7</v>
      </c>
      <c r="F28" s="35">
        <f t="shared" si="1"/>
        <v>825000</v>
      </c>
      <c r="G28" s="39">
        <v>165000</v>
      </c>
      <c r="H28" s="39">
        <v>165000</v>
      </c>
      <c r="I28" s="39">
        <v>165000</v>
      </c>
      <c r="J28" s="39">
        <v>165000</v>
      </c>
      <c r="K28" s="39">
        <v>165000</v>
      </c>
      <c r="L28" s="164"/>
      <c r="M28" s="163"/>
    </row>
    <row r="29" spans="1:13" x14ac:dyDescent="0.2">
      <c r="A29" s="164" t="s">
        <v>36</v>
      </c>
      <c r="B29" s="163" t="s">
        <v>184</v>
      </c>
      <c r="C29" s="163" t="s">
        <v>90</v>
      </c>
      <c r="D29" s="38" t="s">
        <v>5</v>
      </c>
      <c r="E29" s="39">
        <f>SUM(E30)</f>
        <v>20172.900000000001</v>
      </c>
      <c r="F29" s="35">
        <f t="shared" si="1"/>
        <v>0</v>
      </c>
      <c r="G29" s="39">
        <f t="shared" ref="G29:K29" si="7">SUM(G30)</f>
        <v>0</v>
      </c>
      <c r="H29" s="39">
        <f t="shared" si="7"/>
        <v>0</v>
      </c>
      <c r="I29" s="39">
        <f t="shared" si="7"/>
        <v>0</v>
      </c>
      <c r="J29" s="39">
        <f t="shared" si="7"/>
        <v>0</v>
      </c>
      <c r="K29" s="39">
        <f t="shared" si="7"/>
        <v>0</v>
      </c>
      <c r="L29" s="164" t="s">
        <v>51</v>
      </c>
      <c r="M29" s="163"/>
    </row>
    <row r="30" spans="1:13" ht="22.5" x14ac:dyDescent="0.2">
      <c r="A30" s="164"/>
      <c r="B30" s="163"/>
      <c r="C30" s="163"/>
      <c r="D30" s="38" t="s">
        <v>94</v>
      </c>
      <c r="E30" s="39">
        <v>20172.900000000001</v>
      </c>
      <c r="F30" s="35">
        <f t="shared" si="1"/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164"/>
      <c r="M30" s="163"/>
    </row>
    <row r="31" spans="1:13" x14ac:dyDescent="0.2">
      <c r="A31" s="165" t="s">
        <v>37</v>
      </c>
      <c r="B31" s="165" t="s">
        <v>190</v>
      </c>
      <c r="C31" s="165" t="s">
        <v>90</v>
      </c>
      <c r="D31" s="37" t="s">
        <v>5</v>
      </c>
      <c r="E31" s="35">
        <f t="shared" ref="E31" si="8">SUM(E32:E33)</f>
        <v>0</v>
      </c>
      <c r="F31" s="35">
        <f t="shared" si="1"/>
        <v>1926</v>
      </c>
      <c r="G31" s="35">
        <f t="shared" ref="G31:K31" si="9">SUM(G32:G33)</f>
        <v>1926</v>
      </c>
      <c r="H31" s="35">
        <f t="shared" si="9"/>
        <v>0</v>
      </c>
      <c r="I31" s="35">
        <f t="shared" si="9"/>
        <v>0</v>
      </c>
      <c r="J31" s="35">
        <f t="shared" si="9"/>
        <v>0</v>
      </c>
      <c r="K31" s="35">
        <f t="shared" si="9"/>
        <v>0</v>
      </c>
      <c r="L31" s="166" t="s">
        <v>51</v>
      </c>
      <c r="M31" s="165"/>
    </row>
    <row r="32" spans="1:13" ht="22.5" x14ac:dyDescent="0.2">
      <c r="A32" s="165"/>
      <c r="B32" s="165"/>
      <c r="C32" s="165"/>
      <c r="D32" s="37" t="s">
        <v>10</v>
      </c>
      <c r="E32" s="35">
        <f>SUM(E35+E38)</f>
        <v>0</v>
      </c>
      <c r="F32" s="35">
        <f t="shared" si="1"/>
        <v>1224</v>
      </c>
      <c r="G32" s="35">
        <f t="shared" ref="G32:K33" si="10">SUM(G35+G38)</f>
        <v>1224</v>
      </c>
      <c r="H32" s="35">
        <f t="shared" si="10"/>
        <v>0</v>
      </c>
      <c r="I32" s="35">
        <f t="shared" si="10"/>
        <v>0</v>
      </c>
      <c r="J32" s="35">
        <f t="shared" si="10"/>
        <v>0</v>
      </c>
      <c r="K32" s="35">
        <f t="shared" si="10"/>
        <v>0</v>
      </c>
      <c r="L32" s="166"/>
      <c r="M32" s="165"/>
    </row>
    <row r="33" spans="1:13" ht="22.5" x14ac:dyDescent="0.2">
      <c r="A33" s="165"/>
      <c r="B33" s="165"/>
      <c r="C33" s="165"/>
      <c r="D33" s="37" t="s">
        <v>94</v>
      </c>
      <c r="E33" s="35">
        <f>SUM(E36+E39)</f>
        <v>0</v>
      </c>
      <c r="F33" s="35">
        <f t="shared" si="1"/>
        <v>702</v>
      </c>
      <c r="G33" s="35">
        <f t="shared" si="10"/>
        <v>702</v>
      </c>
      <c r="H33" s="35">
        <f t="shared" si="10"/>
        <v>0</v>
      </c>
      <c r="I33" s="35">
        <f t="shared" si="10"/>
        <v>0</v>
      </c>
      <c r="J33" s="35">
        <f t="shared" si="10"/>
        <v>0</v>
      </c>
      <c r="K33" s="35">
        <f t="shared" si="10"/>
        <v>0</v>
      </c>
      <c r="L33" s="166"/>
      <c r="M33" s="165"/>
    </row>
    <row r="34" spans="1:13" x14ac:dyDescent="0.2">
      <c r="A34" s="163" t="s">
        <v>105</v>
      </c>
      <c r="B34" s="163" t="s">
        <v>182</v>
      </c>
      <c r="C34" s="163" t="s">
        <v>90</v>
      </c>
      <c r="D34" s="38" t="s">
        <v>5</v>
      </c>
      <c r="E34" s="39">
        <f t="shared" ref="E34:K34" si="11">SUM(E35:E36)</f>
        <v>0</v>
      </c>
      <c r="F34" s="35">
        <f t="shared" si="1"/>
        <v>0</v>
      </c>
      <c r="G34" s="39">
        <f t="shared" si="11"/>
        <v>0</v>
      </c>
      <c r="H34" s="39">
        <f t="shared" si="11"/>
        <v>0</v>
      </c>
      <c r="I34" s="39">
        <f t="shared" si="11"/>
        <v>0</v>
      </c>
      <c r="J34" s="39">
        <f t="shared" si="11"/>
        <v>0</v>
      </c>
      <c r="K34" s="39">
        <f t="shared" si="11"/>
        <v>0</v>
      </c>
      <c r="L34" s="164" t="s">
        <v>51</v>
      </c>
      <c r="M34" s="163"/>
    </row>
    <row r="35" spans="1:13" ht="22.5" x14ac:dyDescent="0.2">
      <c r="A35" s="163"/>
      <c r="B35" s="163"/>
      <c r="C35" s="163"/>
      <c r="D35" s="38" t="s">
        <v>10</v>
      </c>
      <c r="E35" s="39">
        <v>0</v>
      </c>
      <c r="F35" s="35">
        <f t="shared" si="1"/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164"/>
      <c r="M35" s="163"/>
    </row>
    <row r="36" spans="1:13" ht="33.75" customHeight="1" x14ac:dyDescent="0.2">
      <c r="A36" s="163"/>
      <c r="B36" s="163"/>
      <c r="C36" s="163"/>
      <c r="D36" s="38" t="s">
        <v>94</v>
      </c>
      <c r="E36" s="39">
        <v>0</v>
      </c>
      <c r="F36" s="35">
        <f t="shared" si="1"/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164"/>
      <c r="M36" s="163"/>
    </row>
    <row r="37" spans="1:13" x14ac:dyDescent="0.2">
      <c r="A37" s="163" t="s">
        <v>107</v>
      </c>
      <c r="B37" s="163" t="s">
        <v>183</v>
      </c>
      <c r="C37" s="163" t="s">
        <v>90</v>
      </c>
      <c r="D37" s="38" t="s">
        <v>5</v>
      </c>
      <c r="E37" s="39">
        <f>SUM(E38:E39)</f>
        <v>0</v>
      </c>
      <c r="F37" s="35">
        <f t="shared" si="1"/>
        <v>1926</v>
      </c>
      <c r="G37" s="39">
        <f t="shared" ref="G37:K37" si="12">SUM(G38:G39)</f>
        <v>1926</v>
      </c>
      <c r="H37" s="39">
        <f t="shared" si="12"/>
        <v>0</v>
      </c>
      <c r="I37" s="39">
        <f t="shared" si="12"/>
        <v>0</v>
      </c>
      <c r="J37" s="39">
        <f t="shared" si="12"/>
        <v>0</v>
      </c>
      <c r="K37" s="39">
        <f t="shared" si="12"/>
        <v>0</v>
      </c>
      <c r="L37" s="164" t="s">
        <v>51</v>
      </c>
      <c r="M37" s="163"/>
    </row>
    <row r="38" spans="1:13" ht="22.5" x14ac:dyDescent="0.2">
      <c r="A38" s="163"/>
      <c r="B38" s="163"/>
      <c r="C38" s="163"/>
      <c r="D38" s="38" t="s">
        <v>10</v>
      </c>
      <c r="E38" s="39">
        <v>0</v>
      </c>
      <c r="F38" s="35">
        <f t="shared" si="1"/>
        <v>1224</v>
      </c>
      <c r="G38" s="39">
        <v>1224</v>
      </c>
      <c r="H38" s="39">
        <v>0</v>
      </c>
      <c r="I38" s="39">
        <v>0</v>
      </c>
      <c r="J38" s="39">
        <v>0</v>
      </c>
      <c r="K38" s="39">
        <v>0</v>
      </c>
      <c r="L38" s="164"/>
      <c r="M38" s="163"/>
    </row>
    <row r="39" spans="1:13" ht="67.5" customHeight="1" x14ac:dyDescent="0.2">
      <c r="A39" s="163"/>
      <c r="B39" s="163"/>
      <c r="C39" s="163"/>
      <c r="D39" s="38" t="s">
        <v>94</v>
      </c>
      <c r="E39" s="39">
        <v>0</v>
      </c>
      <c r="F39" s="35">
        <f t="shared" si="1"/>
        <v>702</v>
      </c>
      <c r="G39" s="39">
        <v>702</v>
      </c>
      <c r="H39" s="39">
        <v>0</v>
      </c>
      <c r="I39" s="39">
        <v>0</v>
      </c>
      <c r="J39" s="39">
        <v>0</v>
      </c>
      <c r="K39" s="39">
        <v>0</v>
      </c>
      <c r="L39" s="164"/>
      <c r="M39" s="163"/>
    </row>
    <row r="40" spans="1:13" x14ac:dyDescent="0.2">
      <c r="A40" s="152"/>
      <c r="B40" s="153" t="s">
        <v>202</v>
      </c>
      <c r="C40" s="152"/>
      <c r="D40" s="30" t="s">
        <v>137</v>
      </c>
      <c r="E40" s="31">
        <f>SUM(E41:E44)</f>
        <v>0</v>
      </c>
      <c r="F40" s="31">
        <f t="shared" ref="F40:K40" si="13">SUM(F41:F44)</f>
        <v>828961</v>
      </c>
      <c r="G40" s="31">
        <f t="shared" si="13"/>
        <v>168961</v>
      </c>
      <c r="H40" s="31">
        <f t="shared" si="13"/>
        <v>165000</v>
      </c>
      <c r="I40" s="31">
        <f t="shared" si="13"/>
        <v>165000</v>
      </c>
      <c r="J40" s="31">
        <f t="shared" si="13"/>
        <v>165000</v>
      </c>
      <c r="K40" s="31">
        <f t="shared" si="13"/>
        <v>165000</v>
      </c>
      <c r="L40" s="154"/>
      <c r="M40" s="152"/>
    </row>
    <row r="41" spans="1:13" ht="22.5" x14ac:dyDescent="0.2">
      <c r="A41" s="152"/>
      <c r="B41" s="153"/>
      <c r="C41" s="152"/>
      <c r="D41" s="30" t="s">
        <v>94</v>
      </c>
      <c r="E41" s="28">
        <f>SUM(E20+E33)</f>
        <v>0</v>
      </c>
      <c r="F41" s="28">
        <f t="shared" ref="F41:K41" si="14">SUM(F20+F33)</f>
        <v>825723</v>
      </c>
      <c r="G41" s="28">
        <f t="shared" si="14"/>
        <v>165723</v>
      </c>
      <c r="H41" s="28">
        <f t="shared" si="14"/>
        <v>165000</v>
      </c>
      <c r="I41" s="28">
        <f t="shared" si="14"/>
        <v>165000</v>
      </c>
      <c r="J41" s="28">
        <f t="shared" si="14"/>
        <v>165000</v>
      </c>
      <c r="K41" s="28">
        <f t="shared" si="14"/>
        <v>165000</v>
      </c>
      <c r="L41" s="154"/>
      <c r="M41" s="152"/>
    </row>
    <row r="42" spans="1:13" ht="22.5" x14ac:dyDescent="0.2">
      <c r="A42" s="152"/>
      <c r="B42" s="153"/>
      <c r="C42" s="152"/>
      <c r="D42" s="30" t="s">
        <v>10</v>
      </c>
      <c r="E42" s="28">
        <f>SUM(E19+E32)</f>
        <v>0</v>
      </c>
      <c r="F42" s="28">
        <f t="shared" ref="F42:K42" si="15">SUM(F19+F32)</f>
        <v>3238</v>
      </c>
      <c r="G42" s="28">
        <f t="shared" si="15"/>
        <v>3238</v>
      </c>
      <c r="H42" s="28">
        <f t="shared" si="15"/>
        <v>0</v>
      </c>
      <c r="I42" s="28">
        <f t="shared" si="15"/>
        <v>0</v>
      </c>
      <c r="J42" s="28">
        <f t="shared" si="15"/>
        <v>0</v>
      </c>
      <c r="K42" s="28">
        <f t="shared" si="15"/>
        <v>0</v>
      </c>
      <c r="L42" s="154"/>
      <c r="M42" s="152"/>
    </row>
    <row r="43" spans="1:13" ht="33.75" x14ac:dyDescent="0.2">
      <c r="A43" s="152"/>
      <c r="B43" s="153"/>
      <c r="C43" s="152"/>
      <c r="D43" s="30" t="s">
        <v>126</v>
      </c>
      <c r="E43" s="32">
        <v>0</v>
      </c>
      <c r="F43" s="32">
        <f>SUM(G43:K43)</f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154"/>
      <c r="M43" s="152"/>
    </row>
    <row r="44" spans="1:13" ht="22.5" x14ac:dyDescent="0.2">
      <c r="A44" s="152"/>
      <c r="B44" s="153"/>
      <c r="C44" s="152"/>
      <c r="D44" s="30" t="s">
        <v>95</v>
      </c>
      <c r="E44" s="32">
        <v>0</v>
      </c>
      <c r="F44" s="32">
        <f>SUM(G44:K44)</f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154"/>
      <c r="M44" s="152"/>
    </row>
    <row r="45" spans="1:13" x14ac:dyDescent="0.2">
      <c r="A45" s="1"/>
      <c r="B45" s="171" t="s">
        <v>175</v>
      </c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3"/>
    </row>
    <row r="46" spans="1:13" x14ac:dyDescent="0.2">
      <c r="A46" s="155" t="s">
        <v>9</v>
      </c>
      <c r="B46" s="160" t="s">
        <v>91</v>
      </c>
      <c r="C46" s="161" t="s">
        <v>90</v>
      </c>
      <c r="D46" s="34" t="s">
        <v>92</v>
      </c>
      <c r="E46" s="35">
        <f>E49+E52+E54+E56</f>
        <v>12633.5</v>
      </c>
      <c r="F46" s="35">
        <f t="shared" ref="F46:K47" si="16">F49+F52+F54+F56</f>
        <v>67356.3</v>
      </c>
      <c r="G46" s="35">
        <f t="shared" si="16"/>
        <v>13236.3</v>
      </c>
      <c r="H46" s="35">
        <f t="shared" si="16"/>
        <v>13530</v>
      </c>
      <c r="I46" s="35">
        <f t="shared" si="16"/>
        <v>13530</v>
      </c>
      <c r="J46" s="35">
        <f t="shared" si="16"/>
        <v>13530</v>
      </c>
      <c r="K46" s="35">
        <f t="shared" si="16"/>
        <v>13530</v>
      </c>
      <c r="L46" s="161"/>
      <c r="M46" s="162" t="s">
        <v>93</v>
      </c>
    </row>
    <row r="47" spans="1:13" ht="54" customHeight="1" x14ac:dyDescent="0.2">
      <c r="A47" s="155"/>
      <c r="B47" s="160"/>
      <c r="C47" s="161"/>
      <c r="D47" s="34" t="s">
        <v>94</v>
      </c>
      <c r="E47" s="36">
        <f>E50+E53+E55+E57</f>
        <v>12633.5</v>
      </c>
      <c r="F47" s="36">
        <f t="shared" si="16"/>
        <v>67356.3</v>
      </c>
      <c r="G47" s="36">
        <f t="shared" si="16"/>
        <v>13236.3</v>
      </c>
      <c r="H47" s="36">
        <f t="shared" si="16"/>
        <v>13530</v>
      </c>
      <c r="I47" s="36">
        <f t="shared" si="16"/>
        <v>13530</v>
      </c>
      <c r="J47" s="36">
        <f t="shared" si="16"/>
        <v>13530</v>
      </c>
      <c r="K47" s="36">
        <f t="shared" si="16"/>
        <v>13530</v>
      </c>
      <c r="L47" s="161"/>
      <c r="M47" s="162"/>
    </row>
    <row r="48" spans="1:13" ht="75.75" customHeight="1" x14ac:dyDescent="0.2">
      <c r="A48" s="155"/>
      <c r="B48" s="160"/>
      <c r="C48" s="161"/>
      <c r="D48" s="34" t="s">
        <v>95</v>
      </c>
      <c r="E48" s="36">
        <f>E51</f>
        <v>0</v>
      </c>
      <c r="F48" s="36">
        <f t="shared" ref="F48:K48" si="17">F51</f>
        <v>0</v>
      </c>
      <c r="G48" s="36">
        <f t="shared" si="17"/>
        <v>0</v>
      </c>
      <c r="H48" s="36">
        <f t="shared" si="17"/>
        <v>0</v>
      </c>
      <c r="I48" s="36">
        <f t="shared" si="17"/>
        <v>0</v>
      </c>
      <c r="J48" s="36">
        <f t="shared" si="17"/>
        <v>0</v>
      </c>
      <c r="K48" s="36">
        <f t="shared" si="17"/>
        <v>0</v>
      </c>
      <c r="L48" s="161"/>
      <c r="M48" s="162"/>
    </row>
    <row r="49" spans="1:13" x14ac:dyDescent="0.2">
      <c r="A49" s="155" t="s">
        <v>13</v>
      </c>
      <c r="B49" s="156" t="s">
        <v>96</v>
      </c>
      <c r="C49" s="154" t="s">
        <v>90</v>
      </c>
      <c r="D49" s="27" t="s">
        <v>92</v>
      </c>
      <c r="E49" s="28">
        <f>SUM(E50:E51)</f>
        <v>0</v>
      </c>
      <c r="F49" s="28">
        <f>SUM(G49:K49)</f>
        <v>0</v>
      </c>
      <c r="G49" s="28">
        <f>SUM(G50:G51)</f>
        <v>0</v>
      </c>
      <c r="H49" s="28">
        <f t="shared" ref="H49:K49" si="18">SUM(H50:H51)</f>
        <v>0</v>
      </c>
      <c r="I49" s="28">
        <f t="shared" si="18"/>
        <v>0</v>
      </c>
      <c r="J49" s="28">
        <f t="shared" si="18"/>
        <v>0</v>
      </c>
      <c r="K49" s="28">
        <f t="shared" si="18"/>
        <v>0</v>
      </c>
      <c r="L49" s="154" t="s">
        <v>97</v>
      </c>
      <c r="M49" s="154"/>
    </row>
    <row r="50" spans="1:13" ht="22.5" x14ac:dyDescent="0.2">
      <c r="A50" s="155"/>
      <c r="B50" s="156"/>
      <c r="C50" s="154"/>
      <c r="D50" s="27" t="s">
        <v>94</v>
      </c>
      <c r="E50" s="28">
        <v>0</v>
      </c>
      <c r="F50" s="28">
        <f t="shared" ref="F50:F53" si="19">SUM(G50:K50)</f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154"/>
      <c r="M50" s="154"/>
    </row>
    <row r="51" spans="1:13" ht="22.5" x14ac:dyDescent="0.2">
      <c r="A51" s="155"/>
      <c r="B51" s="156"/>
      <c r="C51" s="154"/>
      <c r="D51" s="27" t="s">
        <v>95</v>
      </c>
      <c r="E51" s="28">
        <v>0</v>
      </c>
      <c r="F51" s="28">
        <f t="shared" si="19"/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154"/>
      <c r="M51" s="154"/>
    </row>
    <row r="52" spans="1:13" ht="66" customHeight="1" x14ac:dyDescent="0.2">
      <c r="A52" s="155" t="s">
        <v>28</v>
      </c>
      <c r="B52" s="156" t="s">
        <v>98</v>
      </c>
      <c r="C52" s="154" t="s">
        <v>90</v>
      </c>
      <c r="D52" s="27" t="s">
        <v>92</v>
      </c>
      <c r="E52" s="28">
        <f>SUM(E53)</f>
        <v>5065.5</v>
      </c>
      <c r="F52" s="28">
        <f>SUM(G52:K52)</f>
        <v>26464</v>
      </c>
      <c r="G52" s="28">
        <f>SUM(G53)</f>
        <v>5264</v>
      </c>
      <c r="H52" s="28">
        <f t="shared" ref="H52:K52" si="20">SUM(H53)</f>
        <v>5300</v>
      </c>
      <c r="I52" s="28">
        <f t="shared" si="20"/>
        <v>5300</v>
      </c>
      <c r="J52" s="28">
        <f t="shared" si="20"/>
        <v>5300</v>
      </c>
      <c r="K52" s="28">
        <f t="shared" si="20"/>
        <v>5300</v>
      </c>
      <c r="L52" s="154" t="s">
        <v>40</v>
      </c>
      <c r="M52" s="154"/>
    </row>
    <row r="53" spans="1:13" ht="22.5" x14ac:dyDescent="0.2">
      <c r="A53" s="155"/>
      <c r="B53" s="156"/>
      <c r="C53" s="154"/>
      <c r="D53" s="27" t="s">
        <v>94</v>
      </c>
      <c r="E53" s="28">
        <v>5065.5</v>
      </c>
      <c r="F53" s="28">
        <f t="shared" si="19"/>
        <v>26464</v>
      </c>
      <c r="G53" s="28">
        <v>5264</v>
      </c>
      <c r="H53" s="28">
        <v>5300</v>
      </c>
      <c r="I53" s="28">
        <v>5300</v>
      </c>
      <c r="J53" s="28">
        <v>5300</v>
      </c>
      <c r="K53" s="28">
        <v>5300</v>
      </c>
      <c r="L53" s="154"/>
      <c r="M53" s="154"/>
    </row>
    <row r="54" spans="1:13" ht="38.25" customHeight="1" x14ac:dyDescent="0.2">
      <c r="A54" s="155" t="s">
        <v>32</v>
      </c>
      <c r="B54" s="158" t="s">
        <v>99</v>
      </c>
      <c r="C54" s="154" t="s">
        <v>90</v>
      </c>
      <c r="D54" s="27" t="s">
        <v>92</v>
      </c>
      <c r="E54" s="28">
        <f>SUM(E55)</f>
        <v>0</v>
      </c>
      <c r="F54" s="28">
        <f t="shared" ref="F54:K56" si="21">SUM(F55)</f>
        <v>0</v>
      </c>
      <c r="G54" s="28">
        <f t="shared" si="21"/>
        <v>0</v>
      </c>
      <c r="H54" s="28">
        <f t="shared" si="21"/>
        <v>0</v>
      </c>
      <c r="I54" s="28">
        <f t="shared" si="21"/>
        <v>0</v>
      </c>
      <c r="J54" s="28">
        <f t="shared" si="21"/>
        <v>0</v>
      </c>
      <c r="K54" s="28">
        <f t="shared" si="21"/>
        <v>0</v>
      </c>
      <c r="L54" s="154" t="s">
        <v>40</v>
      </c>
      <c r="M54" s="154"/>
    </row>
    <row r="55" spans="1:13" ht="45.75" customHeight="1" x14ac:dyDescent="0.2">
      <c r="A55" s="155"/>
      <c r="B55" s="158"/>
      <c r="C55" s="154"/>
      <c r="D55" s="27" t="s">
        <v>94</v>
      </c>
      <c r="E55" s="28">
        <v>0</v>
      </c>
      <c r="F55" s="28">
        <f t="shared" ref="F55:F57" si="22">SUM(G55:K55)</f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154"/>
      <c r="M55" s="154"/>
    </row>
    <row r="56" spans="1:13" ht="24" customHeight="1" x14ac:dyDescent="0.2">
      <c r="A56" s="155" t="s">
        <v>62</v>
      </c>
      <c r="B56" s="156" t="s">
        <v>100</v>
      </c>
      <c r="C56" s="154" t="s">
        <v>90</v>
      </c>
      <c r="D56" s="27" t="s">
        <v>92</v>
      </c>
      <c r="E56" s="28">
        <f>SUM(E57)</f>
        <v>7568</v>
      </c>
      <c r="F56" s="28">
        <f t="shared" si="21"/>
        <v>40892.300000000003</v>
      </c>
      <c r="G56" s="28">
        <f t="shared" ref="G56:K56" si="23">SUM(G57)</f>
        <v>7972.3</v>
      </c>
      <c r="H56" s="28">
        <f t="shared" si="23"/>
        <v>8230</v>
      </c>
      <c r="I56" s="28">
        <f t="shared" si="23"/>
        <v>8230</v>
      </c>
      <c r="J56" s="28">
        <f t="shared" si="23"/>
        <v>8230</v>
      </c>
      <c r="K56" s="28">
        <f t="shared" si="23"/>
        <v>8230</v>
      </c>
      <c r="L56" s="154" t="s">
        <v>40</v>
      </c>
      <c r="M56" s="154"/>
    </row>
    <row r="57" spans="1:13" ht="36.75" customHeight="1" x14ac:dyDescent="0.2">
      <c r="A57" s="155"/>
      <c r="B57" s="156"/>
      <c r="C57" s="154"/>
      <c r="D57" s="27" t="s">
        <v>94</v>
      </c>
      <c r="E57" s="28">
        <v>7568</v>
      </c>
      <c r="F57" s="28">
        <f t="shared" si="22"/>
        <v>40892.300000000003</v>
      </c>
      <c r="G57" s="28">
        <v>7972.3</v>
      </c>
      <c r="H57" s="28">
        <v>8230</v>
      </c>
      <c r="I57" s="28">
        <v>8230</v>
      </c>
      <c r="J57" s="28">
        <v>8230</v>
      </c>
      <c r="K57" s="28">
        <v>8230</v>
      </c>
      <c r="L57" s="154"/>
      <c r="M57" s="154"/>
    </row>
    <row r="58" spans="1:13" ht="47.25" customHeight="1" x14ac:dyDescent="0.2">
      <c r="A58" s="155" t="s">
        <v>12</v>
      </c>
      <c r="B58" s="162" t="s">
        <v>101</v>
      </c>
      <c r="C58" s="161" t="s">
        <v>90</v>
      </c>
      <c r="D58" s="34" t="s">
        <v>92</v>
      </c>
      <c r="E58" s="36">
        <f>E59</f>
        <v>935</v>
      </c>
      <c r="F58" s="36">
        <f t="shared" ref="F58:K58" si="24">F59</f>
        <v>4666.3999999999996</v>
      </c>
      <c r="G58" s="36">
        <f t="shared" si="24"/>
        <v>806.4</v>
      </c>
      <c r="H58" s="36">
        <f t="shared" si="24"/>
        <v>965</v>
      </c>
      <c r="I58" s="36">
        <f t="shared" si="24"/>
        <v>965</v>
      </c>
      <c r="J58" s="36">
        <f t="shared" si="24"/>
        <v>965</v>
      </c>
      <c r="K58" s="36">
        <f t="shared" si="24"/>
        <v>965</v>
      </c>
      <c r="L58" s="161"/>
      <c r="M58" s="162" t="s">
        <v>81</v>
      </c>
    </row>
    <row r="59" spans="1:13" ht="87" customHeight="1" x14ac:dyDescent="0.2">
      <c r="A59" s="155"/>
      <c r="B59" s="162"/>
      <c r="C59" s="161"/>
      <c r="D59" s="34" t="s">
        <v>94</v>
      </c>
      <c r="E59" s="36">
        <f>E61</f>
        <v>935</v>
      </c>
      <c r="F59" s="36">
        <f t="shared" ref="F59:K59" si="25">F61</f>
        <v>4666.3999999999996</v>
      </c>
      <c r="G59" s="36">
        <f t="shared" si="25"/>
        <v>806.4</v>
      </c>
      <c r="H59" s="36">
        <f t="shared" si="25"/>
        <v>965</v>
      </c>
      <c r="I59" s="36">
        <f t="shared" si="25"/>
        <v>965</v>
      </c>
      <c r="J59" s="36">
        <f t="shared" si="25"/>
        <v>965</v>
      </c>
      <c r="K59" s="36">
        <f t="shared" si="25"/>
        <v>965</v>
      </c>
      <c r="L59" s="161"/>
      <c r="M59" s="162"/>
    </row>
    <row r="60" spans="1:13" ht="98.25" customHeight="1" x14ac:dyDescent="0.2">
      <c r="A60" s="155" t="s">
        <v>14</v>
      </c>
      <c r="B60" s="158" t="s">
        <v>102</v>
      </c>
      <c r="C60" s="154" t="s">
        <v>90</v>
      </c>
      <c r="D60" s="27" t="s">
        <v>92</v>
      </c>
      <c r="E60" s="28">
        <f>SUM(E61)</f>
        <v>935</v>
      </c>
      <c r="F60" s="28">
        <f t="shared" ref="F60:K60" si="26">SUM(F61)</f>
        <v>4666.3999999999996</v>
      </c>
      <c r="G60" s="28">
        <f t="shared" si="26"/>
        <v>806.4</v>
      </c>
      <c r="H60" s="28">
        <f t="shared" si="26"/>
        <v>965</v>
      </c>
      <c r="I60" s="28">
        <f t="shared" si="26"/>
        <v>965</v>
      </c>
      <c r="J60" s="28">
        <f t="shared" si="26"/>
        <v>965</v>
      </c>
      <c r="K60" s="28">
        <f t="shared" si="26"/>
        <v>965</v>
      </c>
      <c r="L60" s="154" t="s">
        <v>63</v>
      </c>
      <c r="M60" s="154"/>
    </row>
    <row r="61" spans="1:13" ht="85.5" customHeight="1" x14ac:dyDescent="0.2">
      <c r="A61" s="155"/>
      <c r="B61" s="158"/>
      <c r="C61" s="154"/>
      <c r="D61" s="27" t="s">
        <v>94</v>
      </c>
      <c r="E61" s="28">
        <v>935</v>
      </c>
      <c r="F61" s="28">
        <f t="shared" ref="F61" si="27">SUM(G61:K61)</f>
        <v>4666.3999999999996</v>
      </c>
      <c r="G61" s="28">
        <v>806.4</v>
      </c>
      <c r="H61" s="28">
        <v>965</v>
      </c>
      <c r="I61" s="28">
        <v>965</v>
      </c>
      <c r="J61" s="28">
        <v>965</v>
      </c>
      <c r="K61" s="28">
        <v>965</v>
      </c>
      <c r="L61" s="154"/>
      <c r="M61" s="154"/>
    </row>
    <row r="62" spans="1:13" ht="140.25" customHeight="1" x14ac:dyDescent="0.2">
      <c r="A62" s="155" t="s">
        <v>37</v>
      </c>
      <c r="B62" s="158" t="s">
        <v>103</v>
      </c>
      <c r="C62" s="154" t="s">
        <v>90</v>
      </c>
      <c r="D62" s="27" t="s">
        <v>92</v>
      </c>
      <c r="E62" s="28">
        <f>E63</f>
        <v>5024.5</v>
      </c>
      <c r="F62" s="28">
        <f t="shared" ref="F62:K62" si="28">F63</f>
        <v>25057.3</v>
      </c>
      <c r="G62" s="28">
        <f t="shared" si="28"/>
        <v>4657.3</v>
      </c>
      <c r="H62" s="28">
        <f t="shared" si="28"/>
        <v>5100</v>
      </c>
      <c r="I62" s="28">
        <f t="shared" si="28"/>
        <v>5100</v>
      </c>
      <c r="J62" s="28">
        <f t="shared" si="28"/>
        <v>5100</v>
      </c>
      <c r="K62" s="28">
        <f t="shared" si="28"/>
        <v>5100</v>
      </c>
      <c r="L62" s="154"/>
      <c r="M62" s="156" t="s">
        <v>104</v>
      </c>
    </row>
    <row r="63" spans="1:13" ht="136.5" customHeight="1" x14ac:dyDescent="0.2">
      <c r="A63" s="155"/>
      <c r="B63" s="158"/>
      <c r="C63" s="154"/>
      <c r="D63" s="27" t="s">
        <v>94</v>
      </c>
      <c r="E63" s="28">
        <f>E65+E67+E69</f>
        <v>5024.5</v>
      </c>
      <c r="F63" s="28">
        <f>SUM(G63:K63)</f>
        <v>25057.3</v>
      </c>
      <c r="G63" s="28">
        <f t="shared" ref="G63:K63" si="29">G65+G67+G69</f>
        <v>4657.3</v>
      </c>
      <c r="H63" s="28">
        <f t="shared" si="29"/>
        <v>5100</v>
      </c>
      <c r="I63" s="28">
        <f t="shared" si="29"/>
        <v>5100</v>
      </c>
      <c r="J63" s="28">
        <f t="shared" si="29"/>
        <v>5100</v>
      </c>
      <c r="K63" s="28">
        <f t="shared" si="29"/>
        <v>5100</v>
      </c>
      <c r="L63" s="154"/>
      <c r="M63" s="156"/>
    </row>
    <row r="64" spans="1:13" ht="45.75" customHeight="1" x14ac:dyDescent="0.2">
      <c r="A64" s="155" t="s">
        <v>105</v>
      </c>
      <c r="B64" s="158" t="s">
        <v>106</v>
      </c>
      <c r="C64" s="154" t="s">
        <v>90</v>
      </c>
      <c r="D64" s="27" t="s">
        <v>92</v>
      </c>
      <c r="E64" s="28">
        <f>E65</f>
        <v>996.5</v>
      </c>
      <c r="F64" s="28">
        <f t="shared" ref="F64:K64" si="30">F65</f>
        <v>5496.07</v>
      </c>
      <c r="G64" s="28">
        <f t="shared" si="30"/>
        <v>1096.07</v>
      </c>
      <c r="H64" s="28">
        <f t="shared" si="30"/>
        <v>1100</v>
      </c>
      <c r="I64" s="28">
        <f t="shared" si="30"/>
        <v>1100</v>
      </c>
      <c r="J64" s="28">
        <f t="shared" si="30"/>
        <v>1100</v>
      </c>
      <c r="K64" s="28">
        <f t="shared" si="30"/>
        <v>1100</v>
      </c>
      <c r="L64" s="154" t="s">
        <v>40</v>
      </c>
      <c r="M64" s="154"/>
    </row>
    <row r="65" spans="1:13" ht="22.5" x14ac:dyDescent="0.2">
      <c r="A65" s="155"/>
      <c r="B65" s="158"/>
      <c r="C65" s="154"/>
      <c r="D65" s="27" t="s">
        <v>94</v>
      </c>
      <c r="E65" s="28">
        <v>996.5</v>
      </c>
      <c r="F65" s="28">
        <f>SUM(G64:K64)</f>
        <v>5496.07</v>
      </c>
      <c r="G65" s="28">
        <v>1096.07</v>
      </c>
      <c r="H65" s="28">
        <v>1100</v>
      </c>
      <c r="I65" s="28">
        <v>1100</v>
      </c>
      <c r="J65" s="28">
        <v>1100</v>
      </c>
      <c r="K65" s="28">
        <v>1100</v>
      </c>
      <c r="L65" s="154"/>
      <c r="M65" s="154"/>
    </row>
    <row r="66" spans="1:13" ht="26.25" customHeight="1" x14ac:dyDescent="0.2">
      <c r="A66" s="155" t="s">
        <v>107</v>
      </c>
      <c r="B66" s="158" t="s">
        <v>108</v>
      </c>
      <c r="C66" s="154" t="s">
        <v>90</v>
      </c>
      <c r="D66" s="27" t="s">
        <v>92</v>
      </c>
      <c r="E66" s="28">
        <f>SUM(E67)</f>
        <v>0</v>
      </c>
      <c r="F66" s="28">
        <f t="shared" ref="F66:K70" si="31">SUM(F67)</f>
        <v>0</v>
      </c>
      <c r="G66" s="28">
        <f t="shared" si="31"/>
        <v>0</v>
      </c>
      <c r="H66" s="28">
        <f t="shared" si="31"/>
        <v>0</v>
      </c>
      <c r="I66" s="28">
        <f t="shared" si="31"/>
        <v>0</v>
      </c>
      <c r="J66" s="28">
        <f t="shared" si="31"/>
        <v>0</v>
      </c>
      <c r="K66" s="28">
        <f t="shared" si="31"/>
        <v>0</v>
      </c>
      <c r="L66" s="154" t="s">
        <v>40</v>
      </c>
      <c r="M66" s="154"/>
    </row>
    <row r="67" spans="1:13" ht="47.25" customHeight="1" x14ac:dyDescent="0.2">
      <c r="A67" s="155"/>
      <c r="B67" s="158"/>
      <c r="C67" s="154"/>
      <c r="D67" s="27" t="s">
        <v>94</v>
      </c>
      <c r="E67" s="28">
        <v>0</v>
      </c>
      <c r="F67" s="28">
        <f t="shared" ref="F67" si="32">SUM(G67:K67)</f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154"/>
      <c r="M67" s="154"/>
    </row>
    <row r="68" spans="1:13" ht="32.25" customHeight="1" x14ac:dyDescent="0.2">
      <c r="A68" s="155" t="s">
        <v>109</v>
      </c>
      <c r="B68" s="158" t="s">
        <v>110</v>
      </c>
      <c r="C68" s="154" t="s">
        <v>90</v>
      </c>
      <c r="D68" s="27" t="s">
        <v>92</v>
      </c>
      <c r="E68" s="28">
        <f>SUM(E69)</f>
        <v>4028</v>
      </c>
      <c r="F68" s="28">
        <f t="shared" si="31"/>
        <v>19561.23</v>
      </c>
      <c r="G68" s="28">
        <f t="shared" si="31"/>
        <v>3561.23</v>
      </c>
      <c r="H68" s="28">
        <f t="shared" si="31"/>
        <v>4000</v>
      </c>
      <c r="I68" s="28">
        <f t="shared" si="31"/>
        <v>4000</v>
      </c>
      <c r="J68" s="28">
        <f t="shared" si="31"/>
        <v>4000</v>
      </c>
      <c r="K68" s="28">
        <f t="shared" si="31"/>
        <v>4000</v>
      </c>
      <c r="L68" s="154" t="s">
        <v>40</v>
      </c>
      <c r="M68" s="154"/>
    </row>
    <row r="69" spans="1:13" ht="34.5" customHeight="1" x14ac:dyDescent="0.2">
      <c r="A69" s="155"/>
      <c r="B69" s="158"/>
      <c r="C69" s="154"/>
      <c r="D69" s="27" t="s">
        <v>94</v>
      </c>
      <c r="E69" s="28">
        <v>4028</v>
      </c>
      <c r="F69" s="28">
        <f>SUM(G69:K69)</f>
        <v>19561.23</v>
      </c>
      <c r="G69" s="28">
        <v>3561.23</v>
      </c>
      <c r="H69" s="28">
        <v>4000</v>
      </c>
      <c r="I69" s="28">
        <v>4000</v>
      </c>
      <c r="J69" s="28">
        <v>4000</v>
      </c>
      <c r="K69" s="28">
        <v>4000</v>
      </c>
      <c r="L69" s="154"/>
      <c r="M69" s="154"/>
    </row>
    <row r="70" spans="1:13" ht="90.75" customHeight="1" x14ac:dyDescent="0.2">
      <c r="A70" s="155" t="s">
        <v>38</v>
      </c>
      <c r="B70" s="160" t="s">
        <v>111</v>
      </c>
      <c r="C70" s="161" t="s">
        <v>90</v>
      </c>
      <c r="D70" s="34" t="s">
        <v>92</v>
      </c>
      <c r="E70" s="36">
        <f>SUM(E71)</f>
        <v>0</v>
      </c>
      <c r="F70" s="36">
        <f t="shared" si="31"/>
        <v>0</v>
      </c>
      <c r="G70" s="36">
        <f t="shared" si="31"/>
        <v>0</v>
      </c>
      <c r="H70" s="36">
        <f t="shared" si="31"/>
        <v>0</v>
      </c>
      <c r="I70" s="36">
        <f t="shared" si="31"/>
        <v>0</v>
      </c>
      <c r="J70" s="36">
        <f t="shared" si="31"/>
        <v>0</v>
      </c>
      <c r="K70" s="36">
        <f t="shared" si="31"/>
        <v>0</v>
      </c>
      <c r="L70" s="161"/>
      <c r="M70" s="162" t="s">
        <v>112</v>
      </c>
    </row>
    <row r="71" spans="1:13" ht="22.5" x14ac:dyDescent="0.2">
      <c r="A71" s="155"/>
      <c r="B71" s="160"/>
      <c r="C71" s="161"/>
      <c r="D71" s="34" t="s">
        <v>94</v>
      </c>
      <c r="E71" s="36">
        <f>E72</f>
        <v>0</v>
      </c>
      <c r="F71" s="36">
        <f t="shared" ref="F71:K71" si="33">F72</f>
        <v>0</v>
      </c>
      <c r="G71" s="36">
        <f t="shared" si="33"/>
        <v>0</v>
      </c>
      <c r="H71" s="36">
        <f t="shared" si="33"/>
        <v>0</v>
      </c>
      <c r="I71" s="36">
        <f t="shared" si="33"/>
        <v>0</v>
      </c>
      <c r="J71" s="36">
        <f t="shared" si="33"/>
        <v>0</v>
      </c>
      <c r="K71" s="36">
        <f t="shared" si="33"/>
        <v>0</v>
      </c>
      <c r="L71" s="161"/>
      <c r="M71" s="162"/>
    </row>
    <row r="72" spans="1:13" ht="25.5" customHeight="1" x14ac:dyDescent="0.2">
      <c r="A72" s="155" t="s">
        <v>113</v>
      </c>
      <c r="B72" s="158" t="s">
        <v>114</v>
      </c>
      <c r="C72" s="154" t="s">
        <v>90</v>
      </c>
      <c r="D72" s="27" t="s">
        <v>92</v>
      </c>
      <c r="E72" s="28">
        <f>SUM(E73)</f>
        <v>0</v>
      </c>
      <c r="F72" s="28">
        <f t="shared" ref="F72:K72" si="34">SUM(F73)</f>
        <v>0</v>
      </c>
      <c r="G72" s="28">
        <f t="shared" si="34"/>
        <v>0</v>
      </c>
      <c r="H72" s="28">
        <f t="shared" si="34"/>
        <v>0</v>
      </c>
      <c r="I72" s="28">
        <f t="shared" si="34"/>
        <v>0</v>
      </c>
      <c r="J72" s="28">
        <f t="shared" si="34"/>
        <v>0</v>
      </c>
      <c r="K72" s="28">
        <f t="shared" si="34"/>
        <v>0</v>
      </c>
      <c r="L72" s="154" t="s">
        <v>115</v>
      </c>
      <c r="M72" s="154"/>
    </row>
    <row r="73" spans="1:13" ht="22.5" x14ac:dyDescent="0.2">
      <c r="A73" s="155"/>
      <c r="B73" s="158"/>
      <c r="C73" s="154"/>
      <c r="D73" s="27" t="s">
        <v>94</v>
      </c>
      <c r="E73" s="28">
        <v>0</v>
      </c>
      <c r="F73" s="28">
        <f t="shared" ref="F73" si="35">SUM(G73:K73)</f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154"/>
      <c r="M73" s="154"/>
    </row>
    <row r="74" spans="1:13" x14ac:dyDescent="0.2">
      <c r="A74" s="155" t="s">
        <v>39</v>
      </c>
      <c r="B74" s="160" t="s">
        <v>116</v>
      </c>
      <c r="C74" s="161" t="s">
        <v>90</v>
      </c>
      <c r="D74" s="34" t="s">
        <v>92</v>
      </c>
      <c r="E74" s="35">
        <f>SUM(E75:E76)</f>
        <v>0</v>
      </c>
      <c r="F74" s="35">
        <f t="shared" ref="F74:K74" si="36">SUM(F75:F76)</f>
        <v>3737</v>
      </c>
      <c r="G74" s="35">
        <f t="shared" si="36"/>
        <v>1243</v>
      </c>
      <c r="H74" s="35">
        <f t="shared" si="36"/>
        <v>1245</v>
      </c>
      <c r="I74" s="35">
        <f t="shared" si="36"/>
        <v>1249</v>
      </c>
      <c r="J74" s="35">
        <f t="shared" si="36"/>
        <v>0</v>
      </c>
      <c r="K74" s="35">
        <f t="shared" si="36"/>
        <v>0</v>
      </c>
      <c r="L74" s="161"/>
      <c r="M74" s="162" t="s">
        <v>117</v>
      </c>
    </row>
    <row r="75" spans="1:13" ht="22.5" x14ac:dyDescent="0.2">
      <c r="A75" s="155"/>
      <c r="B75" s="160"/>
      <c r="C75" s="161"/>
      <c r="D75" s="34" t="s">
        <v>94</v>
      </c>
      <c r="E75" s="36">
        <f>E79</f>
        <v>0</v>
      </c>
      <c r="F75" s="36">
        <f t="shared" ref="F75:K76" si="37">F79</f>
        <v>3000</v>
      </c>
      <c r="G75" s="36">
        <f t="shared" si="37"/>
        <v>1000</v>
      </c>
      <c r="H75" s="36">
        <f t="shared" si="37"/>
        <v>1000</v>
      </c>
      <c r="I75" s="36">
        <f t="shared" si="37"/>
        <v>1000</v>
      </c>
      <c r="J75" s="36">
        <f t="shared" si="37"/>
        <v>0</v>
      </c>
      <c r="K75" s="36">
        <f t="shared" si="37"/>
        <v>0</v>
      </c>
      <c r="L75" s="161"/>
      <c r="M75" s="162"/>
    </row>
    <row r="76" spans="1:13" ht="22.5" x14ac:dyDescent="0.2">
      <c r="A76" s="155"/>
      <c r="B76" s="160"/>
      <c r="C76" s="161"/>
      <c r="D76" s="40" t="s">
        <v>10</v>
      </c>
      <c r="E76" s="36">
        <f>E80</f>
        <v>0</v>
      </c>
      <c r="F76" s="36">
        <f t="shared" si="37"/>
        <v>737</v>
      </c>
      <c r="G76" s="36">
        <f t="shared" si="37"/>
        <v>243</v>
      </c>
      <c r="H76" s="36">
        <f t="shared" si="37"/>
        <v>245</v>
      </c>
      <c r="I76" s="36">
        <f t="shared" si="37"/>
        <v>249</v>
      </c>
      <c r="J76" s="36">
        <f t="shared" si="37"/>
        <v>0</v>
      </c>
      <c r="K76" s="36">
        <f t="shared" si="37"/>
        <v>0</v>
      </c>
      <c r="L76" s="161"/>
      <c r="M76" s="162"/>
    </row>
    <row r="77" spans="1:13" ht="51.75" customHeight="1" x14ac:dyDescent="0.2">
      <c r="A77" s="155"/>
      <c r="B77" s="160"/>
      <c r="C77" s="161"/>
      <c r="D77" s="34" t="s">
        <v>95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161"/>
      <c r="M77" s="162"/>
    </row>
    <row r="78" spans="1:13" x14ac:dyDescent="0.2">
      <c r="A78" s="155" t="s">
        <v>118</v>
      </c>
      <c r="B78" s="156" t="s">
        <v>119</v>
      </c>
      <c r="C78" s="154" t="s">
        <v>90</v>
      </c>
      <c r="D78" s="27" t="s">
        <v>92</v>
      </c>
      <c r="E78" s="28">
        <f>SUM(E79:E80)</f>
        <v>0</v>
      </c>
      <c r="F78" s="28">
        <f>SUM(G78:K78)</f>
        <v>3737</v>
      </c>
      <c r="G78" s="28">
        <f>SUM(G79:G80)</f>
        <v>1243</v>
      </c>
      <c r="H78" s="28">
        <f t="shared" ref="H78:K78" si="38">SUM(H79:H80)</f>
        <v>1245</v>
      </c>
      <c r="I78" s="28">
        <f t="shared" si="38"/>
        <v>1249</v>
      </c>
      <c r="J78" s="28">
        <f t="shared" si="38"/>
        <v>0</v>
      </c>
      <c r="K78" s="28">
        <f t="shared" si="38"/>
        <v>0</v>
      </c>
      <c r="L78" s="154" t="s">
        <v>57</v>
      </c>
      <c r="M78" s="156"/>
    </row>
    <row r="79" spans="1:13" ht="22.5" x14ac:dyDescent="0.2">
      <c r="A79" s="155"/>
      <c r="B79" s="156"/>
      <c r="C79" s="154"/>
      <c r="D79" s="27" t="s">
        <v>94</v>
      </c>
      <c r="E79" s="28">
        <v>0</v>
      </c>
      <c r="F79" s="28">
        <f t="shared" ref="F79:F80" si="39">SUM(G79:K79)</f>
        <v>3000</v>
      </c>
      <c r="G79" s="28">
        <v>1000</v>
      </c>
      <c r="H79" s="28">
        <v>1000</v>
      </c>
      <c r="I79" s="28">
        <v>1000</v>
      </c>
      <c r="J79" s="28">
        <v>0</v>
      </c>
      <c r="K79" s="28">
        <v>0</v>
      </c>
      <c r="L79" s="154"/>
      <c r="M79" s="156"/>
    </row>
    <row r="80" spans="1:13" ht="22.5" x14ac:dyDescent="0.2">
      <c r="A80" s="155"/>
      <c r="B80" s="156"/>
      <c r="C80" s="154"/>
      <c r="D80" s="27" t="s">
        <v>10</v>
      </c>
      <c r="E80" s="28">
        <v>0</v>
      </c>
      <c r="F80" s="28">
        <f t="shared" si="39"/>
        <v>737</v>
      </c>
      <c r="G80" s="28">
        <v>243</v>
      </c>
      <c r="H80" s="28">
        <v>245</v>
      </c>
      <c r="I80" s="28">
        <v>249</v>
      </c>
      <c r="J80" s="28">
        <v>0</v>
      </c>
      <c r="K80" s="28">
        <v>0</v>
      </c>
      <c r="L80" s="154"/>
      <c r="M80" s="156"/>
    </row>
    <row r="81" spans="1:13" x14ac:dyDescent="0.2">
      <c r="A81" s="155" t="s">
        <v>42</v>
      </c>
      <c r="B81" s="160" t="s">
        <v>120</v>
      </c>
      <c r="C81" s="161" t="s">
        <v>90</v>
      </c>
      <c r="D81" s="34" t="s">
        <v>92</v>
      </c>
      <c r="E81" s="36">
        <f>SUM(E82:E83)</f>
        <v>2899.7</v>
      </c>
      <c r="F81" s="36">
        <f t="shared" ref="F81:K81" si="40">SUM(F82:F83)</f>
        <v>2951</v>
      </c>
      <c r="G81" s="36">
        <f t="shared" si="40"/>
        <v>2951</v>
      </c>
      <c r="H81" s="36">
        <f t="shared" si="40"/>
        <v>0</v>
      </c>
      <c r="I81" s="36">
        <f t="shared" si="40"/>
        <v>0</v>
      </c>
      <c r="J81" s="36">
        <f t="shared" si="40"/>
        <v>0</v>
      </c>
      <c r="K81" s="36">
        <f t="shared" si="40"/>
        <v>0</v>
      </c>
      <c r="L81" s="161"/>
      <c r="M81" s="162" t="s">
        <v>121</v>
      </c>
    </row>
    <row r="82" spans="1:13" ht="22.5" x14ac:dyDescent="0.2">
      <c r="A82" s="155"/>
      <c r="B82" s="160"/>
      <c r="C82" s="161"/>
      <c r="D82" s="34" t="s">
        <v>94</v>
      </c>
      <c r="E82" s="36">
        <f>E85</f>
        <v>942</v>
      </c>
      <c r="F82" s="36">
        <f t="shared" ref="F82:K83" si="41">F85</f>
        <v>1036</v>
      </c>
      <c r="G82" s="36">
        <f t="shared" si="41"/>
        <v>1036</v>
      </c>
      <c r="H82" s="36">
        <f t="shared" si="41"/>
        <v>0</v>
      </c>
      <c r="I82" s="36">
        <f t="shared" si="41"/>
        <v>0</v>
      </c>
      <c r="J82" s="36">
        <f>J85</f>
        <v>0</v>
      </c>
      <c r="K82" s="36">
        <f t="shared" si="41"/>
        <v>0</v>
      </c>
      <c r="L82" s="161"/>
      <c r="M82" s="162"/>
    </row>
    <row r="83" spans="1:13" ht="22.5" x14ac:dyDescent="0.2">
      <c r="A83" s="155"/>
      <c r="B83" s="160"/>
      <c r="C83" s="161"/>
      <c r="D83" s="34" t="s">
        <v>10</v>
      </c>
      <c r="E83" s="36">
        <f>E86</f>
        <v>1957.7</v>
      </c>
      <c r="F83" s="36">
        <f t="shared" si="41"/>
        <v>1915</v>
      </c>
      <c r="G83" s="36">
        <f t="shared" si="41"/>
        <v>1915</v>
      </c>
      <c r="H83" s="36">
        <f t="shared" si="41"/>
        <v>0</v>
      </c>
      <c r="I83" s="36">
        <f t="shared" si="41"/>
        <v>0</v>
      </c>
      <c r="J83" s="36">
        <f t="shared" si="41"/>
        <v>0</v>
      </c>
      <c r="K83" s="36">
        <f>K86</f>
        <v>0</v>
      </c>
      <c r="L83" s="161"/>
      <c r="M83" s="162"/>
    </row>
    <row r="84" spans="1:13" x14ac:dyDescent="0.2">
      <c r="A84" s="155" t="s">
        <v>122</v>
      </c>
      <c r="B84" s="158" t="s">
        <v>123</v>
      </c>
      <c r="C84" s="154" t="s">
        <v>90</v>
      </c>
      <c r="D84" s="27" t="s">
        <v>92</v>
      </c>
      <c r="E84" s="28">
        <f>SUM(E85:E86)</f>
        <v>2899.7</v>
      </c>
      <c r="F84" s="28">
        <f>SUM(F85:F86)</f>
        <v>2951</v>
      </c>
      <c r="G84" s="28">
        <f>SUM(G85:G86)</f>
        <v>2951</v>
      </c>
      <c r="H84" s="28">
        <f t="shared" ref="H84:J84" si="42">SUM(H85:H86)</f>
        <v>0</v>
      </c>
      <c r="I84" s="28">
        <f t="shared" si="42"/>
        <v>0</v>
      </c>
      <c r="J84" s="28">
        <f t="shared" si="42"/>
        <v>0</v>
      </c>
      <c r="K84" s="28">
        <f>SUM(K85:K86)</f>
        <v>0</v>
      </c>
      <c r="L84" s="154" t="s">
        <v>56</v>
      </c>
      <c r="M84" s="154"/>
    </row>
    <row r="85" spans="1:13" ht="55.5" customHeight="1" x14ac:dyDescent="0.2">
      <c r="A85" s="155"/>
      <c r="B85" s="158"/>
      <c r="C85" s="154"/>
      <c r="D85" s="27" t="s">
        <v>94</v>
      </c>
      <c r="E85" s="28">
        <v>942</v>
      </c>
      <c r="F85" s="28">
        <f>SUM(G85:K85)</f>
        <v>1036</v>
      </c>
      <c r="G85" s="28">
        <v>1036</v>
      </c>
      <c r="H85" s="28">
        <v>0</v>
      </c>
      <c r="I85" s="28">
        <v>0</v>
      </c>
      <c r="J85" s="28">
        <v>0</v>
      </c>
      <c r="K85" s="28">
        <v>0</v>
      </c>
      <c r="L85" s="154"/>
      <c r="M85" s="154"/>
    </row>
    <row r="86" spans="1:13" ht="0.75" customHeight="1" x14ac:dyDescent="0.2">
      <c r="A86" s="155"/>
      <c r="B86" s="158"/>
      <c r="C86" s="154"/>
      <c r="D86" s="27" t="s">
        <v>10</v>
      </c>
      <c r="E86" s="28">
        <v>1957.7</v>
      </c>
      <c r="F86" s="28">
        <f>SUM(G86:K86)</f>
        <v>1915</v>
      </c>
      <c r="G86" s="28">
        <v>1915</v>
      </c>
      <c r="H86" s="28">
        <v>0</v>
      </c>
      <c r="I86" s="28">
        <v>0</v>
      </c>
      <c r="J86" s="28">
        <v>0</v>
      </c>
      <c r="K86" s="28">
        <v>0</v>
      </c>
      <c r="L86" s="154"/>
      <c r="M86" s="154"/>
    </row>
    <row r="87" spans="1:13" ht="109.5" customHeight="1" x14ac:dyDescent="0.2">
      <c r="A87" s="155" t="s">
        <v>43</v>
      </c>
      <c r="B87" s="162" t="s">
        <v>124</v>
      </c>
      <c r="C87" s="161" t="s">
        <v>90</v>
      </c>
      <c r="D87" s="34" t="s">
        <v>92</v>
      </c>
      <c r="E87" s="36">
        <f>SUM(E88:E90)</f>
        <v>19632</v>
      </c>
      <c r="F87" s="36">
        <f t="shared" ref="F87:K87" si="43">SUM(F88:F90)</f>
        <v>108991.2</v>
      </c>
      <c r="G87" s="36">
        <f t="shared" si="43"/>
        <v>4411</v>
      </c>
      <c r="H87" s="36">
        <f t="shared" si="43"/>
        <v>44301.2</v>
      </c>
      <c r="I87" s="36">
        <f t="shared" si="43"/>
        <v>60279</v>
      </c>
      <c r="J87" s="36">
        <f t="shared" si="43"/>
        <v>0</v>
      </c>
      <c r="K87" s="36">
        <f t="shared" si="43"/>
        <v>0</v>
      </c>
      <c r="L87" s="161"/>
      <c r="M87" s="162" t="s">
        <v>125</v>
      </c>
    </row>
    <row r="88" spans="1:13" ht="57.75" customHeight="1" x14ac:dyDescent="0.2">
      <c r="A88" s="155"/>
      <c r="B88" s="162"/>
      <c r="C88" s="161"/>
      <c r="D88" s="34" t="s">
        <v>94</v>
      </c>
      <c r="E88" s="36">
        <f>E92+E95+E100+E103+E106</f>
        <v>5085</v>
      </c>
      <c r="F88" s="36">
        <f t="shared" ref="F88:K88" si="44">F92+F95+F100+F103+F106</f>
        <v>31099.27</v>
      </c>
      <c r="G88" s="36">
        <f t="shared" si="44"/>
        <v>1367</v>
      </c>
      <c r="H88" s="36">
        <f t="shared" si="44"/>
        <v>8816.27</v>
      </c>
      <c r="I88" s="36">
        <f t="shared" si="44"/>
        <v>20916</v>
      </c>
      <c r="J88" s="36">
        <f t="shared" si="44"/>
        <v>0</v>
      </c>
      <c r="K88" s="36">
        <f t="shared" si="44"/>
        <v>0</v>
      </c>
      <c r="L88" s="161"/>
      <c r="M88" s="162"/>
    </row>
    <row r="89" spans="1:13" ht="22.5" x14ac:dyDescent="0.2">
      <c r="A89" s="155"/>
      <c r="B89" s="162"/>
      <c r="C89" s="161"/>
      <c r="D89" s="34" t="s">
        <v>10</v>
      </c>
      <c r="E89" s="36">
        <f>E93+E96+E98+E101+E104+E107</f>
        <v>9696</v>
      </c>
      <c r="F89" s="36">
        <f t="shared" ref="F89:K89" si="45">F93+F96+F98+F101+F104+F107</f>
        <v>62673.729999999996</v>
      </c>
      <c r="G89" s="36">
        <f t="shared" si="45"/>
        <v>3044</v>
      </c>
      <c r="H89" s="36">
        <f t="shared" si="45"/>
        <v>20266.73</v>
      </c>
      <c r="I89" s="36">
        <f t="shared" si="45"/>
        <v>39363</v>
      </c>
      <c r="J89" s="36">
        <f t="shared" si="45"/>
        <v>0</v>
      </c>
      <c r="K89" s="36">
        <f t="shared" si="45"/>
        <v>0</v>
      </c>
      <c r="L89" s="161"/>
      <c r="M89" s="162"/>
    </row>
    <row r="90" spans="1:13" ht="33.75" x14ac:dyDescent="0.2">
      <c r="A90" s="155"/>
      <c r="B90" s="162"/>
      <c r="C90" s="161"/>
      <c r="D90" s="34" t="s">
        <v>126</v>
      </c>
      <c r="E90" s="36">
        <f>E108</f>
        <v>4851</v>
      </c>
      <c r="F90" s="36">
        <f t="shared" ref="F90:K90" si="46">F108</f>
        <v>15218.2</v>
      </c>
      <c r="G90" s="36">
        <f t="shared" si="46"/>
        <v>0</v>
      </c>
      <c r="H90" s="36">
        <f t="shared" si="46"/>
        <v>15218.2</v>
      </c>
      <c r="I90" s="36">
        <f t="shared" si="46"/>
        <v>0</v>
      </c>
      <c r="J90" s="36">
        <f t="shared" si="46"/>
        <v>0</v>
      </c>
      <c r="K90" s="36">
        <f t="shared" si="46"/>
        <v>0</v>
      </c>
      <c r="L90" s="161"/>
      <c r="M90" s="162"/>
    </row>
    <row r="91" spans="1:13" x14ac:dyDescent="0.2">
      <c r="A91" s="155" t="s">
        <v>127</v>
      </c>
      <c r="B91" s="156" t="s">
        <v>128</v>
      </c>
      <c r="C91" s="154" t="s">
        <v>90</v>
      </c>
      <c r="D91" s="27" t="s">
        <v>92</v>
      </c>
      <c r="E91" s="28">
        <f>SUM(E92:E93)</f>
        <v>0</v>
      </c>
      <c r="F91" s="28">
        <f>SUM(G91:K91)</f>
        <v>0</v>
      </c>
      <c r="G91" s="28">
        <f>SUM(G92:G93)</f>
        <v>0</v>
      </c>
      <c r="H91" s="28">
        <f t="shared" ref="H91:K91" si="47">SUM(H92:H93)</f>
        <v>0</v>
      </c>
      <c r="I91" s="28">
        <f t="shared" si="47"/>
        <v>0</v>
      </c>
      <c r="J91" s="28">
        <f t="shared" si="47"/>
        <v>0</v>
      </c>
      <c r="K91" s="28">
        <f t="shared" si="47"/>
        <v>0</v>
      </c>
      <c r="L91" s="154" t="s">
        <v>57</v>
      </c>
      <c r="M91" s="154"/>
    </row>
    <row r="92" spans="1:13" ht="22.5" x14ac:dyDescent="0.2">
      <c r="A92" s="155"/>
      <c r="B92" s="156"/>
      <c r="C92" s="154"/>
      <c r="D92" s="27" t="s">
        <v>94</v>
      </c>
      <c r="E92" s="28">
        <v>0</v>
      </c>
      <c r="F92" s="28">
        <f t="shared" ref="F92:F93" si="48">SUM(G92:K92)</f>
        <v>0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154"/>
      <c r="M92" s="154"/>
    </row>
    <row r="93" spans="1:13" ht="22.5" x14ac:dyDescent="0.2">
      <c r="A93" s="155"/>
      <c r="B93" s="156"/>
      <c r="C93" s="154"/>
      <c r="D93" s="27" t="s">
        <v>10</v>
      </c>
      <c r="E93" s="28">
        <v>0</v>
      </c>
      <c r="F93" s="28">
        <f t="shared" si="48"/>
        <v>0</v>
      </c>
      <c r="G93" s="28">
        <v>0</v>
      </c>
      <c r="H93" s="28">
        <v>0</v>
      </c>
      <c r="I93" s="28">
        <v>0</v>
      </c>
      <c r="J93" s="28">
        <v>0</v>
      </c>
      <c r="K93" s="28">
        <v>0</v>
      </c>
      <c r="L93" s="154"/>
      <c r="M93" s="154"/>
    </row>
    <row r="94" spans="1:13" x14ac:dyDescent="0.2">
      <c r="A94" s="155" t="s">
        <v>129</v>
      </c>
      <c r="B94" s="156" t="s">
        <v>130</v>
      </c>
      <c r="C94" s="154" t="s">
        <v>90</v>
      </c>
      <c r="D94" s="27" t="s">
        <v>92</v>
      </c>
      <c r="E94" s="28">
        <f>SUM(E95:E98)</f>
        <v>0</v>
      </c>
      <c r="F94" s="28">
        <f t="shared" ref="F94:K94" si="49">SUM(F95:F98)</f>
        <v>0</v>
      </c>
      <c r="G94" s="28">
        <f t="shared" si="49"/>
        <v>0</v>
      </c>
      <c r="H94" s="28">
        <f t="shared" si="49"/>
        <v>0</v>
      </c>
      <c r="I94" s="28">
        <f t="shared" si="49"/>
        <v>0</v>
      </c>
      <c r="J94" s="28">
        <f t="shared" si="49"/>
        <v>0</v>
      </c>
      <c r="K94" s="28">
        <f t="shared" si="49"/>
        <v>0</v>
      </c>
      <c r="L94" s="32"/>
      <c r="M94" s="154"/>
    </row>
    <row r="95" spans="1:13" ht="22.5" x14ac:dyDescent="0.2">
      <c r="A95" s="155"/>
      <c r="B95" s="156"/>
      <c r="C95" s="154"/>
      <c r="D95" s="27" t="s">
        <v>94</v>
      </c>
      <c r="E95" s="28">
        <v>0</v>
      </c>
      <c r="F95" s="28">
        <f t="shared" ref="F95:F98" si="50">SUM(G95:K95)</f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154" t="s">
        <v>57</v>
      </c>
      <c r="M95" s="154"/>
    </row>
    <row r="96" spans="1:13" ht="22.5" x14ac:dyDescent="0.2">
      <c r="A96" s="155"/>
      <c r="B96" s="156"/>
      <c r="C96" s="154"/>
      <c r="D96" s="27" t="s">
        <v>10</v>
      </c>
      <c r="E96" s="28">
        <v>0</v>
      </c>
      <c r="F96" s="28">
        <f t="shared" si="50"/>
        <v>0</v>
      </c>
      <c r="G96" s="28">
        <v>0</v>
      </c>
      <c r="H96" s="28">
        <v>0</v>
      </c>
      <c r="I96" s="28">
        <v>0</v>
      </c>
      <c r="J96" s="28">
        <v>0</v>
      </c>
      <c r="K96" s="28">
        <v>0</v>
      </c>
      <c r="L96" s="154"/>
      <c r="M96" s="154"/>
    </row>
    <row r="97" spans="1:13" ht="22.5" x14ac:dyDescent="0.2">
      <c r="A97" s="155"/>
      <c r="B97" s="156"/>
      <c r="C97" s="154"/>
      <c r="D97" s="27" t="s">
        <v>94</v>
      </c>
      <c r="E97" s="28">
        <v>0</v>
      </c>
      <c r="F97" s="28">
        <f t="shared" si="50"/>
        <v>0</v>
      </c>
      <c r="G97" s="28">
        <v>0</v>
      </c>
      <c r="H97" s="28">
        <v>0</v>
      </c>
      <c r="I97" s="28">
        <v>0</v>
      </c>
      <c r="J97" s="28">
        <v>0</v>
      </c>
      <c r="K97" s="28">
        <v>0</v>
      </c>
      <c r="L97" s="154" t="s">
        <v>115</v>
      </c>
      <c r="M97" s="154"/>
    </row>
    <row r="98" spans="1:13" ht="22.5" x14ac:dyDescent="0.2">
      <c r="A98" s="155"/>
      <c r="B98" s="156"/>
      <c r="C98" s="154"/>
      <c r="D98" s="27" t="s">
        <v>10</v>
      </c>
      <c r="E98" s="28">
        <v>0</v>
      </c>
      <c r="F98" s="28">
        <f t="shared" si="50"/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154"/>
      <c r="M98" s="154"/>
    </row>
    <row r="99" spans="1:13" x14ac:dyDescent="0.2">
      <c r="A99" s="155" t="s">
        <v>131</v>
      </c>
      <c r="B99" s="156" t="s">
        <v>132</v>
      </c>
      <c r="C99" s="154" t="s">
        <v>90</v>
      </c>
      <c r="D99" s="27" t="s">
        <v>92</v>
      </c>
      <c r="E99" s="28">
        <f>SUM(E100:E101)</f>
        <v>2825</v>
      </c>
      <c r="F99" s="28">
        <f>SUM(G99:K99)</f>
        <v>20884</v>
      </c>
      <c r="G99" s="28">
        <f>SUM(G100:G101)</f>
        <v>3508</v>
      </c>
      <c r="H99" s="28">
        <f t="shared" ref="H99:K99" si="51">SUM(H100:H101)</f>
        <v>8045</v>
      </c>
      <c r="I99" s="28">
        <f t="shared" si="51"/>
        <v>9331</v>
      </c>
      <c r="J99" s="28">
        <f t="shared" si="51"/>
        <v>0</v>
      </c>
      <c r="K99" s="28">
        <f t="shared" si="51"/>
        <v>0</v>
      </c>
      <c r="L99" s="154" t="s">
        <v>57</v>
      </c>
      <c r="M99" s="154"/>
    </row>
    <row r="100" spans="1:13" ht="22.5" x14ac:dyDescent="0.2">
      <c r="A100" s="155"/>
      <c r="B100" s="156"/>
      <c r="C100" s="154"/>
      <c r="D100" s="27" t="s">
        <v>94</v>
      </c>
      <c r="E100" s="28">
        <v>972</v>
      </c>
      <c r="F100" s="28">
        <f t="shared" ref="F100:F101" si="52">SUM(G100:K100)</f>
        <v>7603</v>
      </c>
      <c r="G100" s="28">
        <v>1277</v>
      </c>
      <c r="H100" s="28">
        <v>2929</v>
      </c>
      <c r="I100" s="28">
        <v>3397</v>
      </c>
      <c r="J100" s="28">
        <v>0</v>
      </c>
      <c r="K100" s="28">
        <v>0</v>
      </c>
      <c r="L100" s="154"/>
      <c r="M100" s="154"/>
    </row>
    <row r="101" spans="1:13" ht="22.5" x14ac:dyDescent="0.2">
      <c r="A101" s="155"/>
      <c r="B101" s="156"/>
      <c r="C101" s="154"/>
      <c r="D101" s="27" t="s">
        <v>10</v>
      </c>
      <c r="E101" s="28">
        <v>1853</v>
      </c>
      <c r="F101" s="28">
        <f t="shared" si="52"/>
        <v>13281</v>
      </c>
      <c r="G101" s="28">
        <v>2231</v>
      </c>
      <c r="H101" s="28">
        <v>5116</v>
      </c>
      <c r="I101" s="28">
        <v>5934</v>
      </c>
      <c r="J101" s="28">
        <v>0</v>
      </c>
      <c r="K101" s="28">
        <v>0</v>
      </c>
      <c r="L101" s="154"/>
      <c r="M101" s="154"/>
    </row>
    <row r="102" spans="1:13" x14ac:dyDescent="0.2">
      <c r="A102" s="155" t="s">
        <v>133</v>
      </c>
      <c r="B102" s="156" t="s">
        <v>134</v>
      </c>
      <c r="C102" s="154" t="s">
        <v>90</v>
      </c>
      <c r="D102" s="27" t="s">
        <v>92</v>
      </c>
      <c r="E102" s="28">
        <f>SUM(E103:E104)</f>
        <v>9491</v>
      </c>
      <c r="F102" s="28">
        <f>SUM(G102:K102)</f>
        <v>61581</v>
      </c>
      <c r="G102" s="28">
        <f>SUM(G103:G104)</f>
        <v>0</v>
      </c>
      <c r="H102" s="28">
        <f t="shared" ref="H102:K102" si="53">SUM(H103:H104)</f>
        <v>14521</v>
      </c>
      <c r="I102" s="28">
        <f t="shared" si="53"/>
        <v>47060</v>
      </c>
      <c r="J102" s="28">
        <f t="shared" si="53"/>
        <v>0</v>
      </c>
      <c r="K102" s="28">
        <f t="shared" si="53"/>
        <v>0</v>
      </c>
      <c r="L102" s="154" t="s">
        <v>57</v>
      </c>
      <c r="M102" s="154"/>
    </row>
    <row r="103" spans="1:13" ht="22.5" x14ac:dyDescent="0.2">
      <c r="A103" s="155"/>
      <c r="B103" s="156"/>
      <c r="C103" s="154"/>
      <c r="D103" s="27" t="s">
        <v>94</v>
      </c>
      <c r="E103" s="28">
        <v>3265</v>
      </c>
      <c r="F103" s="28">
        <f t="shared" ref="F103:F104" si="54">SUM(G103:K103)</f>
        <v>22416</v>
      </c>
      <c r="G103" s="28">
        <v>0</v>
      </c>
      <c r="H103" s="28">
        <v>5286</v>
      </c>
      <c r="I103" s="28">
        <v>17130</v>
      </c>
      <c r="J103" s="28">
        <v>0</v>
      </c>
      <c r="K103" s="28">
        <v>0</v>
      </c>
      <c r="L103" s="154"/>
      <c r="M103" s="154"/>
    </row>
    <row r="104" spans="1:13" ht="22.5" x14ac:dyDescent="0.2">
      <c r="A104" s="155"/>
      <c r="B104" s="156"/>
      <c r="C104" s="154"/>
      <c r="D104" s="27" t="s">
        <v>10</v>
      </c>
      <c r="E104" s="28">
        <v>6226</v>
      </c>
      <c r="F104" s="28">
        <f t="shared" si="54"/>
        <v>39165</v>
      </c>
      <c r="G104" s="28">
        <v>0</v>
      </c>
      <c r="H104" s="28">
        <v>9235</v>
      </c>
      <c r="I104" s="28">
        <v>29930</v>
      </c>
      <c r="J104" s="28">
        <v>0</v>
      </c>
      <c r="K104" s="28">
        <v>0</v>
      </c>
      <c r="L104" s="154"/>
      <c r="M104" s="154"/>
    </row>
    <row r="105" spans="1:13" x14ac:dyDescent="0.2">
      <c r="A105" s="155" t="s">
        <v>135</v>
      </c>
      <c r="B105" s="158" t="s">
        <v>136</v>
      </c>
      <c r="C105" s="154" t="s">
        <v>90</v>
      </c>
      <c r="D105" s="27" t="s">
        <v>92</v>
      </c>
      <c r="E105" s="28">
        <f>SUM(E106:E108)</f>
        <v>7316</v>
      </c>
      <c r="F105" s="28">
        <f t="shared" ref="F105:K105" si="55">SUM(F106:F108)</f>
        <v>26526.2</v>
      </c>
      <c r="G105" s="28">
        <f t="shared" si="55"/>
        <v>903</v>
      </c>
      <c r="H105" s="28">
        <f t="shared" si="55"/>
        <v>21735.200000000001</v>
      </c>
      <c r="I105" s="28">
        <f t="shared" si="55"/>
        <v>3888</v>
      </c>
      <c r="J105" s="28">
        <f t="shared" si="55"/>
        <v>0</v>
      </c>
      <c r="K105" s="28">
        <f t="shared" si="55"/>
        <v>0</v>
      </c>
      <c r="L105" s="154" t="s">
        <v>57</v>
      </c>
      <c r="M105" s="154"/>
    </row>
    <row r="106" spans="1:13" ht="22.5" x14ac:dyDescent="0.2">
      <c r="A106" s="155"/>
      <c r="B106" s="158"/>
      <c r="C106" s="154"/>
      <c r="D106" s="27" t="s">
        <v>94</v>
      </c>
      <c r="E106" s="28">
        <v>848</v>
      </c>
      <c r="F106" s="28">
        <f t="shared" ref="F106:F108" si="56">SUM(G106:K106)</f>
        <v>1080.27</v>
      </c>
      <c r="G106" s="28">
        <v>90</v>
      </c>
      <c r="H106" s="28">
        <v>601.27</v>
      </c>
      <c r="I106" s="28">
        <v>389</v>
      </c>
      <c r="J106" s="28">
        <v>0</v>
      </c>
      <c r="K106" s="28">
        <v>0</v>
      </c>
      <c r="L106" s="154"/>
      <c r="M106" s="154"/>
    </row>
    <row r="107" spans="1:13" ht="22.5" x14ac:dyDescent="0.2">
      <c r="A107" s="155"/>
      <c r="B107" s="158"/>
      <c r="C107" s="154"/>
      <c r="D107" s="27" t="s">
        <v>10</v>
      </c>
      <c r="E107" s="28">
        <v>1617</v>
      </c>
      <c r="F107" s="28">
        <f t="shared" si="56"/>
        <v>10227.73</v>
      </c>
      <c r="G107" s="28">
        <v>813</v>
      </c>
      <c r="H107" s="28">
        <v>5915.73</v>
      </c>
      <c r="I107" s="28">
        <v>3499</v>
      </c>
      <c r="J107" s="28">
        <v>0</v>
      </c>
      <c r="K107" s="28">
        <v>0</v>
      </c>
      <c r="L107" s="154"/>
      <c r="M107" s="154"/>
    </row>
    <row r="108" spans="1:13" ht="33.75" x14ac:dyDescent="0.2">
      <c r="A108" s="157"/>
      <c r="B108" s="157"/>
      <c r="C108" s="157"/>
      <c r="D108" s="27" t="s">
        <v>126</v>
      </c>
      <c r="E108" s="29">
        <v>4851</v>
      </c>
      <c r="F108" s="28">
        <f t="shared" si="56"/>
        <v>15218.2</v>
      </c>
      <c r="G108" s="28">
        <v>0</v>
      </c>
      <c r="H108" s="28">
        <v>15218.2</v>
      </c>
      <c r="I108" s="28">
        <v>0</v>
      </c>
      <c r="J108" s="28">
        <v>0</v>
      </c>
      <c r="K108" s="28">
        <v>0</v>
      </c>
      <c r="L108" s="159"/>
      <c r="M108" s="159"/>
    </row>
    <row r="109" spans="1:13" x14ac:dyDescent="0.2">
      <c r="A109" s="152"/>
      <c r="B109" s="153" t="s">
        <v>204</v>
      </c>
      <c r="C109" s="152"/>
      <c r="D109" s="30" t="s">
        <v>137</v>
      </c>
      <c r="E109" s="31">
        <f>SUM(E110:E113)</f>
        <v>41124.699999999997</v>
      </c>
      <c r="F109" s="31">
        <f t="shared" ref="F109:K109" si="57">SUM(F110:F113)</f>
        <v>212759.2</v>
      </c>
      <c r="G109" s="31">
        <f t="shared" si="57"/>
        <v>27305</v>
      </c>
      <c r="H109" s="31">
        <f t="shared" si="57"/>
        <v>65141.2</v>
      </c>
      <c r="I109" s="31">
        <f t="shared" si="57"/>
        <v>81123</v>
      </c>
      <c r="J109" s="31">
        <f t="shared" si="57"/>
        <v>19595</v>
      </c>
      <c r="K109" s="31">
        <f t="shared" si="57"/>
        <v>19595</v>
      </c>
      <c r="L109" s="154"/>
      <c r="M109" s="152"/>
    </row>
    <row r="110" spans="1:13" ht="22.5" x14ac:dyDescent="0.2">
      <c r="A110" s="152"/>
      <c r="B110" s="153"/>
      <c r="C110" s="152"/>
      <c r="D110" s="30" t="s">
        <v>94</v>
      </c>
      <c r="E110" s="28">
        <f>E47+E59+E63+E71+E75+E82+E88</f>
        <v>24620</v>
      </c>
      <c r="F110" s="28">
        <f t="shared" ref="F110:K110" si="58">F47+F59+F63+F71+F75+F82+F88</f>
        <v>132215.26999999999</v>
      </c>
      <c r="G110" s="28">
        <f t="shared" si="58"/>
        <v>22103</v>
      </c>
      <c r="H110" s="28">
        <f t="shared" si="58"/>
        <v>29411.27</v>
      </c>
      <c r="I110" s="28">
        <f t="shared" si="58"/>
        <v>41511</v>
      </c>
      <c r="J110" s="28">
        <f t="shared" si="58"/>
        <v>19595</v>
      </c>
      <c r="K110" s="28">
        <f t="shared" si="58"/>
        <v>19595</v>
      </c>
      <c r="L110" s="154"/>
      <c r="M110" s="152"/>
    </row>
    <row r="111" spans="1:13" ht="22.5" x14ac:dyDescent="0.2">
      <c r="A111" s="152"/>
      <c r="B111" s="153"/>
      <c r="C111" s="152"/>
      <c r="D111" s="30" t="s">
        <v>10</v>
      </c>
      <c r="E111" s="28">
        <f>E76+E83+E89</f>
        <v>11653.7</v>
      </c>
      <c r="F111" s="28">
        <f t="shared" ref="F111:K111" si="59">F76+F83+F89</f>
        <v>65325.729999999996</v>
      </c>
      <c r="G111" s="28">
        <f t="shared" si="59"/>
        <v>5202</v>
      </c>
      <c r="H111" s="28">
        <f t="shared" si="59"/>
        <v>20511.73</v>
      </c>
      <c r="I111" s="28">
        <f t="shared" si="59"/>
        <v>39612</v>
      </c>
      <c r="J111" s="28">
        <f t="shared" si="59"/>
        <v>0</v>
      </c>
      <c r="K111" s="28">
        <f t="shared" si="59"/>
        <v>0</v>
      </c>
      <c r="L111" s="154"/>
      <c r="M111" s="152"/>
    </row>
    <row r="112" spans="1:13" ht="33.75" x14ac:dyDescent="0.2">
      <c r="A112" s="152"/>
      <c r="B112" s="153"/>
      <c r="C112" s="152"/>
      <c r="D112" s="30" t="s">
        <v>126</v>
      </c>
      <c r="E112" s="28">
        <f>E90</f>
        <v>4851</v>
      </c>
      <c r="F112" s="28">
        <f t="shared" ref="F112:K112" si="60">F90</f>
        <v>15218.2</v>
      </c>
      <c r="G112" s="28">
        <f t="shared" si="60"/>
        <v>0</v>
      </c>
      <c r="H112" s="28">
        <f t="shared" si="60"/>
        <v>15218.2</v>
      </c>
      <c r="I112" s="28">
        <f t="shared" si="60"/>
        <v>0</v>
      </c>
      <c r="J112" s="28">
        <f t="shared" si="60"/>
        <v>0</v>
      </c>
      <c r="K112" s="28">
        <f t="shared" si="60"/>
        <v>0</v>
      </c>
      <c r="L112" s="154"/>
      <c r="M112" s="152"/>
    </row>
    <row r="113" spans="1:13" ht="22.5" x14ac:dyDescent="0.2">
      <c r="A113" s="152"/>
      <c r="B113" s="153"/>
      <c r="C113" s="152"/>
      <c r="D113" s="30" t="s">
        <v>95</v>
      </c>
      <c r="E113" s="32"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154"/>
      <c r="M113" s="152"/>
    </row>
    <row r="114" spans="1:13" x14ac:dyDescent="0.2">
      <c r="A114" s="152"/>
      <c r="B114" s="153" t="s">
        <v>203</v>
      </c>
      <c r="C114" s="152"/>
      <c r="D114" s="30" t="s">
        <v>137</v>
      </c>
      <c r="E114" s="31">
        <f>SUM(E115:E118)</f>
        <v>41124.699999999997</v>
      </c>
      <c r="F114" s="31">
        <f t="shared" ref="F114:K114" si="61">SUM(F115:F118)</f>
        <v>1041720.2</v>
      </c>
      <c r="G114" s="31">
        <f t="shared" si="61"/>
        <v>196266</v>
      </c>
      <c r="H114" s="31">
        <f t="shared" si="61"/>
        <v>230141.2</v>
      </c>
      <c r="I114" s="31">
        <f t="shared" si="61"/>
        <v>246123</v>
      </c>
      <c r="J114" s="31">
        <f t="shared" si="61"/>
        <v>184595</v>
      </c>
      <c r="K114" s="31">
        <f t="shared" si="61"/>
        <v>184595</v>
      </c>
      <c r="L114" s="154"/>
      <c r="M114" s="152"/>
    </row>
    <row r="115" spans="1:13" ht="22.5" x14ac:dyDescent="0.2">
      <c r="A115" s="152"/>
      <c r="B115" s="153"/>
      <c r="C115" s="152"/>
      <c r="D115" s="30" t="s">
        <v>94</v>
      </c>
      <c r="E115" s="28">
        <f>E110+E41</f>
        <v>24620</v>
      </c>
      <c r="F115" s="28">
        <f t="shared" ref="F115:K115" si="62">F110+F41</f>
        <v>957938.27</v>
      </c>
      <c r="G115" s="28">
        <f t="shared" si="62"/>
        <v>187826</v>
      </c>
      <c r="H115" s="28">
        <f t="shared" si="62"/>
        <v>194411.27</v>
      </c>
      <c r="I115" s="28">
        <f t="shared" si="62"/>
        <v>206511</v>
      </c>
      <c r="J115" s="28">
        <f t="shared" si="62"/>
        <v>184595</v>
      </c>
      <c r="K115" s="28">
        <f t="shared" si="62"/>
        <v>184595</v>
      </c>
      <c r="L115" s="154"/>
      <c r="M115" s="152"/>
    </row>
    <row r="116" spans="1:13" ht="22.5" x14ac:dyDescent="0.2">
      <c r="A116" s="152"/>
      <c r="B116" s="153"/>
      <c r="C116" s="152"/>
      <c r="D116" s="30" t="s">
        <v>10</v>
      </c>
      <c r="E116" s="28">
        <f t="shared" ref="E116:K118" si="63">E111+E42</f>
        <v>11653.7</v>
      </c>
      <c r="F116" s="28">
        <f t="shared" si="63"/>
        <v>68563.73</v>
      </c>
      <c r="G116" s="28">
        <f t="shared" si="63"/>
        <v>8440</v>
      </c>
      <c r="H116" s="28">
        <f t="shared" si="63"/>
        <v>20511.73</v>
      </c>
      <c r="I116" s="28">
        <f t="shared" si="63"/>
        <v>39612</v>
      </c>
      <c r="J116" s="28">
        <f t="shared" si="63"/>
        <v>0</v>
      </c>
      <c r="K116" s="28">
        <f t="shared" si="63"/>
        <v>0</v>
      </c>
      <c r="L116" s="154"/>
      <c r="M116" s="152"/>
    </row>
    <row r="117" spans="1:13" ht="33.75" x14ac:dyDescent="0.2">
      <c r="A117" s="152"/>
      <c r="B117" s="153"/>
      <c r="C117" s="152"/>
      <c r="D117" s="30" t="s">
        <v>126</v>
      </c>
      <c r="E117" s="28">
        <f t="shared" si="63"/>
        <v>4851</v>
      </c>
      <c r="F117" s="28">
        <f t="shared" si="63"/>
        <v>15218.2</v>
      </c>
      <c r="G117" s="28">
        <f t="shared" si="63"/>
        <v>0</v>
      </c>
      <c r="H117" s="28">
        <f t="shared" si="63"/>
        <v>15218.2</v>
      </c>
      <c r="I117" s="28">
        <f t="shared" si="63"/>
        <v>0</v>
      </c>
      <c r="J117" s="28">
        <f t="shared" si="63"/>
        <v>0</v>
      </c>
      <c r="K117" s="28">
        <f t="shared" si="63"/>
        <v>0</v>
      </c>
      <c r="L117" s="154"/>
      <c r="M117" s="152"/>
    </row>
    <row r="118" spans="1:13" ht="22.5" x14ac:dyDescent="0.2">
      <c r="A118" s="152"/>
      <c r="B118" s="153"/>
      <c r="C118" s="152"/>
      <c r="D118" s="30" t="s">
        <v>95</v>
      </c>
      <c r="E118" s="28">
        <f t="shared" si="63"/>
        <v>0</v>
      </c>
      <c r="F118" s="28">
        <f t="shared" si="63"/>
        <v>0</v>
      </c>
      <c r="G118" s="28">
        <f t="shared" si="63"/>
        <v>0</v>
      </c>
      <c r="H118" s="28">
        <f t="shared" si="63"/>
        <v>0</v>
      </c>
      <c r="I118" s="28">
        <f t="shared" si="63"/>
        <v>0</v>
      </c>
      <c r="J118" s="28">
        <f t="shared" si="63"/>
        <v>0</v>
      </c>
      <c r="K118" s="28">
        <f t="shared" si="63"/>
        <v>0</v>
      </c>
      <c r="L118" s="154"/>
      <c r="M118" s="152"/>
    </row>
  </sheetData>
  <mergeCells count="201">
    <mergeCell ref="A114:A118"/>
    <mergeCell ref="B114:B118"/>
    <mergeCell ref="C114:C118"/>
    <mergeCell ref="L114:L118"/>
    <mergeCell ref="M114:M118"/>
    <mergeCell ref="B5:B6"/>
    <mergeCell ref="A94:A98"/>
    <mergeCell ref="B94:B98"/>
    <mergeCell ref="C94:C98"/>
    <mergeCell ref="A99:A101"/>
    <mergeCell ref="B99:B101"/>
    <mergeCell ref="C99:C101"/>
    <mergeCell ref="L84:L86"/>
    <mergeCell ref="M84:M86"/>
    <mergeCell ref="L87:L90"/>
    <mergeCell ref="M87:M90"/>
    <mergeCell ref="L91:L93"/>
    <mergeCell ref="M91:M93"/>
    <mergeCell ref="M94:M98"/>
    <mergeCell ref="L95:L96"/>
    <mergeCell ref="L97:L98"/>
    <mergeCell ref="L99:L101"/>
    <mergeCell ref="M99:M101"/>
    <mergeCell ref="A84:A86"/>
    <mergeCell ref="B84:B86"/>
    <mergeCell ref="C84:C86"/>
    <mergeCell ref="A87:A90"/>
    <mergeCell ref="B87:B90"/>
    <mergeCell ref="C87:C90"/>
    <mergeCell ref="A91:A93"/>
    <mergeCell ref="B91:B93"/>
    <mergeCell ref="C91:C93"/>
    <mergeCell ref="A2:L2"/>
    <mergeCell ref="A4:M4"/>
    <mergeCell ref="A5:A6"/>
    <mergeCell ref="D5:D6"/>
    <mergeCell ref="E5:E6"/>
    <mergeCell ref="G5:K5"/>
    <mergeCell ref="L5:L6"/>
    <mergeCell ref="M5:M6"/>
    <mergeCell ref="A9:A11"/>
    <mergeCell ref="B9:B11"/>
    <mergeCell ref="C9:C11"/>
    <mergeCell ref="E9:K11"/>
    <mergeCell ref="L9:L11"/>
    <mergeCell ref="M9:M11"/>
    <mergeCell ref="B8:M8"/>
    <mergeCell ref="A12:A14"/>
    <mergeCell ref="B12:B14"/>
    <mergeCell ref="C12:C14"/>
    <mergeCell ref="E12:K14"/>
    <mergeCell ref="L12:L14"/>
    <mergeCell ref="M12:M14"/>
    <mergeCell ref="A21:A23"/>
    <mergeCell ref="A40:A44"/>
    <mergeCell ref="B40:B44"/>
    <mergeCell ref="C40:C44"/>
    <mergeCell ref="L40:L44"/>
    <mergeCell ref="M40:M44"/>
    <mergeCell ref="B21:B23"/>
    <mergeCell ref="C21:C23"/>
    <mergeCell ref="L21:L23"/>
    <mergeCell ref="M21:M23"/>
    <mergeCell ref="A24:A26"/>
    <mergeCell ref="B24:B26"/>
    <mergeCell ref="C24:C26"/>
    <mergeCell ref="L24:L26"/>
    <mergeCell ref="M24:M26"/>
    <mergeCell ref="B31:B33"/>
    <mergeCell ref="C31:C33"/>
    <mergeCell ref="L31:L33"/>
    <mergeCell ref="C70:C71"/>
    <mergeCell ref="L70:L71"/>
    <mergeCell ref="M70:M71"/>
    <mergeCell ref="A56:A57"/>
    <mergeCell ref="B56:B57"/>
    <mergeCell ref="C56:C57"/>
    <mergeCell ref="L56:L57"/>
    <mergeCell ref="M56:M57"/>
    <mergeCell ref="A58:A59"/>
    <mergeCell ref="B58:B59"/>
    <mergeCell ref="C58:C59"/>
    <mergeCell ref="L58:L59"/>
    <mergeCell ref="M58:M59"/>
    <mergeCell ref="A60:A61"/>
    <mergeCell ref="B60:B61"/>
    <mergeCell ref="C60:C61"/>
    <mergeCell ref="L60:L61"/>
    <mergeCell ref="A66:A67"/>
    <mergeCell ref="B66:B67"/>
    <mergeCell ref="C66:C67"/>
    <mergeCell ref="L66:L67"/>
    <mergeCell ref="M66:M67"/>
    <mergeCell ref="A15:A17"/>
    <mergeCell ref="B15:B17"/>
    <mergeCell ref="C15:C17"/>
    <mergeCell ref="E15:K17"/>
    <mergeCell ref="L15:L17"/>
    <mergeCell ref="M15:M17"/>
    <mergeCell ref="A18:A20"/>
    <mergeCell ref="B18:B20"/>
    <mergeCell ref="C18:C20"/>
    <mergeCell ref="L18:L20"/>
    <mergeCell ref="M18:M20"/>
    <mergeCell ref="M31:M33"/>
    <mergeCell ref="A27:A28"/>
    <mergeCell ref="B27:B28"/>
    <mergeCell ref="C27:C28"/>
    <mergeCell ref="A34:A36"/>
    <mergeCell ref="B34:B36"/>
    <mergeCell ref="C34:C36"/>
    <mergeCell ref="L34:L36"/>
    <mergeCell ref="M34:M36"/>
    <mergeCell ref="L27:L28"/>
    <mergeCell ref="M27:M28"/>
    <mergeCell ref="A29:A30"/>
    <mergeCell ref="B29:B30"/>
    <mergeCell ref="C29:C30"/>
    <mergeCell ref="L29:L30"/>
    <mergeCell ref="M29:M30"/>
    <mergeCell ref="A31:A33"/>
    <mergeCell ref="A37:A39"/>
    <mergeCell ref="B37:B39"/>
    <mergeCell ref="C37:C39"/>
    <mergeCell ref="L37:L39"/>
    <mergeCell ref="M37:M39"/>
    <mergeCell ref="A46:A48"/>
    <mergeCell ref="B46:B48"/>
    <mergeCell ref="C46:C48"/>
    <mergeCell ref="L46:L48"/>
    <mergeCell ref="M46:M48"/>
    <mergeCell ref="B45:M45"/>
    <mergeCell ref="A49:A51"/>
    <mergeCell ref="B49:B51"/>
    <mergeCell ref="C49:C51"/>
    <mergeCell ref="L49:L51"/>
    <mergeCell ref="M49:M51"/>
    <mergeCell ref="M60:M61"/>
    <mergeCell ref="A62:A63"/>
    <mergeCell ref="B62:B63"/>
    <mergeCell ref="C62:C63"/>
    <mergeCell ref="L62:L63"/>
    <mergeCell ref="M62:M63"/>
    <mergeCell ref="A52:A53"/>
    <mergeCell ref="B52:B53"/>
    <mergeCell ref="C52:C53"/>
    <mergeCell ref="L52:L53"/>
    <mergeCell ref="M52:M53"/>
    <mergeCell ref="A54:A55"/>
    <mergeCell ref="B54:B55"/>
    <mergeCell ref="C54:C55"/>
    <mergeCell ref="L54:L55"/>
    <mergeCell ref="M54:M55"/>
    <mergeCell ref="A64:A65"/>
    <mergeCell ref="B64:B65"/>
    <mergeCell ref="C64:C65"/>
    <mergeCell ref="L64:L65"/>
    <mergeCell ref="M64:M65"/>
    <mergeCell ref="L81:L83"/>
    <mergeCell ref="M81:M83"/>
    <mergeCell ref="A72:A73"/>
    <mergeCell ref="B72:B73"/>
    <mergeCell ref="C72:C73"/>
    <mergeCell ref="L72:L73"/>
    <mergeCell ref="M72:M73"/>
    <mergeCell ref="A74:A77"/>
    <mergeCell ref="B74:B77"/>
    <mergeCell ref="C74:C77"/>
    <mergeCell ref="L74:L77"/>
    <mergeCell ref="M74:M77"/>
    <mergeCell ref="A68:A69"/>
    <mergeCell ref="B68:B69"/>
    <mergeCell ref="C68:C69"/>
    <mergeCell ref="L68:L69"/>
    <mergeCell ref="M68:M69"/>
    <mergeCell ref="A70:A71"/>
    <mergeCell ref="B70:B71"/>
    <mergeCell ref="K1:M1"/>
    <mergeCell ref="A109:A113"/>
    <mergeCell ref="B109:B113"/>
    <mergeCell ref="C109:C113"/>
    <mergeCell ref="L109:L113"/>
    <mergeCell ref="M109:M113"/>
    <mergeCell ref="A102:A104"/>
    <mergeCell ref="B102:B104"/>
    <mergeCell ref="C102:C104"/>
    <mergeCell ref="L102:L104"/>
    <mergeCell ref="M102:M104"/>
    <mergeCell ref="A105:A108"/>
    <mergeCell ref="B105:B108"/>
    <mergeCell ref="C105:C108"/>
    <mergeCell ref="L105:L108"/>
    <mergeCell ref="M105:M108"/>
    <mergeCell ref="A78:A80"/>
    <mergeCell ref="B78:B80"/>
    <mergeCell ref="C78:C80"/>
    <mergeCell ref="L78:L80"/>
    <mergeCell ref="M78:M80"/>
    <mergeCell ref="A81:A83"/>
    <mergeCell ref="B81:B83"/>
    <mergeCell ref="C81:C83"/>
  </mergeCells>
  <phoneticPr fontId="0" type="noConversion"/>
  <pageMargins left="0" right="0" top="0" bottom="0" header="0.51181102362204722" footer="0.51181102362204722"/>
  <pageSetup paperSize="9" scale="66" fitToHeight="100" orientation="landscape" r:id="rId1"/>
  <headerFooter alignWithMargins="0"/>
  <rowBreaks count="4" manualBreakCount="4">
    <brk id="36" max="12" man="1"/>
    <brk id="59" max="12" man="1"/>
    <brk id="73" max="12" man="1"/>
    <brk id="10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Паспорт программы</vt:lpstr>
      <vt:lpstr>Приложение 1 </vt:lpstr>
      <vt:lpstr>Приложение 2</vt:lpstr>
      <vt:lpstr>Приложение 3</vt:lpstr>
      <vt:lpstr>Приложение 4</vt:lpstr>
      <vt:lpstr>'Паспорт программы'!Область_печати</vt:lpstr>
      <vt:lpstr>'Приложение 1 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2019-11-07T09:34:32Z</cp:lastPrinted>
  <dcterms:created xsi:type="dcterms:W3CDTF">1996-10-08T23:32:33Z</dcterms:created>
  <dcterms:modified xsi:type="dcterms:W3CDTF">2019-11-14T08:39:55Z</dcterms:modified>
</cp:coreProperties>
</file>