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еречень мероприятий (2)" sheetId="1" r:id="rId1"/>
  </sheets>
  <definedNames>
    <definedName name="_xlnm.Print_Titles" localSheetId="0">'Перечень мероприятий (2)'!$13:$15</definedName>
    <definedName name="_xlnm.Print_Area" localSheetId="0">'Перечень мероприятий (2)'!$A$1:$M$164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G8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1 988.0 - стройконтроль Мир</t>
        </r>
      </text>
    </comment>
    <comment ref="H8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6950- Корректировка рабочей документацмм, 1000-технадзор это вне ГП</t>
        </r>
      </text>
    </comment>
  </commentList>
</comments>
</file>

<file path=xl/sharedStrings.xml><?xml version="1.0" encoding="utf-8"?>
<sst xmlns="http://schemas.openxmlformats.org/spreadsheetml/2006/main" count="337" uniqueCount="96">
  <si>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</si>
  <si>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</si>
  <si>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</si>
  <si>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</si>
  <si>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</si>
  <si>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</si>
  <si>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</si>
  <si>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</si>
  <si>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</si>
  <si>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</si>
  <si>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</si>
  <si>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</si>
  <si>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</si>
  <si>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</si>
  <si>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</si>
  <si>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</si>
  <si>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</si>
  <si>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</si>
  <si>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</si>
  <si>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к муниципальной программе «Культура»</t>
  </si>
  <si>
    <t>муниципальной программы  «Культура»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</si>
  <si>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</si>
  <si>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</si>
  <si>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</si>
  <si>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</si>
  <si>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</si>
  <si>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</si>
  <si>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Архивный отдел администрации городского округа Домодедово</t>
  </si>
  <si>
    <t>2020 год</t>
  </si>
  <si>
    <t>2021 год</t>
  </si>
  <si>
    <t>2022 год</t>
  </si>
  <si>
    <t>2023 год</t>
  </si>
  <si>
    <t>2024 год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</si>
  <si>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</t>
  </si>
  <si>
    <t>Сохранение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 не менее 100%</t>
  </si>
  <si>
    <t>Подпрограмма VIII «Обеспечивающая программа»</t>
  </si>
  <si>
    <t>Подпрограмма IX «Развитие парков культуры и отдыха»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</si>
  <si>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</si>
  <si>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</si>
  <si>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</si>
  <si>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</si>
  <si>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VII</t>
  </si>
  <si>
    <t>Итого по подпрограмме VIII</t>
  </si>
  <si>
    <t>Итого по подпрограмме IX</t>
  </si>
  <si>
    <t>Увеличение числа посетителей парков культуры и отдыха к 2024 г. до 115 %  по отношению к базовому году</t>
  </si>
  <si>
    <t>5</t>
  </si>
  <si>
    <t>5.1</t>
  </si>
  <si>
    <t>5.3</t>
  </si>
  <si>
    <t>Основное мероприятие А1. Федеральный проект «Культурная среда»</t>
  </si>
  <si>
    <t>2.1</t>
  </si>
  <si>
    <t>от 31.10.2019 № 2283</t>
  </si>
  <si>
    <t>5.2</t>
  </si>
  <si>
    <t>новое</t>
  </si>
  <si>
    <t>Основное мероприятие 01. Обеспечение выполнения функций муниципальных музеев</t>
  </si>
  <si>
    <t>Основное мероприятие 05. «Обеспечение функций культурно-досуговых учреждений»</t>
  </si>
  <si>
    <t xml:space="preserve">Основное мероприятие 01. Хранение,
комплектование, учет и использование архивных документов в муниципальных архивах
</t>
  </si>
  <si>
    <t>Основное мероприятие 02.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</si>
  <si>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01. Создание условий для реализации полномочий органов местного самоуправления</t>
  </si>
  <si>
    <t>Основное мероприятие 01. Соответствие нормативу обеспеченности парками культуры и отдыха»</t>
  </si>
  <si>
    <t>Подпрограмма IV «Развитие профессионального искусства, гастрольно-концертной и культурно-досуговой деятельности, кинематографии Московской области»</t>
  </si>
  <si>
    <t>Подпрограмма VI «Развитие образования в сфере культуры Московской области»</t>
  </si>
  <si>
    <t xml:space="preserve">Основное мероприятие 01
Обеспечение функций муниципальных учреждений дополнительного образования сферы культуры
</t>
  </si>
  <si>
    <t>Итого по подпрограмме VI</t>
  </si>
  <si>
    <t>Основное мероприятие 01. Организация библиотечного обслуживания населения муниципальными библиотекам Московской области</t>
  </si>
  <si>
    <t>Подпрограмма VII «Развитие архивного дела в Московской области»</t>
  </si>
  <si>
    <t>Подпрограмма V «Укрепление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области»</t>
  </si>
  <si>
    <t>Подпрограмма II «Развитие музейного дела в Московской области»</t>
  </si>
  <si>
    <t>Мероприятие 01.01. Расходы на обеспечение деятельности (оказание услуг) муниципальных учреждений - музеи, галерии.</t>
  </si>
  <si>
    <t>Мероприятие 01.02. Расходы на обеспечение деятельности (оказание услуг) муниципальных учреждении - библиотеки</t>
  </si>
  <si>
    <t>Подпрограмма III «Развитие библиотечного дела в Московской области»</t>
  </si>
  <si>
    <t>Мероприятие 05.01. Расходы на обеспечение деятельности (оказание услуг) муниципальных учреждений - культурно-досуговые учреждения</t>
  </si>
  <si>
    <t>Мероприятие 05.02. Укрепление материально-технической базы и проведение текущего ремонта культурно-досуговых учреждений</t>
  </si>
  <si>
    <t>Мероприятие 05.03. Мероприятия в сфере культуры</t>
  </si>
  <si>
    <t>Мероприятие А101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</si>
  <si>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А103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</si>
  <si>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01.02. Создание условий для массового отдыха жителей городского округа</t>
  </si>
  <si>
    <t>Мероприятие 01.01. Расходы на обеспечение деятельности (оказание услуг) муниципальных учреждений - парк культуры и отдыха</t>
  </si>
  <si>
    <t>Мероприятие 01.01. Обеспечение деятельности муниципальных органов - учреждения в сфере культуры</t>
  </si>
  <si>
    <t>Мероприятие 02.01. Осуществление переданных полномочий по временному хранению, комплектованию, учету и использованию архивных документов» относящихся к собственности Московской области и временно хранящихся в архивах</t>
  </si>
  <si>
    <t>Мероприятие 01.05. Расходы на обеспечение деятельности (оказание услуг) муниципальных архивов</t>
  </si>
  <si>
    <t xml:space="preserve">Мероприятие 01.01. 
Расходы на обеспечение деятельности (оказание услуг) муниципальных учреждений  дополнительного образования сферы культуры 
</t>
  </si>
  <si>
    <t>Увеличение общего количества посещений музеев - к 2024 г. до 112 %; Перевод в электронный вид музейных фондов  - к 2024 г. до 90%</t>
  </si>
  <si>
    <t xml:space="preserve">Обеспечение роста числа пользователей муниципальных библиотек Московской области - к 2024 г. до 41 080 чел.; Увеличение количества библиотек, внедривших стандарты деятельности библиотеки нового формата - к 2024 г. до 25 ед.; Увеличение доли муниципальных библиотек, соответствующих требованиям к условиям деятельности библиотек Московской области (стандарту) к 2024 г. до 100%; </t>
  </si>
  <si>
    <t>Увеличение доли учреждений клубного типа, соответствующих Требованиям к условиям деятельности культурно-досуговых учреждений Московской области к 2024 г. до 52.6 %;   Увеличение доли детей, привлекаемых к участию в творческих мероприятиях сферы культуры к 2024 г. до 10.60%</t>
  </si>
  <si>
    <t>Увеличение на 15% числа посещений организаций культуры  к 2024 г до 468.017 тыс.посещений;  Количество созданных (реконструированных) и капитально отремонтированных объектов организаций культуры   в 2022 г - 1 ед.;  Количество организаций культуры, получивших современное оборудование  в 2022 г. - 1 ед.</t>
  </si>
  <si>
    <t>Увеличение доли детей в возрасте от 5 до 18 лет, охваченных дополнительным образованием сферы культуры к 2024 г. до 11.2%; Увеличение доли детей в возрасте от 7 до 15 лет, обучающихся по предпрофессиональным программам в области искусств к 2024 г. до 7.1%</t>
  </si>
  <si>
    <t>7950 - корректировка рабочей док и технадзор вне ГП</t>
  </si>
  <si>
    <t>2021 год 59120.01 - софинансирование</t>
  </si>
  <si>
    <t>2020 -1988 технадзор вне ГП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</si>
  <si>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3%; Сохранение доли субвенции бюджету муниципального образования Московской области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собствености Московской области и временно хранящихся в муниципальном архиве, освоенная бюджетом муниципального образования Московской области, в общей сумме указанной субвенции к 2024 г. -100%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</si>
  <si>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</si>
  <si>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</si>
  <si>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</si>
  <si>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                                                       "</t>
  </si>
  <si>
    <t>Приложение № 3</t>
  </si>
  <si>
    <t>от 15.04.2021 г. № 798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</si>
</sst>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vertical="center" wrapText="1"/>
    </xf>
    <xf numFmtId="0" fontId="35" fillId="33" borderId="17" xfId="0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vertical="center" wrapText="1"/>
    </xf>
    <xf numFmtId="0" fontId="33" fillId="33" borderId="18" xfId="0" applyFont="1" applyFill="1" applyBorder="1" applyAlignment="1">
      <alignment vertical="center" wrapText="1"/>
    </xf>
    <xf numFmtId="0" fontId="33" fillId="33" borderId="0" xfId="0" applyFont="1" applyFill="1" applyAlignment="1">
      <alignment vertical="center" wrapText="1"/>
    </xf>
    <xf numFmtId="0" fontId="33" fillId="33" borderId="22" xfId="0" applyFont="1" applyFill="1" applyBorder="1" applyAlignment="1">
      <alignment vertical="center" wrapText="1"/>
    </xf>
    <xf numFmtId="0" fontId="33" fillId="33" borderId="23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33" fillId="33" borderId="24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left" vertical="center" wrapText="1"/>
    </xf>
    <xf numFmtId="0" fontId="32" fillId="33" borderId="14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0" fontId="3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34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32" fillId="33" borderId="16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vertical="center" wrapText="1"/>
    </xf>
    <xf numFmtId="0" fontId="32" fillId="33" borderId="21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left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vertical="center" wrapText="1"/>
    </xf>
    <xf numFmtId="0" fontId="33" fillId="33" borderId="14" xfId="0" applyFont="1" applyFill="1" applyBorder="1" applyAlignment="1">
      <alignment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8"/>
  <sheetViews>
    <sheetView tabSelected="1" view="pageBreakPreview" zoomScale="80" zoomScaleNormal="75" zoomScaleSheetLayoutView="80" workbookViewId="0" topLeftCell="A1">
      <pane ySplit="15" topLeftCell="A16" activePane="bottomLeft" state="frozen"/>
      <selection pane="topLeft" activeCell="A1" sqref="A1"/>
      <selection pane="bottomLeft" activeCell="L8" sqref="L8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20" customWidth="1"/>
    <col min="5" max="5" width="13.57421875" style="10" customWidth="1"/>
    <col min="6" max="6" width="13.140625" style="10" customWidth="1"/>
    <col min="7" max="7" width="13.7109375" style="10" customWidth="1"/>
    <col min="8" max="8" width="11.140625" style="10" customWidth="1"/>
    <col min="9" max="10" width="11.57421875" style="10" customWidth="1"/>
    <col min="11" max="11" width="11.7109375" style="10" customWidth="1"/>
    <col min="12" max="12" width="15.7109375" style="10" customWidth="1"/>
    <col min="13" max="13" width="34.57421875" style="10" customWidth="1"/>
    <col min="14" max="14" width="11.57421875" style="10" bestFit="1" customWidth="1"/>
    <col min="15" max="15" width="19.28125" style="10" customWidth="1"/>
    <col min="16" max="16" width="25.8515625" style="10" customWidth="1"/>
    <col min="17" max="16384" width="8.8515625" style="10" customWidth="1"/>
  </cols>
  <sheetData>
    <row r="1" ht="15">
      <c r="M1" s="36" t="s">
        <v>94</v>
      </c>
    </row>
    <row r="2" ht="25.5">
      <c r="M2" s="36" t="s">
        <v>90</v>
      </c>
    </row>
    <row r="3" ht="15">
      <c r="M3" s="36" t="s">
        <v>91</v>
      </c>
    </row>
    <row r="4" ht="15">
      <c r="M4" s="36" t="s">
        <v>95</v>
      </c>
    </row>
    <row r="5" spans="1:13" ht="25.5" customHeight="1">
      <c r="A5" s="105"/>
      <c r="B5" s="106"/>
      <c r="H5" s="26"/>
      <c r="I5" s="107" t="s">
        <v>92</v>
      </c>
      <c r="J5" s="107"/>
      <c r="K5" s="107"/>
      <c r="L5" s="107"/>
      <c r="M5" s="107"/>
    </row>
    <row r="6" spans="8:13" ht="15">
      <c r="H6" s="26"/>
      <c r="I6" s="107" t="s">
        <v>19</v>
      </c>
      <c r="J6" s="107"/>
      <c r="K6" s="107"/>
      <c r="L6" s="107"/>
      <c r="M6" s="107"/>
    </row>
    <row r="7" spans="8:13" ht="21.75" customHeight="1">
      <c r="H7" s="35"/>
      <c r="I7" s="35"/>
      <c r="J7" s="108" t="s">
        <v>18</v>
      </c>
      <c r="K7" s="109"/>
      <c r="L7" s="109"/>
      <c r="M7" s="109"/>
    </row>
    <row r="8" spans="8:13" ht="15.75" customHeight="1">
      <c r="H8" s="35"/>
      <c r="I8" s="35"/>
      <c r="J8" s="35"/>
      <c r="K8" s="35"/>
      <c r="L8" s="35"/>
      <c r="M8" s="35" t="s">
        <v>50</v>
      </c>
    </row>
    <row r="9" spans="8:13" ht="15">
      <c r="H9" s="35"/>
      <c r="I9" s="11"/>
      <c r="J9" s="11"/>
      <c r="K9" s="11"/>
      <c r="L9" s="11"/>
      <c r="M9" s="11"/>
    </row>
    <row r="10" spans="1:13" ht="18.75">
      <c r="A10" s="110" t="s">
        <v>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s="29" customFormat="1" ht="18.75">
      <c r="A11" s="111" t="s">
        <v>20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0.5" customHeight="1">
      <c r="A12" s="9"/>
      <c r="B12" s="3"/>
      <c r="C12" s="3"/>
      <c r="D12" s="21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4.5" customHeight="1">
      <c r="A13" s="115" t="s">
        <v>1</v>
      </c>
      <c r="B13" s="102" t="s">
        <v>9</v>
      </c>
      <c r="C13" s="102" t="s">
        <v>10</v>
      </c>
      <c r="D13" s="101" t="s">
        <v>2</v>
      </c>
      <c r="E13" s="101" t="s">
        <v>11</v>
      </c>
      <c r="F13" s="101" t="s">
        <v>3</v>
      </c>
      <c r="G13" s="121" t="s">
        <v>12</v>
      </c>
      <c r="H13" s="122"/>
      <c r="I13" s="122"/>
      <c r="J13" s="123"/>
      <c r="K13" s="124"/>
      <c r="L13" s="101" t="s">
        <v>13</v>
      </c>
      <c r="M13" s="102" t="s">
        <v>14</v>
      </c>
    </row>
    <row r="14" spans="1:13" ht="96" customHeight="1">
      <c r="A14" s="115"/>
      <c r="B14" s="119"/>
      <c r="C14" s="120"/>
      <c r="D14" s="101"/>
      <c r="E14" s="101"/>
      <c r="F14" s="101"/>
      <c r="G14" s="31" t="s">
        <v>28</v>
      </c>
      <c r="H14" s="31" t="s">
        <v>29</v>
      </c>
      <c r="I14" s="31" t="s">
        <v>30</v>
      </c>
      <c r="J14" s="31" t="s">
        <v>31</v>
      </c>
      <c r="K14" s="31" t="s">
        <v>32</v>
      </c>
      <c r="L14" s="101"/>
      <c r="M14" s="79"/>
    </row>
    <row r="15" spans="1:13" ht="15">
      <c r="A15" s="13">
        <v>1</v>
      </c>
      <c r="B15" s="4">
        <v>2</v>
      </c>
      <c r="C15" s="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</row>
    <row r="16" spans="1:13" ht="30" customHeight="1" hidden="1">
      <c r="A16" s="125" t="s">
        <v>25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3" ht="23.25" customHeight="1" hidden="1">
      <c r="A17" s="112">
        <v>1</v>
      </c>
      <c r="B17" s="75" t="s">
        <v>22</v>
      </c>
      <c r="C17" s="28" t="s">
        <v>21</v>
      </c>
      <c r="D17" s="17" t="s">
        <v>6</v>
      </c>
      <c r="E17" s="5">
        <v>0</v>
      </c>
      <c r="F17" s="5">
        <f aca="true" t="shared" si="0" ref="F17:K17">F18+F19+F20</f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81" t="s">
        <v>26</v>
      </c>
      <c r="M17" s="118"/>
    </row>
    <row r="18" spans="1:13" ht="39" customHeight="1" hidden="1">
      <c r="A18" s="113"/>
      <c r="B18" s="80"/>
      <c r="C18" s="28" t="s">
        <v>21</v>
      </c>
      <c r="D18" s="28" t="s">
        <v>8</v>
      </c>
      <c r="E18" s="5">
        <v>0</v>
      </c>
      <c r="F18" s="5">
        <f aca="true" t="shared" si="1" ref="F18:F24">G18+H18+I18+J18+K18</f>
        <v>0</v>
      </c>
      <c r="G18" s="5">
        <f aca="true" t="shared" si="2" ref="G18:K20">G22</f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82"/>
      <c r="M18" s="78"/>
    </row>
    <row r="19" spans="1:13" ht="33" customHeight="1" hidden="1">
      <c r="A19" s="113"/>
      <c r="B19" s="80"/>
      <c r="C19" s="28" t="s">
        <v>21</v>
      </c>
      <c r="D19" s="28" t="s">
        <v>5</v>
      </c>
      <c r="E19" s="5">
        <v>0</v>
      </c>
      <c r="F19" s="5">
        <f t="shared" si="1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82"/>
      <c r="M19" s="78"/>
    </row>
    <row r="20" spans="1:13" ht="47.25" customHeight="1" hidden="1">
      <c r="A20" s="114"/>
      <c r="B20" s="80"/>
      <c r="C20" s="28" t="s">
        <v>21</v>
      </c>
      <c r="D20" s="28" t="s">
        <v>4</v>
      </c>
      <c r="E20" s="5">
        <v>0</v>
      </c>
      <c r="F20" s="5">
        <f t="shared" si="1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83"/>
      <c r="M20" s="79"/>
    </row>
    <row r="21" spans="1:13" ht="21.75" customHeight="1" hidden="1">
      <c r="A21" s="86" t="s">
        <v>15</v>
      </c>
      <c r="B21" s="67" t="s">
        <v>23</v>
      </c>
      <c r="C21" s="27" t="s">
        <v>21</v>
      </c>
      <c r="D21" s="37" t="s">
        <v>6</v>
      </c>
      <c r="E21" s="6">
        <v>0</v>
      </c>
      <c r="F21" s="6">
        <f t="shared" si="1"/>
        <v>0</v>
      </c>
      <c r="G21" s="6">
        <f>G22+G23+G24</f>
        <v>0</v>
      </c>
      <c r="H21" s="6">
        <f>H22+H23+H24</f>
        <v>0</v>
      </c>
      <c r="I21" s="6">
        <f>I22+I23+I24</f>
        <v>0</v>
      </c>
      <c r="J21" s="6">
        <f>J22+J23+J24</f>
        <v>0</v>
      </c>
      <c r="K21" s="6">
        <f>K22+K23+K24</f>
        <v>0</v>
      </c>
      <c r="L21" s="39"/>
      <c r="M21" s="30"/>
    </row>
    <row r="22" spans="1:13" ht="34.5" customHeight="1" hidden="1">
      <c r="A22" s="87"/>
      <c r="B22" s="68"/>
      <c r="C22" s="27" t="s">
        <v>21</v>
      </c>
      <c r="D22" s="27" t="s">
        <v>8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39"/>
      <c r="M22" s="30"/>
    </row>
    <row r="23" spans="1:13" ht="34.5" customHeight="1" hidden="1">
      <c r="A23" s="87"/>
      <c r="B23" s="68"/>
      <c r="C23" s="27" t="s">
        <v>21</v>
      </c>
      <c r="D23" s="27" t="s">
        <v>5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39"/>
      <c r="M23" s="30"/>
    </row>
    <row r="24" spans="1:13" ht="46.5" customHeight="1" hidden="1">
      <c r="A24" s="88"/>
      <c r="B24" s="89"/>
      <c r="C24" s="27" t="s">
        <v>21</v>
      </c>
      <c r="D24" s="27" t="s">
        <v>4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31"/>
      <c r="M24" s="31"/>
    </row>
    <row r="25" spans="1:13" ht="22.5" customHeight="1" hidden="1">
      <c r="A25" s="90" t="s">
        <v>7</v>
      </c>
      <c r="B25" s="91"/>
      <c r="C25" s="92"/>
      <c r="D25" s="17" t="s">
        <v>6</v>
      </c>
      <c r="E25" s="5">
        <v>0</v>
      </c>
      <c r="F25" s="5">
        <f aca="true" t="shared" si="3" ref="F25:K25">F26+F27+F28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33"/>
      <c r="M25" s="33"/>
    </row>
    <row r="26" spans="1:13" ht="45" customHeight="1" hidden="1">
      <c r="A26" s="93"/>
      <c r="B26" s="94"/>
      <c r="C26" s="95"/>
      <c r="D26" s="28" t="s">
        <v>8</v>
      </c>
      <c r="E26" s="5">
        <v>0</v>
      </c>
      <c r="F26" s="5">
        <f>G26+H26+I26+J26+K26</f>
        <v>0</v>
      </c>
      <c r="G26" s="5">
        <f aca="true" t="shared" si="4" ref="G26:K28">G18</f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33"/>
      <c r="M26" s="33"/>
    </row>
    <row r="27" spans="1:13" ht="40.5" customHeight="1" hidden="1">
      <c r="A27" s="93"/>
      <c r="B27" s="94"/>
      <c r="C27" s="95"/>
      <c r="D27" s="28" t="s">
        <v>5</v>
      </c>
      <c r="E27" s="5">
        <v>0</v>
      </c>
      <c r="F27" s="5">
        <f>G27+H27+I27+J27+K27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33"/>
      <c r="M27" s="33"/>
    </row>
    <row r="28" spans="1:13" ht="41.25" customHeight="1" hidden="1">
      <c r="A28" s="96"/>
      <c r="B28" s="97"/>
      <c r="C28" s="98"/>
      <c r="D28" s="28" t="s">
        <v>4</v>
      </c>
      <c r="E28" s="5">
        <v>0</v>
      </c>
      <c r="F28" s="5">
        <f>G28+H28+I28+J28+K28</f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33"/>
      <c r="M28" s="33"/>
    </row>
    <row r="29" spans="1:13" ht="31.5" customHeight="1">
      <c r="A29" s="99" t="s">
        <v>66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30.75" customHeight="1">
      <c r="A30" s="132">
        <v>1</v>
      </c>
      <c r="B30" s="127" t="s">
        <v>53</v>
      </c>
      <c r="C30" s="28" t="s">
        <v>21</v>
      </c>
      <c r="D30" s="17" t="s">
        <v>6</v>
      </c>
      <c r="E30" s="5">
        <f aca="true" t="shared" si="5" ref="E30:K30">E31+E32+E33</f>
        <v>7064.6</v>
      </c>
      <c r="F30" s="5">
        <f t="shared" si="5"/>
        <v>35147.7</v>
      </c>
      <c r="G30" s="5">
        <f t="shared" si="5"/>
        <v>7064.6</v>
      </c>
      <c r="H30" s="5">
        <f t="shared" si="5"/>
        <v>6889.300000000001</v>
      </c>
      <c r="I30" s="5">
        <f t="shared" si="5"/>
        <v>7064.6</v>
      </c>
      <c r="J30" s="5">
        <f t="shared" si="5"/>
        <v>7064.6</v>
      </c>
      <c r="K30" s="5">
        <f t="shared" si="5"/>
        <v>7064.6</v>
      </c>
      <c r="L30" s="81" t="s">
        <v>26</v>
      </c>
      <c r="M30" s="118" t="s">
        <v>81</v>
      </c>
    </row>
    <row r="31" spans="1:13" ht="40.5" customHeight="1">
      <c r="A31" s="88"/>
      <c r="B31" s="128"/>
      <c r="C31" s="28" t="s">
        <v>21</v>
      </c>
      <c r="D31" s="28" t="s">
        <v>8</v>
      </c>
      <c r="E31" s="5">
        <f>E35</f>
        <v>0</v>
      </c>
      <c r="F31" s="5">
        <f>G31+H31+I31+J31+K31</f>
        <v>0</v>
      </c>
      <c r="G31" s="5">
        <f aca="true" t="shared" si="6" ref="G31:K33">G35</f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82"/>
      <c r="M31" s="78"/>
    </row>
    <row r="32" spans="1:13" ht="33" customHeight="1">
      <c r="A32" s="88"/>
      <c r="B32" s="128"/>
      <c r="C32" s="28" t="s">
        <v>21</v>
      </c>
      <c r="D32" s="28" t="s">
        <v>5</v>
      </c>
      <c r="E32" s="5">
        <f>E36</f>
        <v>0</v>
      </c>
      <c r="F32" s="5">
        <f>G32+H32+I32+J32+K32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82"/>
      <c r="M32" s="78"/>
    </row>
    <row r="33" spans="1:13" ht="41.25" customHeight="1">
      <c r="A33" s="88"/>
      <c r="B33" s="133"/>
      <c r="C33" s="28" t="s">
        <v>21</v>
      </c>
      <c r="D33" s="28" t="s">
        <v>4</v>
      </c>
      <c r="E33" s="5">
        <f>E37</f>
        <v>7064.6</v>
      </c>
      <c r="F33" s="5">
        <f>G33+H33+I33+J33+K33</f>
        <v>35147.7</v>
      </c>
      <c r="G33" s="5">
        <f t="shared" si="6"/>
        <v>7064.6</v>
      </c>
      <c r="H33" s="5">
        <f t="shared" si="6"/>
        <v>6889.300000000001</v>
      </c>
      <c r="I33" s="5">
        <f t="shared" si="6"/>
        <v>7064.6</v>
      </c>
      <c r="J33" s="5">
        <f t="shared" si="6"/>
        <v>7064.6</v>
      </c>
      <c r="K33" s="5">
        <f t="shared" si="6"/>
        <v>7064.6</v>
      </c>
      <c r="L33" s="83"/>
      <c r="M33" s="79"/>
    </row>
    <row r="34" spans="1:13" ht="24" customHeight="1">
      <c r="A34" s="115" t="s">
        <v>15</v>
      </c>
      <c r="B34" s="116" t="s">
        <v>67</v>
      </c>
      <c r="C34" s="27" t="s">
        <v>21</v>
      </c>
      <c r="D34" s="37" t="s">
        <v>6</v>
      </c>
      <c r="E34" s="6">
        <f aca="true" t="shared" si="7" ref="E34:K34">E35+E36+E37</f>
        <v>7064.6</v>
      </c>
      <c r="F34" s="6">
        <f t="shared" si="7"/>
        <v>35147.7</v>
      </c>
      <c r="G34" s="6">
        <f t="shared" si="7"/>
        <v>7064.6</v>
      </c>
      <c r="H34" s="6">
        <f t="shared" si="7"/>
        <v>6889.300000000001</v>
      </c>
      <c r="I34" s="6">
        <f t="shared" si="7"/>
        <v>7064.6</v>
      </c>
      <c r="J34" s="6">
        <f t="shared" si="7"/>
        <v>7064.6</v>
      </c>
      <c r="K34" s="6">
        <f t="shared" si="7"/>
        <v>7064.6</v>
      </c>
      <c r="L34" s="31"/>
      <c r="M34" s="32"/>
    </row>
    <row r="35" spans="1:13" ht="46.5" customHeight="1">
      <c r="A35" s="115"/>
      <c r="B35" s="116"/>
      <c r="C35" s="27" t="s">
        <v>21</v>
      </c>
      <c r="D35" s="27" t="s">
        <v>8</v>
      </c>
      <c r="E35" s="6">
        <v>0</v>
      </c>
      <c r="F35" s="6">
        <f>G35+H35+J35+I35+K35</f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31"/>
      <c r="M35" s="40"/>
    </row>
    <row r="36" spans="1:13" ht="35.25" customHeight="1">
      <c r="A36" s="115"/>
      <c r="B36" s="116"/>
      <c r="C36" s="27" t="s">
        <v>21</v>
      </c>
      <c r="D36" s="27" t="s">
        <v>5</v>
      </c>
      <c r="E36" s="6">
        <v>0</v>
      </c>
      <c r="F36" s="6">
        <f>G36+H36+I36+J36+K36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31"/>
      <c r="M36" s="40"/>
    </row>
    <row r="37" spans="1:13" ht="50.25" customHeight="1">
      <c r="A37" s="104"/>
      <c r="B37" s="117"/>
      <c r="C37" s="27" t="s">
        <v>21</v>
      </c>
      <c r="D37" s="27" t="s">
        <v>4</v>
      </c>
      <c r="E37" s="6">
        <v>7064.6</v>
      </c>
      <c r="F37" s="6">
        <f>G37+H37+I37+J37+K37</f>
        <v>35147.7</v>
      </c>
      <c r="G37" s="6">
        <v>7064.6</v>
      </c>
      <c r="H37" s="6">
        <f>7064.6-140.9-30.9-3.5</f>
        <v>6889.300000000001</v>
      </c>
      <c r="I37" s="6">
        <v>7064.6</v>
      </c>
      <c r="J37" s="6">
        <v>7064.6</v>
      </c>
      <c r="K37" s="6">
        <v>7064.6</v>
      </c>
      <c r="L37" s="30"/>
      <c r="M37" s="42"/>
    </row>
    <row r="38" spans="1:13" ht="29.25" customHeight="1">
      <c r="A38" s="103" t="s">
        <v>37</v>
      </c>
      <c r="B38" s="103"/>
      <c r="C38" s="103"/>
      <c r="D38" s="17" t="s">
        <v>6</v>
      </c>
      <c r="E38" s="5">
        <f aca="true" t="shared" si="8" ref="E38:K38">E39+E40+E41</f>
        <v>7064.6</v>
      </c>
      <c r="F38" s="5">
        <f t="shared" si="8"/>
        <v>35147.7</v>
      </c>
      <c r="G38" s="5">
        <f t="shared" si="8"/>
        <v>7064.6</v>
      </c>
      <c r="H38" s="5">
        <f t="shared" si="8"/>
        <v>6889.300000000001</v>
      </c>
      <c r="I38" s="5">
        <f t="shared" si="8"/>
        <v>7064.6</v>
      </c>
      <c r="J38" s="5">
        <f t="shared" si="8"/>
        <v>7064.6</v>
      </c>
      <c r="K38" s="5">
        <f t="shared" si="8"/>
        <v>7064.6</v>
      </c>
      <c r="L38" s="33"/>
      <c r="M38" s="33"/>
    </row>
    <row r="39" spans="1:13" ht="39.75" customHeight="1">
      <c r="A39" s="103"/>
      <c r="B39" s="103"/>
      <c r="C39" s="103"/>
      <c r="D39" s="28" t="s">
        <v>8</v>
      </c>
      <c r="E39" s="5">
        <f>E31</f>
        <v>0</v>
      </c>
      <c r="F39" s="5">
        <f>G39+H39+I39+J39+K39</f>
        <v>0</v>
      </c>
      <c r="G39" s="5">
        <f aca="true" t="shared" si="9" ref="G39:K41">G31</f>
        <v>0</v>
      </c>
      <c r="H39" s="5">
        <f t="shared" si="9"/>
        <v>0</v>
      </c>
      <c r="I39" s="5">
        <f t="shared" si="9"/>
        <v>0</v>
      </c>
      <c r="J39" s="5">
        <f t="shared" si="9"/>
        <v>0</v>
      </c>
      <c r="K39" s="5">
        <f t="shared" si="9"/>
        <v>0</v>
      </c>
      <c r="L39" s="33"/>
      <c r="M39" s="33"/>
    </row>
    <row r="40" spans="1:13" ht="35.25" customHeight="1">
      <c r="A40" s="103"/>
      <c r="B40" s="103"/>
      <c r="C40" s="103"/>
      <c r="D40" s="28" t="s">
        <v>5</v>
      </c>
      <c r="E40" s="5">
        <f>E32</f>
        <v>0</v>
      </c>
      <c r="F40" s="5">
        <f>G40+H40+I40+J40+K40</f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33"/>
      <c r="M40" s="33"/>
    </row>
    <row r="41" spans="1:13" ht="46.5" customHeight="1">
      <c r="A41" s="104"/>
      <c r="B41" s="104"/>
      <c r="C41" s="104"/>
      <c r="D41" s="28" t="s">
        <v>4</v>
      </c>
      <c r="E41" s="5">
        <f>E33</f>
        <v>7064.6</v>
      </c>
      <c r="F41" s="5">
        <f>G41+H41+I41+J41+K41</f>
        <v>35147.7</v>
      </c>
      <c r="G41" s="5">
        <f t="shared" si="9"/>
        <v>7064.6</v>
      </c>
      <c r="H41" s="5">
        <f t="shared" si="9"/>
        <v>6889.300000000001</v>
      </c>
      <c r="I41" s="5">
        <f t="shared" si="9"/>
        <v>7064.6</v>
      </c>
      <c r="J41" s="5">
        <f t="shared" si="9"/>
        <v>7064.6</v>
      </c>
      <c r="K41" s="5">
        <f t="shared" si="9"/>
        <v>7064.6</v>
      </c>
      <c r="L41" s="33"/>
      <c r="M41" s="33"/>
    </row>
    <row r="42" spans="1:13" ht="30" customHeight="1">
      <c r="A42" s="99" t="s">
        <v>69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ht="32.25" customHeight="1">
      <c r="A43" s="126" t="s">
        <v>17</v>
      </c>
      <c r="B43" s="127" t="s">
        <v>63</v>
      </c>
      <c r="C43" s="28" t="s">
        <v>21</v>
      </c>
      <c r="D43" s="17" t="s">
        <v>6</v>
      </c>
      <c r="E43" s="5">
        <f>E44+E45+E46</f>
        <v>71081</v>
      </c>
      <c r="F43" s="5">
        <f>G43+H43+I43+J43+K43</f>
        <v>325698.7</v>
      </c>
      <c r="G43" s="5">
        <f>G44+G45+G46</f>
        <v>64695</v>
      </c>
      <c r="H43" s="5">
        <f>H44+H45+H46</f>
        <v>64395.7</v>
      </c>
      <c r="I43" s="5">
        <f>I44+I45+I46</f>
        <v>65536</v>
      </c>
      <c r="J43" s="5">
        <f>J44+J45+J46</f>
        <v>65536</v>
      </c>
      <c r="K43" s="5">
        <f>K44+K45+K46</f>
        <v>65536</v>
      </c>
      <c r="L43" s="102" t="s">
        <v>26</v>
      </c>
      <c r="M43" s="118" t="s">
        <v>82</v>
      </c>
    </row>
    <row r="44" spans="1:13" ht="39" customHeight="1">
      <c r="A44" s="126"/>
      <c r="B44" s="128"/>
      <c r="C44" s="28" t="s">
        <v>21</v>
      </c>
      <c r="D44" s="28" t="s">
        <v>8</v>
      </c>
      <c r="E44" s="5">
        <f>E48</f>
        <v>0</v>
      </c>
      <c r="F44" s="5">
        <f>G44+H44+I44+J44+K44</f>
        <v>0</v>
      </c>
      <c r="G44" s="5">
        <f aca="true" t="shared" si="10" ref="G44:K46">G48</f>
        <v>0</v>
      </c>
      <c r="H44" s="5">
        <f t="shared" si="10"/>
        <v>0</v>
      </c>
      <c r="I44" s="5">
        <f t="shared" si="10"/>
        <v>0</v>
      </c>
      <c r="J44" s="5">
        <f t="shared" si="10"/>
        <v>0</v>
      </c>
      <c r="K44" s="5">
        <f t="shared" si="10"/>
        <v>0</v>
      </c>
      <c r="L44" s="129"/>
      <c r="M44" s="130"/>
    </row>
    <row r="45" spans="1:13" ht="44.25" customHeight="1">
      <c r="A45" s="126"/>
      <c r="B45" s="128"/>
      <c r="C45" s="28" t="s">
        <v>21</v>
      </c>
      <c r="D45" s="28" t="s">
        <v>5</v>
      </c>
      <c r="E45" s="5">
        <f>E49</f>
        <v>0</v>
      </c>
      <c r="F45" s="5">
        <f>G45+H45+I45+J45+K45</f>
        <v>0</v>
      </c>
      <c r="G45" s="5">
        <f t="shared" si="10"/>
        <v>0</v>
      </c>
      <c r="H45" s="5">
        <f t="shared" si="10"/>
        <v>0</v>
      </c>
      <c r="I45" s="5">
        <f t="shared" si="10"/>
        <v>0</v>
      </c>
      <c r="J45" s="5">
        <f t="shared" si="10"/>
        <v>0</v>
      </c>
      <c r="K45" s="5">
        <f t="shared" si="10"/>
        <v>0</v>
      </c>
      <c r="L45" s="129"/>
      <c r="M45" s="130"/>
    </row>
    <row r="46" spans="1:13" ht="56.25" customHeight="1">
      <c r="A46" s="126"/>
      <c r="B46" s="128"/>
      <c r="C46" s="28" t="s">
        <v>21</v>
      </c>
      <c r="D46" s="28" t="s">
        <v>4</v>
      </c>
      <c r="E46" s="5">
        <f>E50</f>
        <v>71081</v>
      </c>
      <c r="F46" s="5">
        <f>G46+H46+I46+J46+K46</f>
        <v>325698.7</v>
      </c>
      <c r="G46" s="5">
        <f t="shared" si="10"/>
        <v>64695</v>
      </c>
      <c r="H46" s="5">
        <f t="shared" si="10"/>
        <v>64395.7</v>
      </c>
      <c r="I46" s="5">
        <f t="shared" si="10"/>
        <v>65536</v>
      </c>
      <c r="J46" s="5">
        <f t="shared" si="10"/>
        <v>65536</v>
      </c>
      <c r="K46" s="5">
        <f t="shared" si="10"/>
        <v>65536</v>
      </c>
      <c r="L46" s="119"/>
      <c r="M46" s="131"/>
    </row>
    <row r="47" spans="1:13" ht="25.5" customHeight="1">
      <c r="A47" s="49" t="s">
        <v>16</v>
      </c>
      <c r="B47" s="52" t="s">
        <v>68</v>
      </c>
      <c r="C47" s="27" t="s">
        <v>21</v>
      </c>
      <c r="D47" s="37" t="s">
        <v>6</v>
      </c>
      <c r="E47" s="6">
        <f aca="true" t="shared" si="11" ref="E47:K47">E48+E49+E50</f>
        <v>71081</v>
      </c>
      <c r="F47" s="6">
        <f t="shared" si="11"/>
        <v>325698.7</v>
      </c>
      <c r="G47" s="6">
        <f t="shared" si="11"/>
        <v>64695</v>
      </c>
      <c r="H47" s="6">
        <f t="shared" si="11"/>
        <v>64395.7</v>
      </c>
      <c r="I47" s="6">
        <f t="shared" si="11"/>
        <v>65536</v>
      </c>
      <c r="J47" s="6">
        <f t="shared" si="11"/>
        <v>65536</v>
      </c>
      <c r="K47" s="6">
        <f t="shared" si="11"/>
        <v>65536</v>
      </c>
      <c r="L47" s="38"/>
      <c r="M47" s="40"/>
    </row>
    <row r="48" spans="1:13" ht="30" customHeight="1">
      <c r="A48" s="50"/>
      <c r="B48" s="52"/>
      <c r="C48" s="27" t="s">
        <v>21</v>
      </c>
      <c r="D48" s="27" t="s">
        <v>8</v>
      </c>
      <c r="E48" s="6">
        <v>0</v>
      </c>
      <c r="F48" s="6">
        <f>G48+H48+I48+J48+K48</f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38"/>
      <c r="M48" s="40"/>
    </row>
    <row r="49" spans="1:13" ht="30" customHeight="1">
      <c r="A49" s="50"/>
      <c r="B49" s="52"/>
      <c r="C49" s="27" t="s">
        <v>21</v>
      </c>
      <c r="D49" s="27" t="s">
        <v>5</v>
      </c>
      <c r="E49" s="6">
        <v>0</v>
      </c>
      <c r="F49" s="6">
        <f>G49+H49+I49++J49+K49</f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38"/>
      <c r="M49" s="40"/>
    </row>
    <row r="50" spans="1:13" ht="47.25" customHeight="1">
      <c r="A50" s="51"/>
      <c r="B50" s="52"/>
      <c r="C50" s="27" t="s">
        <v>21</v>
      </c>
      <c r="D50" s="27" t="s">
        <v>4</v>
      </c>
      <c r="E50" s="6">
        <v>71081</v>
      </c>
      <c r="F50" s="6">
        <f>G50+H50+I50+J50+K50</f>
        <v>325698.7</v>
      </c>
      <c r="G50" s="6">
        <f>65536-841</f>
        <v>64695</v>
      </c>
      <c r="H50" s="6">
        <f>65536-876.9-463.4+200</f>
        <v>64395.7</v>
      </c>
      <c r="I50" s="6">
        <v>65536</v>
      </c>
      <c r="J50" s="6">
        <v>65536</v>
      </c>
      <c r="K50" s="6">
        <v>65536</v>
      </c>
      <c r="L50" s="38"/>
      <c r="M50" s="40"/>
    </row>
    <row r="51" spans="1:13" s="8" customFormat="1" ht="25.5" customHeight="1">
      <c r="A51" s="103" t="s">
        <v>38</v>
      </c>
      <c r="B51" s="103"/>
      <c r="C51" s="103"/>
      <c r="D51" s="17" t="s">
        <v>6</v>
      </c>
      <c r="E51" s="5">
        <f>E52+E53+E54</f>
        <v>71081</v>
      </c>
      <c r="F51" s="5">
        <f>G51+H51+I51+J51+K51</f>
        <v>325698.7</v>
      </c>
      <c r="G51" s="5">
        <f>G52+G53+G54</f>
        <v>64695</v>
      </c>
      <c r="H51" s="5">
        <f>H52+H53+H54</f>
        <v>64395.7</v>
      </c>
      <c r="I51" s="5">
        <f>I52+I53+I54</f>
        <v>65536</v>
      </c>
      <c r="J51" s="5">
        <f>J52+J53+J54</f>
        <v>65536</v>
      </c>
      <c r="K51" s="5">
        <f>K52+K53+K54</f>
        <v>65536</v>
      </c>
      <c r="L51" s="33"/>
      <c r="M51" s="33"/>
    </row>
    <row r="52" spans="1:13" s="8" customFormat="1" ht="41.25" customHeight="1">
      <c r="A52" s="103"/>
      <c r="B52" s="103"/>
      <c r="C52" s="103"/>
      <c r="D52" s="28" t="s">
        <v>8</v>
      </c>
      <c r="E52" s="5">
        <f>E44</f>
        <v>0</v>
      </c>
      <c r="F52" s="5">
        <f>G52+H52+I52+J52+K52</f>
        <v>0</v>
      </c>
      <c r="G52" s="5">
        <f aca="true" t="shared" si="12" ref="G52:K54">G44</f>
        <v>0</v>
      </c>
      <c r="H52" s="5">
        <f t="shared" si="12"/>
        <v>0</v>
      </c>
      <c r="I52" s="5">
        <f t="shared" si="12"/>
        <v>0</v>
      </c>
      <c r="J52" s="5">
        <f t="shared" si="12"/>
        <v>0</v>
      </c>
      <c r="K52" s="5">
        <f t="shared" si="12"/>
        <v>0</v>
      </c>
      <c r="L52" s="33"/>
      <c r="M52" s="33"/>
    </row>
    <row r="53" spans="1:13" ht="33.75" customHeight="1">
      <c r="A53" s="103"/>
      <c r="B53" s="103"/>
      <c r="C53" s="103"/>
      <c r="D53" s="28" t="s">
        <v>5</v>
      </c>
      <c r="E53" s="5">
        <f>E45</f>
        <v>0</v>
      </c>
      <c r="F53" s="5">
        <f>G53+H53+I53+J53+K53</f>
        <v>0</v>
      </c>
      <c r="G53" s="5">
        <f t="shared" si="12"/>
        <v>0</v>
      </c>
      <c r="H53" s="5">
        <f t="shared" si="12"/>
        <v>0</v>
      </c>
      <c r="I53" s="5">
        <f t="shared" si="12"/>
        <v>0</v>
      </c>
      <c r="J53" s="5">
        <f t="shared" si="12"/>
        <v>0</v>
      </c>
      <c r="K53" s="5">
        <f t="shared" si="12"/>
        <v>0</v>
      </c>
      <c r="L53" s="33"/>
      <c r="M53" s="33"/>
    </row>
    <row r="54" spans="1:13" ht="44.25" customHeight="1">
      <c r="A54" s="104"/>
      <c r="B54" s="104"/>
      <c r="C54" s="104"/>
      <c r="D54" s="28" t="s">
        <v>4</v>
      </c>
      <c r="E54" s="5">
        <f>E46</f>
        <v>71081</v>
      </c>
      <c r="F54" s="5">
        <f>G54+H54+I54+J54+K54</f>
        <v>325698.7</v>
      </c>
      <c r="G54" s="5">
        <f t="shared" si="12"/>
        <v>64695</v>
      </c>
      <c r="H54" s="5">
        <f t="shared" si="12"/>
        <v>64395.7</v>
      </c>
      <c r="I54" s="5">
        <f t="shared" si="12"/>
        <v>65536</v>
      </c>
      <c r="J54" s="5">
        <f t="shared" si="12"/>
        <v>65536</v>
      </c>
      <c r="K54" s="5">
        <f t="shared" si="12"/>
        <v>65536</v>
      </c>
      <c r="L54" s="33"/>
      <c r="M54" s="33"/>
    </row>
    <row r="55" spans="1:13" ht="31.5" customHeight="1">
      <c r="A55" s="46" t="s">
        <v>59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24.75" customHeight="1">
      <c r="A56" s="135" t="s">
        <v>45</v>
      </c>
      <c r="B56" s="127" t="s">
        <v>54</v>
      </c>
      <c r="C56" s="28" t="s">
        <v>21</v>
      </c>
      <c r="D56" s="17" t="s">
        <v>6</v>
      </c>
      <c r="E56" s="5">
        <f aca="true" t="shared" si="13" ref="E56:K56">E57+E58+E59</f>
        <v>360816.6</v>
      </c>
      <c r="F56" s="5">
        <f t="shared" si="13"/>
        <v>1495360.45</v>
      </c>
      <c r="G56" s="5">
        <f t="shared" si="13"/>
        <v>317115.44999999995</v>
      </c>
      <c r="H56" s="5">
        <f t="shared" si="13"/>
        <v>293245</v>
      </c>
      <c r="I56" s="5">
        <f t="shared" si="13"/>
        <v>295000</v>
      </c>
      <c r="J56" s="5">
        <f t="shared" si="13"/>
        <v>295000</v>
      </c>
      <c r="K56" s="5">
        <f t="shared" si="13"/>
        <v>295000</v>
      </c>
      <c r="L56" s="81" t="s">
        <v>26</v>
      </c>
      <c r="M56" s="118" t="s">
        <v>83</v>
      </c>
    </row>
    <row r="57" spans="1:13" ht="27.75" customHeight="1">
      <c r="A57" s="136"/>
      <c r="B57" s="128"/>
      <c r="C57" s="28" t="s">
        <v>21</v>
      </c>
      <c r="D57" s="28" t="s">
        <v>8</v>
      </c>
      <c r="E57" s="5">
        <f>E61</f>
        <v>0</v>
      </c>
      <c r="F57" s="5">
        <f>G57+H57+I57+J57+K57</f>
        <v>0</v>
      </c>
      <c r="G57" s="5">
        <f aca="true" t="shared" si="14" ref="G57:K58">G61</f>
        <v>0</v>
      </c>
      <c r="H57" s="5">
        <f t="shared" si="14"/>
        <v>0</v>
      </c>
      <c r="I57" s="5">
        <f t="shared" si="14"/>
        <v>0</v>
      </c>
      <c r="J57" s="5">
        <f t="shared" si="14"/>
        <v>0</v>
      </c>
      <c r="K57" s="5">
        <f t="shared" si="14"/>
        <v>0</v>
      </c>
      <c r="L57" s="139"/>
      <c r="M57" s="78"/>
    </row>
    <row r="58" spans="1:13" ht="38.25" customHeight="1">
      <c r="A58" s="136"/>
      <c r="B58" s="128"/>
      <c r="C58" s="28" t="s">
        <v>21</v>
      </c>
      <c r="D58" s="28" t="s">
        <v>5</v>
      </c>
      <c r="E58" s="5">
        <f>E62</f>
        <v>0</v>
      </c>
      <c r="F58" s="5">
        <f>G58+H58+I58+J58+K58</f>
        <v>0</v>
      </c>
      <c r="G58" s="5">
        <f t="shared" si="14"/>
        <v>0</v>
      </c>
      <c r="H58" s="5">
        <f t="shared" si="14"/>
        <v>0</v>
      </c>
      <c r="I58" s="5">
        <f t="shared" si="14"/>
        <v>0</v>
      </c>
      <c r="J58" s="5">
        <f t="shared" si="14"/>
        <v>0</v>
      </c>
      <c r="K58" s="5">
        <f t="shared" si="14"/>
        <v>0</v>
      </c>
      <c r="L58" s="139"/>
      <c r="M58" s="78"/>
    </row>
    <row r="59" spans="1:13" ht="40.5" customHeight="1">
      <c r="A59" s="137"/>
      <c r="B59" s="138"/>
      <c r="C59" s="28" t="s">
        <v>21</v>
      </c>
      <c r="D59" s="28" t="s">
        <v>4</v>
      </c>
      <c r="E59" s="5">
        <f>E63+E71</f>
        <v>360816.6</v>
      </c>
      <c r="F59" s="5">
        <f>G59+H59+I59+J59+K59</f>
        <v>1495360.45</v>
      </c>
      <c r="G59" s="5">
        <f>G63+G71+G64</f>
        <v>317115.44999999995</v>
      </c>
      <c r="H59" s="5">
        <f>H63+H71</f>
        <v>293245</v>
      </c>
      <c r="I59" s="5">
        <f>I63+I71</f>
        <v>295000</v>
      </c>
      <c r="J59" s="5">
        <f>J63+J71</f>
        <v>295000</v>
      </c>
      <c r="K59" s="5">
        <f>K63+K71</f>
        <v>295000</v>
      </c>
      <c r="L59" s="140"/>
      <c r="M59" s="79"/>
    </row>
    <row r="60" spans="1:13" ht="25.5" customHeight="1">
      <c r="A60" s="115" t="s">
        <v>46</v>
      </c>
      <c r="B60" s="141" t="s">
        <v>70</v>
      </c>
      <c r="C60" s="27" t="s">
        <v>21</v>
      </c>
      <c r="D60" s="37" t="s">
        <v>6</v>
      </c>
      <c r="E60" s="6">
        <f aca="true" t="shared" si="15" ref="E60:K60">E61+E62+E63</f>
        <v>316066.6</v>
      </c>
      <c r="F60" s="6">
        <f t="shared" si="15"/>
        <v>1418280.45</v>
      </c>
      <c r="G60" s="6">
        <f t="shared" si="15"/>
        <v>296536.44999999995</v>
      </c>
      <c r="H60" s="6">
        <f t="shared" si="15"/>
        <v>266744</v>
      </c>
      <c r="I60" s="6">
        <f t="shared" si="15"/>
        <v>285000</v>
      </c>
      <c r="J60" s="6">
        <f t="shared" si="15"/>
        <v>285000</v>
      </c>
      <c r="K60" s="6">
        <f t="shared" si="15"/>
        <v>285000</v>
      </c>
      <c r="L60" s="12"/>
      <c r="M60" s="16"/>
    </row>
    <row r="61" spans="1:13" ht="31.5" customHeight="1">
      <c r="A61" s="115"/>
      <c r="B61" s="133"/>
      <c r="C61" s="27" t="s">
        <v>21</v>
      </c>
      <c r="D61" s="27" t="s">
        <v>8</v>
      </c>
      <c r="E61" s="6">
        <v>0</v>
      </c>
      <c r="F61" s="6">
        <f>G61+H61+I61+J61+K61</f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12"/>
      <c r="M61" s="14"/>
    </row>
    <row r="62" spans="1:13" ht="30.75" customHeight="1">
      <c r="A62" s="115"/>
      <c r="B62" s="133"/>
      <c r="C62" s="27" t="s">
        <v>21</v>
      </c>
      <c r="D62" s="27" t="s">
        <v>5</v>
      </c>
      <c r="E62" s="6">
        <v>0</v>
      </c>
      <c r="F62" s="6">
        <f>G62+H62+I62+J62+K62</f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12"/>
      <c r="M62" s="14"/>
    </row>
    <row r="63" spans="1:13" ht="42" customHeight="1">
      <c r="A63" s="115"/>
      <c r="B63" s="142"/>
      <c r="C63" s="27" t="s">
        <v>21</v>
      </c>
      <c r="D63" s="27" t="s">
        <v>4</v>
      </c>
      <c r="E63" s="6">
        <v>316066.6</v>
      </c>
      <c r="F63" s="6">
        <f>G63+H63+I63+J63+K63</f>
        <v>1418280.45</v>
      </c>
      <c r="G63" s="6">
        <f>306566.6-450-2800-1036.7-6448.75+705.3</f>
        <v>296536.44999999995</v>
      </c>
      <c r="H63" s="6">
        <f>285000-9985-8214.4-56.6</f>
        <v>266744</v>
      </c>
      <c r="I63" s="6">
        <v>285000</v>
      </c>
      <c r="J63" s="6">
        <v>285000</v>
      </c>
      <c r="K63" s="6">
        <v>285000</v>
      </c>
      <c r="L63" s="31"/>
      <c r="M63" s="38"/>
    </row>
    <row r="64" spans="1:13" ht="20.25" customHeight="1">
      <c r="A64" s="49" t="s">
        <v>51</v>
      </c>
      <c r="B64" s="141" t="s">
        <v>71</v>
      </c>
      <c r="C64" s="27" t="s">
        <v>21</v>
      </c>
      <c r="D64" s="37" t="s">
        <v>6</v>
      </c>
      <c r="E64" s="6">
        <f aca="true" t="shared" si="16" ref="E64:K64">E65+E66+E67</f>
        <v>0</v>
      </c>
      <c r="F64" s="6">
        <f t="shared" si="16"/>
        <v>484.3</v>
      </c>
      <c r="G64" s="6">
        <f t="shared" si="16"/>
        <v>484.3</v>
      </c>
      <c r="H64" s="6">
        <f t="shared" si="16"/>
        <v>0</v>
      </c>
      <c r="I64" s="6">
        <f t="shared" si="16"/>
        <v>0</v>
      </c>
      <c r="J64" s="6">
        <f t="shared" si="16"/>
        <v>0</v>
      </c>
      <c r="K64" s="6">
        <f t="shared" si="16"/>
        <v>0</v>
      </c>
      <c r="L64" s="31"/>
      <c r="M64" s="38"/>
    </row>
    <row r="65" spans="1:14" ht="27" customHeight="1">
      <c r="A65" s="50"/>
      <c r="B65" s="133"/>
      <c r="C65" s="27" t="s">
        <v>21</v>
      </c>
      <c r="D65" s="27" t="s">
        <v>8</v>
      </c>
      <c r="E65" s="6">
        <v>0</v>
      </c>
      <c r="F65" s="6">
        <f>G65+H65+I65+J65+K65</f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31"/>
      <c r="M65" s="38"/>
      <c r="N65" s="10" t="s">
        <v>52</v>
      </c>
    </row>
    <row r="66" spans="1:13" ht="28.5" customHeight="1">
      <c r="A66" s="50"/>
      <c r="B66" s="133"/>
      <c r="C66" s="27" t="s">
        <v>21</v>
      </c>
      <c r="D66" s="27" t="s">
        <v>5</v>
      </c>
      <c r="E66" s="6">
        <v>0</v>
      </c>
      <c r="F66" s="6">
        <f>G66+H66+I66+J66+K66</f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31"/>
      <c r="M66" s="38"/>
    </row>
    <row r="67" spans="1:13" ht="42" customHeight="1">
      <c r="A67" s="51"/>
      <c r="B67" s="143"/>
      <c r="C67" s="27" t="s">
        <v>21</v>
      </c>
      <c r="D67" s="27" t="s">
        <v>4</v>
      </c>
      <c r="E67" s="6">
        <v>0</v>
      </c>
      <c r="F67" s="6">
        <f>G67+H67+I67+J67+K67</f>
        <v>484.3</v>
      </c>
      <c r="G67" s="6">
        <f>450+100-65.7</f>
        <v>484.3</v>
      </c>
      <c r="H67" s="6">
        <v>0</v>
      </c>
      <c r="I67" s="6">
        <v>0</v>
      </c>
      <c r="J67" s="6">
        <v>0</v>
      </c>
      <c r="K67" s="6">
        <v>0</v>
      </c>
      <c r="L67" s="31"/>
      <c r="M67" s="38"/>
    </row>
    <row r="68" spans="1:13" ht="21" customHeight="1">
      <c r="A68" s="49" t="s">
        <v>47</v>
      </c>
      <c r="B68" s="141" t="s">
        <v>72</v>
      </c>
      <c r="C68" s="27" t="s">
        <v>21</v>
      </c>
      <c r="D68" s="37" t="s">
        <v>6</v>
      </c>
      <c r="E68" s="6">
        <f aca="true" t="shared" si="17" ref="E68:K68">E69+E70+E71</f>
        <v>44750</v>
      </c>
      <c r="F68" s="6">
        <f t="shared" si="17"/>
        <v>76595.7</v>
      </c>
      <c r="G68" s="6">
        <f t="shared" si="17"/>
        <v>20094.7</v>
      </c>
      <c r="H68" s="6">
        <f t="shared" si="17"/>
        <v>26501</v>
      </c>
      <c r="I68" s="6">
        <f t="shared" si="17"/>
        <v>10000</v>
      </c>
      <c r="J68" s="6">
        <f t="shared" si="17"/>
        <v>10000</v>
      </c>
      <c r="K68" s="6">
        <f t="shared" si="17"/>
        <v>10000</v>
      </c>
      <c r="L68" s="31"/>
      <c r="M68" s="38"/>
    </row>
    <row r="69" spans="1:13" ht="33.75" customHeight="1">
      <c r="A69" s="50"/>
      <c r="B69" s="133"/>
      <c r="C69" s="27" t="s">
        <v>21</v>
      </c>
      <c r="D69" s="27" t="s">
        <v>8</v>
      </c>
      <c r="E69" s="6">
        <v>0</v>
      </c>
      <c r="F69" s="6">
        <f>G69+H69+I69+J69+K69</f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31"/>
      <c r="M69" s="38"/>
    </row>
    <row r="70" spans="1:13" ht="31.5" customHeight="1">
      <c r="A70" s="50"/>
      <c r="B70" s="133"/>
      <c r="C70" s="27" t="s">
        <v>21</v>
      </c>
      <c r="D70" s="27" t="s">
        <v>5</v>
      </c>
      <c r="E70" s="6">
        <v>0</v>
      </c>
      <c r="F70" s="6">
        <f>G70+H70+I70+J70+K70</f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31"/>
      <c r="M70" s="38"/>
    </row>
    <row r="71" spans="1:13" ht="43.5" customHeight="1">
      <c r="A71" s="51"/>
      <c r="B71" s="143"/>
      <c r="C71" s="27" t="s">
        <v>21</v>
      </c>
      <c r="D71" s="27" t="s">
        <v>4</v>
      </c>
      <c r="E71" s="6">
        <v>44750</v>
      </c>
      <c r="F71" s="6">
        <f>G71+H71+I71+J71+K71</f>
        <v>76595.7</v>
      </c>
      <c r="G71" s="6">
        <f>21200+1800+11500-5000-1600-100-7705.3</f>
        <v>20094.7</v>
      </c>
      <c r="H71" s="6">
        <f>22600-99+4000</f>
        <v>26501</v>
      </c>
      <c r="I71" s="6">
        <v>10000</v>
      </c>
      <c r="J71" s="6">
        <v>10000</v>
      </c>
      <c r="K71" s="6">
        <v>10000</v>
      </c>
      <c r="L71" s="31"/>
      <c r="M71" s="38"/>
    </row>
    <row r="72" spans="1:15" ht="33.75" customHeight="1">
      <c r="A72" s="90" t="s">
        <v>39</v>
      </c>
      <c r="B72" s="144"/>
      <c r="C72" s="144"/>
      <c r="D72" s="17" t="s">
        <v>6</v>
      </c>
      <c r="E72" s="5">
        <f>E73+E74+E75</f>
        <v>360816.6</v>
      </c>
      <c r="F72" s="5">
        <f aca="true" t="shared" si="18" ref="F72:K72">F73+F74+F75</f>
        <v>1495360.45</v>
      </c>
      <c r="G72" s="5">
        <f t="shared" si="18"/>
        <v>317115.44999999995</v>
      </c>
      <c r="H72" s="5">
        <f t="shared" si="18"/>
        <v>293245</v>
      </c>
      <c r="I72" s="5">
        <f t="shared" si="18"/>
        <v>295000</v>
      </c>
      <c r="J72" s="5">
        <f t="shared" si="18"/>
        <v>295000</v>
      </c>
      <c r="K72" s="5">
        <f t="shared" si="18"/>
        <v>295000</v>
      </c>
      <c r="L72" s="31"/>
      <c r="M72" s="31"/>
      <c r="N72" s="22">
        <v>324115.45</v>
      </c>
      <c r="O72" s="22">
        <f>G72-N72</f>
        <v>-7000.000000000058</v>
      </c>
    </row>
    <row r="73" spans="1:13" ht="42" customHeight="1">
      <c r="A73" s="93"/>
      <c r="B73" s="145"/>
      <c r="C73" s="145"/>
      <c r="D73" s="28" t="s">
        <v>8</v>
      </c>
      <c r="E73" s="5">
        <v>0</v>
      </c>
      <c r="F73" s="5">
        <f>G73+H73+I73+J73+K73</f>
        <v>0</v>
      </c>
      <c r="G73" s="5">
        <f aca="true" t="shared" si="19" ref="G73:K75">G57</f>
        <v>0</v>
      </c>
      <c r="H73" s="5">
        <f t="shared" si="19"/>
        <v>0</v>
      </c>
      <c r="I73" s="5">
        <f t="shared" si="19"/>
        <v>0</v>
      </c>
      <c r="J73" s="5">
        <f t="shared" si="19"/>
        <v>0</v>
      </c>
      <c r="K73" s="5">
        <f t="shared" si="19"/>
        <v>0</v>
      </c>
      <c r="L73" s="31"/>
      <c r="M73" s="31"/>
    </row>
    <row r="74" spans="1:13" ht="34.5" customHeight="1">
      <c r="A74" s="93"/>
      <c r="B74" s="145"/>
      <c r="C74" s="145"/>
      <c r="D74" s="28" t="s">
        <v>5</v>
      </c>
      <c r="E74" s="5">
        <v>0</v>
      </c>
      <c r="F74" s="5">
        <f>G74+H74+I74+J74+K74</f>
        <v>0</v>
      </c>
      <c r="G74" s="5">
        <f t="shared" si="19"/>
        <v>0</v>
      </c>
      <c r="H74" s="5">
        <f t="shared" si="19"/>
        <v>0</v>
      </c>
      <c r="I74" s="5">
        <f t="shared" si="19"/>
        <v>0</v>
      </c>
      <c r="J74" s="5">
        <f t="shared" si="19"/>
        <v>0</v>
      </c>
      <c r="K74" s="5">
        <f t="shared" si="19"/>
        <v>0</v>
      </c>
      <c r="L74" s="31"/>
      <c r="M74" s="31"/>
    </row>
    <row r="75" spans="1:13" ht="45.75" customHeight="1">
      <c r="A75" s="146"/>
      <c r="B75" s="147"/>
      <c r="C75" s="147"/>
      <c r="D75" s="28" t="s">
        <v>4</v>
      </c>
      <c r="E75" s="5">
        <f>E59</f>
        <v>360816.6</v>
      </c>
      <c r="F75" s="5">
        <f>G75+H75+I75+J75+K75</f>
        <v>1495360.45</v>
      </c>
      <c r="G75" s="5">
        <f t="shared" si="19"/>
        <v>317115.44999999995</v>
      </c>
      <c r="H75" s="5">
        <f t="shared" si="19"/>
        <v>293245</v>
      </c>
      <c r="I75" s="5">
        <f t="shared" si="19"/>
        <v>295000</v>
      </c>
      <c r="J75" s="5">
        <f t="shared" si="19"/>
        <v>295000</v>
      </c>
      <c r="K75" s="5">
        <f t="shared" si="19"/>
        <v>295000</v>
      </c>
      <c r="L75" s="30"/>
      <c r="M75" s="41"/>
    </row>
    <row r="76" spans="1:13" ht="37.5" customHeight="1">
      <c r="A76" s="99" t="s">
        <v>65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</row>
    <row r="77" spans="1:13" ht="42.75" customHeight="1">
      <c r="A77" s="149">
        <v>1</v>
      </c>
      <c r="B77" s="127" t="s">
        <v>48</v>
      </c>
      <c r="C77" s="28" t="s">
        <v>21</v>
      </c>
      <c r="D77" s="17" t="s">
        <v>6</v>
      </c>
      <c r="E77" s="5">
        <f aca="true" t="shared" si="20" ref="E77:K77">E78+E79+E80</f>
        <v>77393.58</v>
      </c>
      <c r="F77" s="5">
        <f t="shared" si="20"/>
        <v>699432.3300000001</v>
      </c>
      <c r="G77" s="5">
        <f t="shared" si="20"/>
        <v>197725.22999999998</v>
      </c>
      <c r="H77" s="5">
        <f t="shared" si="20"/>
        <v>179810.5</v>
      </c>
      <c r="I77" s="5">
        <f t="shared" si="20"/>
        <v>321896.6</v>
      </c>
      <c r="J77" s="5">
        <f t="shared" si="20"/>
        <v>0</v>
      </c>
      <c r="K77" s="5">
        <f t="shared" si="20"/>
        <v>0</v>
      </c>
      <c r="L77" s="81" t="s">
        <v>26</v>
      </c>
      <c r="M77" s="118" t="s">
        <v>84</v>
      </c>
    </row>
    <row r="78" spans="1:13" ht="42.75" customHeight="1">
      <c r="A78" s="150"/>
      <c r="B78" s="128"/>
      <c r="C78" s="28" t="s">
        <v>21</v>
      </c>
      <c r="D78" s="28" t="s">
        <v>8</v>
      </c>
      <c r="E78" s="5">
        <f>E82+E90</f>
        <v>0</v>
      </c>
      <c r="F78" s="5">
        <f>G78+H78+I78+J78+K78</f>
        <v>3396.75</v>
      </c>
      <c r="G78" s="5">
        <f>G82+G90</f>
        <v>0</v>
      </c>
      <c r="H78" s="5">
        <f>H82+H90</f>
        <v>0</v>
      </c>
      <c r="I78" s="5">
        <f>I86</f>
        <v>3396.75</v>
      </c>
      <c r="J78" s="5">
        <f>J82+J90</f>
        <v>0</v>
      </c>
      <c r="K78" s="5">
        <f>K82+K90</f>
        <v>0</v>
      </c>
      <c r="L78" s="139"/>
      <c r="M78" s="78"/>
    </row>
    <row r="79" spans="1:13" ht="36" customHeight="1">
      <c r="A79" s="150"/>
      <c r="B79" s="128"/>
      <c r="C79" s="28" t="s">
        <v>21</v>
      </c>
      <c r="D79" s="28" t="s">
        <v>5</v>
      </c>
      <c r="E79" s="5">
        <f>E83</f>
        <v>50770.19</v>
      </c>
      <c r="F79" s="5">
        <f>G79+H79+I79+J79+K79</f>
        <v>448848.52</v>
      </c>
      <c r="G79" s="5">
        <f>G87+G83</f>
        <v>128403.62</v>
      </c>
      <c r="H79" s="5">
        <f>H87+H83</f>
        <v>112740.49</v>
      </c>
      <c r="I79" s="5">
        <f>I87+I83</f>
        <v>207704.41</v>
      </c>
      <c r="J79" s="5">
        <f>J87+J83</f>
        <v>0</v>
      </c>
      <c r="K79" s="5">
        <f>K87+K83</f>
        <v>0</v>
      </c>
      <c r="L79" s="139"/>
      <c r="M79" s="78"/>
    </row>
    <row r="80" spans="1:13" ht="41.25" customHeight="1">
      <c r="A80" s="151"/>
      <c r="B80" s="138"/>
      <c r="C80" s="28" t="s">
        <v>21</v>
      </c>
      <c r="D80" s="28" t="s">
        <v>4</v>
      </c>
      <c r="E80" s="5">
        <f>E84</f>
        <v>26623.39</v>
      </c>
      <c r="F80" s="5">
        <f>G80+H80+I80+J80+K80</f>
        <v>247187.06</v>
      </c>
      <c r="G80" s="5">
        <f>G84+G92+G88</f>
        <v>69321.61</v>
      </c>
      <c r="H80" s="5">
        <f>H84+H92+H88</f>
        <v>67070.01000000001</v>
      </c>
      <c r="I80" s="5">
        <f>I84+I92+I88</f>
        <v>110795.44</v>
      </c>
      <c r="J80" s="5">
        <f>J84+J92+J88</f>
        <v>0</v>
      </c>
      <c r="K80" s="5">
        <f>K84+K92+K88</f>
        <v>0</v>
      </c>
      <c r="L80" s="140"/>
      <c r="M80" s="79"/>
    </row>
    <row r="81" spans="1:13" ht="31.5" customHeight="1">
      <c r="A81" s="86" t="s">
        <v>15</v>
      </c>
      <c r="B81" s="141" t="s">
        <v>73</v>
      </c>
      <c r="C81" s="27" t="s">
        <v>21</v>
      </c>
      <c r="D81" s="37" t="s">
        <v>6</v>
      </c>
      <c r="E81" s="6">
        <f>E82+E83+E84</f>
        <v>77393.58</v>
      </c>
      <c r="F81" s="6">
        <f aca="true" t="shared" si="21" ref="F81:K81">F82+F83+F84</f>
        <v>692432.3300000001</v>
      </c>
      <c r="G81" s="6">
        <f t="shared" si="21"/>
        <v>197725.22999999998</v>
      </c>
      <c r="H81" s="6">
        <f t="shared" si="21"/>
        <v>179810.5</v>
      </c>
      <c r="I81" s="6">
        <f t="shared" si="21"/>
        <v>314896.6</v>
      </c>
      <c r="J81" s="6">
        <f t="shared" si="21"/>
        <v>0</v>
      </c>
      <c r="K81" s="6">
        <f t="shared" si="21"/>
        <v>0</v>
      </c>
      <c r="L81" s="32"/>
      <c r="M81" s="32"/>
    </row>
    <row r="82" spans="1:13" ht="29.25" customHeight="1">
      <c r="A82" s="87"/>
      <c r="B82" s="133"/>
      <c r="C82" s="27" t="s">
        <v>21</v>
      </c>
      <c r="D82" s="27" t="s">
        <v>8</v>
      </c>
      <c r="E82" s="6">
        <v>0</v>
      </c>
      <c r="F82" s="6">
        <f>G82+H82+I82+J82+K82</f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32"/>
      <c r="M82" s="40"/>
    </row>
    <row r="83" spans="1:15" ht="32.25" customHeight="1">
      <c r="A83" s="87"/>
      <c r="B83" s="133"/>
      <c r="C83" s="27" t="s">
        <v>21</v>
      </c>
      <c r="D83" s="27" t="s">
        <v>5</v>
      </c>
      <c r="E83" s="6">
        <v>50770.19</v>
      </c>
      <c r="F83" s="6">
        <f>G83+H83+I83+J83+K83</f>
        <v>447716.27</v>
      </c>
      <c r="G83" s="6">
        <f>121530.49+36448.17-29575.04</f>
        <v>128403.62</v>
      </c>
      <c r="H83" s="6">
        <v>112740.49</v>
      </c>
      <c r="I83" s="6">
        <v>206572.16</v>
      </c>
      <c r="J83" s="6">
        <v>0</v>
      </c>
      <c r="K83" s="6">
        <v>0</v>
      </c>
      <c r="L83" s="32"/>
      <c r="M83" s="40"/>
      <c r="N83" s="53" t="s">
        <v>88</v>
      </c>
      <c r="O83" s="54"/>
    </row>
    <row r="84" spans="1:17" ht="57" customHeight="1">
      <c r="A84" s="152"/>
      <c r="B84" s="142"/>
      <c r="C84" s="27" t="s">
        <v>21</v>
      </c>
      <c r="D84" s="27" t="s">
        <v>4</v>
      </c>
      <c r="E84" s="6">
        <v>26623.39</v>
      </c>
      <c r="F84" s="6">
        <f>G84+H84+I84+J84+K84</f>
        <v>244716.06</v>
      </c>
      <c r="G84" s="6">
        <f>63729.41+1988+19113.06-15508.86</f>
        <v>69321.61</v>
      </c>
      <c r="H84" s="6">
        <f>59120.01+7950</f>
        <v>67070.01000000001</v>
      </c>
      <c r="I84" s="6">
        <v>108324.44</v>
      </c>
      <c r="J84" s="6">
        <v>0</v>
      </c>
      <c r="K84" s="6">
        <v>0</v>
      </c>
      <c r="L84" s="32"/>
      <c r="M84" s="38"/>
      <c r="O84" s="10" t="s">
        <v>87</v>
      </c>
      <c r="Q84" s="10" t="s">
        <v>86</v>
      </c>
    </row>
    <row r="85" spans="1:13" ht="24.75" customHeight="1">
      <c r="A85" s="153">
        <v>1.3</v>
      </c>
      <c r="B85" s="141" t="s">
        <v>74</v>
      </c>
      <c r="C85" s="27" t="s">
        <v>21</v>
      </c>
      <c r="D85" s="37" t="s">
        <v>6</v>
      </c>
      <c r="E85" s="6">
        <f aca="true" t="shared" si="22" ref="E85:K85">E86+E87+E88</f>
        <v>0</v>
      </c>
      <c r="F85" s="6">
        <f t="shared" si="22"/>
        <v>7000</v>
      </c>
      <c r="G85" s="6">
        <f t="shared" si="22"/>
        <v>0</v>
      </c>
      <c r="H85" s="6">
        <f t="shared" si="22"/>
        <v>0</v>
      </c>
      <c r="I85" s="6">
        <f t="shared" si="22"/>
        <v>7000</v>
      </c>
      <c r="J85" s="6">
        <f t="shared" si="22"/>
        <v>0</v>
      </c>
      <c r="K85" s="6">
        <f t="shared" si="22"/>
        <v>0</v>
      </c>
      <c r="L85" s="31"/>
      <c r="M85" s="40"/>
    </row>
    <row r="86" spans="1:13" ht="29.25" customHeight="1">
      <c r="A86" s="154"/>
      <c r="B86" s="133"/>
      <c r="C86" s="27" t="s">
        <v>21</v>
      </c>
      <c r="D86" s="27" t="s">
        <v>8</v>
      </c>
      <c r="E86" s="6">
        <v>0</v>
      </c>
      <c r="F86" s="6">
        <f>G86+H86+I86+J86+K86</f>
        <v>3396.75</v>
      </c>
      <c r="G86" s="6">
        <v>0</v>
      </c>
      <c r="H86" s="6">
        <v>0</v>
      </c>
      <c r="I86" s="6">
        <v>3396.75</v>
      </c>
      <c r="J86" s="6">
        <v>0</v>
      </c>
      <c r="K86" s="6">
        <v>0</v>
      </c>
      <c r="L86" s="31"/>
      <c r="M86" s="40"/>
    </row>
    <row r="87" spans="1:13" ht="33" customHeight="1">
      <c r="A87" s="154"/>
      <c r="B87" s="133"/>
      <c r="C87" s="27" t="s">
        <v>21</v>
      </c>
      <c r="D87" s="27" t="s">
        <v>5</v>
      </c>
      <c r="E87" s="6">
        <v>0</v>
      </c>
      <c r="F87" s="6">
        <f>G87+H87+I87+J87+K87</f>
        <v>1132.25</v>
      </c>
      <c r="G87" s="6">
        <v>0</v>
      </c>
      <c r="H87" s="6">
        <v>0</v>
      </c>
      <c r="I87" s="6">
        <v>1132.25</v>
      </c>
      <c r="J87" s="6">
        <v>0</v>
      </c>
      <c r="K87" s="6">
        <v>0</v>
      </c>
      <c r="L87" s="31"/>
      <c r="M87" s="40"/>
    </row>
    <row r="88" spans="1:13" ht="51" customHeight="1">
      <c r="A88" s="120"/>
      <c r="B88" s="143"/>
      <c r="C88" s="27" t="s">
        <v>21</v>
      </c>
      <c r="D88" s="27" t="s">
        <v>4</v>
      </c>
      <c r="E88" s="6">
        <v>0</v>
      </c>
      <c r="F88" s="6">
        <f>G88+H88+I88+J88+K88</f>
        <v>2471</v>
      </c>
      <c r="G88" s="6">
        <v>0</v>
      </c>
      <c r="H88" s="6">
        <v>0</v>
      </c>
      <c r="I88" s="6">
        <v>2471</v>
      </c>
      <c r="J88" s="6">
        <v>0</v>
      </c>
      <c r="K88" s="6">
        <v>0</v>
      </c>
      <c r="L88" s="31"/>
      <c r="M88" s="40"/>
    </row>
    <row r="89" spans="1:13" ht="24" customHeight="1" hidden="1">
      <c r="A89" s="153"/>
      <c r="B89" s="141"/>
      <c r="C89" s="27"/>
      <c r="D89" s="37"/>
      <c r="E89" s="6"/>
      <c r="F89" s="6"/>
      <c r="G89" s="6"/>
      <c r="H89" s="6"/>
      <c r="I89" s="6"/>
      <c r="J89" s="6"/>
      <c r="K89" s="6"/>
      <c r="L89" s="32"/>
      <c r="M89" s="40"/>
    </row>
    <row r="90" spans="1:13" ht="42.75" customHeight="1" hidden="1">
      <c r="A90" s="154"/>
      <c r="B90" s="133"/>
      <c r="C90" s="27"/>
      <c r="D90" s="27"/>
      <c r="E90" s="6"/>
      <c r="F90" s="6"/>
      <c r="G90" s="6"/>
      <c r="H90" s="6"/>
      <c r="I90" s="6"/>
      <c r="J90" s="6"/>
      <c r="K90" s="6"/>
      <c r="L90" s="32"/>
      <c r="M90" s="40"/>
    </row>
    <row r="91" spans="1:13" ht="42.75" customHeight="1" hidden="1">
      <c r="A91" s="154"/>
      <c r="B91" s="133"/>
      <c r="C91" s="27"/>
      <c r="D91" s="27"/>
      <c r="E91" s="6"/>
      <c r="F91" s="6"/>
      <c r="G91" s="6"/>
      <c r="H91" s="6"/>
      <c r="I91" s="6"/>
      <c r="J91" s="6"/>
      <c r="K91" s="6"/>
      <c r="L91" s="32"/>
      <c r="M91" s="40"/>
    </row>
    <row r="92" spans="1:13" ht="42.75" customHeight="1" hidden="1">
      <c r="A92" s="120"/>
      <c r="B92" s="143"/>
      <c r="C92" s="27"/>
      <c r="D92" s="27"/>
      <c r="E92" s="6"/>
      <c r="F92" s="6"/>
      <c r="G92" s="6"/>
      <c r="H92" s="6"/>
      <c r="I92" s="6"/>
      <c r="J92" s="6"/>
      <c r="K92" s="6"/>
      <c r="L92" s="32"/>
      <c r="M92" s="40"/>
    </row>
    <row r="93" spans="1:13" ht="43.5" customHeight="1">
      <c r="A93" s="90" t="s">
        <v>40</v>
      </c>
      <c r="B93" s="91"/>
      <c r="C93" s="92"/>
      <c r="D93" s="17" t="s">
        <v>6</v>
      </c>
      <c r="E93" s="5">
        <f aca="true" t="shared" si="23" ref="E93:K93">E94+E95+E96</f>
        <v>77393.58</v>
      </c>
      <c r="F93" s="5">
        <f t="shared" si="23"/>
        <v>699432.3300000001</v>
      </c>
      <c r="G93" s="5">
        <f t="shared" si="23"/>
        <v>197725.22999999998</v>
      </c>
      <c r="H93" s="5">
        <f t="shared" si="23"/>
        <v>179810.5</v>
      </c>
      <c r="I93" s="5">
        <f t="shared" si="23"/>
        <v>321896.6</v>
      </c>
      <c r="J93" s="5">
        <f t="shared" si="23"/>
        <v>0</v>
      </c>
      <c r="K93" s="5">
        <f t="shared" si="23"/>
        <v>0</v>
      </c>
      <c r="L93" s="102"/>
      <c r="M93" s="32"/>
    </row>
    <row r="94" spans="1:13" ht="43.5" customHeight="1">
      <c r="A94" s="93"/>
      <c r="B94" s="94"/>
      <c r="C94" s="95"/>
      <c r="D94" s="28" t="s">
        <v>8</v>
      </c>
      <c r="E94" s="5">
        <f>E78</f>
        <v>0</v>
      </c>
      <c r="F94" s="5">
        <f>G94+H94+I94+J94+K94</f>
        <v>3396.75</v>
      </c>
      <c r="G94" s="5">
        <f aca="true" t="shared" si="24" ref="G94:K96">G78</f>
        <v>0</v>
      </c>
      <c r="H94" s="5">
        <f t="shared" si="24"/>
        <v>0</v>
      </c>
      <c r="I94" s="5">
        <f t="shared" si="24"/>
        <v>3396.75</v>
      </c>
      <c r="J94" s="5">
        <f t="shared" si="24"/>
        <v>0</v>
      </c>
      <c r="K94" s="5">
        <f t="shared" si="24"/>
        <v>0</v>
      </c>
      <c r="L94" s="129"/>
      <c r="M94" s="40"/>
    </row>
    <row r="95" spans="1:13" ht="41.25" customHeight="1">
      <c r="A95" s="93"/>
      <c r="B95" s="94"/>
      <c r="C95" s="95"/>
      <c r="D95" s="28" t="s">
        <v>5</v>
      </c>
      <c r="E95" s="5">
        <f>E79</f>
        <v>50770.19</v>
      </c>
      <c r="F95" s="5">
        <f>G95+H95+I95+J95+K95</f>
        <v>448848.52</v>
      </c>
      <c r="G95" s="5">
        <f t="shared" si="24"/>
        <v>128403.62</v>
      </c>
      <c r="H95" s="5">
        <f t="shared" si="24"/>
        <v>112740.49</v>
      </c>
      <c r="I95" s="5">
        <f t="shared" si="24"/>
        <v>207704.41</v>
      </c>
      <c r="J95" s="5">
        <f t="shared" si="24"/>
        <v>0</v>
      </c>
      <c r="K95" s="5">
        <f t="shared" si="24"/>
        <v>0</v>
      </c>
      <c r="L95" s="129"/>
      <c r="M95" s="40"/>
    </row>
    <row r="96" spans="1:13" ht="39" customHeight="1">
      <c r="A96" s="155"/>
      <c r="B96" s="156"/>
      <c r="C96" s="157"/>
      <c r="D96" s="17" t="s">
        <v>4</v>
      </c>
      <c r="E96" s="5">
        <f>E80</f>
        <v>26623.39</v>
      </c>
      <c r="F96" s="5">
        <f>G96+H96+I96+J96+K96</f>
        <v>247187.06</v>
      </c>
      <c r="G96" s="5">
        <f t="shared" si="24"/>
        <v>69321.61</v>
      </c>
      <c r="H96" s="5">
        <f t="shared" si="24"/>
        <v>67070.01000000001</v>
      </c>
      <c r="I96" s="5">
        <f t="shared" si="24"/>
        <v>110795.44</v>
      </c>
      <c r="J96" s="5">
        <f t="shared" si="24"/>
        <v>0</v>
      </c>
      <c r="K96" s="5">
        <f t="shared" si="24"/>
        <v>0</v>
      </c>
      <c r="L96" s="119"/>
      <c r="M96" s="38"/>
    </row>
    <row r="97" spans="1:13" ht="27.75" customHeight="1">
      <c r="A97" s="55" t="s">
        <v>60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9"/>
    </row>
    <row r="98" spans="1:13" ht="39" customHeight="1">
      <c r="A98" s="43">
        <v>1</v>
      </c>
      <c r="B98" s="75" t="s">
        <v>61</v>
      </c>
      <c r="C98" s="28" t="s">
        <v>21</v>
      </c>
      <c r="D98" s="17" t="s">
        <v>6</v>
      </c>
      <c r="E98" s="5">
        <f aca="true" t="shared" si="25" ref="E98:K98">E99+E100+E101</f>
        <v>0</v>
      </c>
      <c r="F98" s="5">
        <f t="shared" si="25"/>
        <v>814823.8</v>
      </c>
      <c r="G98" s="5">
        <f t="shared" si="25"/>
        <v>0</v>
      </c>
      <c r="H98" s="5">
        <f t="shared" si="25"/>
        <v>203646.1</v>
      </c>
      <c r="I98" s="5">
        <f t="shared" si="25"/>
        <v>203725.9</v>
      </c>
      <c r="J98" s="5">
        <f t="shared" si="25"/>
        <v>203725.9</v>
      </c>
      <c r="K98" s="5">
        <f t="shared" si="25"/>
        <v>203725.9</v>
      </c>
      <c r="L98" s="64" t="s">
        <v>26</v>
      </c>
      <c r="M98" s="102" t="s">
        <v>85</v>
      </c>
    </row>
    <row r="99" spans="1:13" ht="39" customHeight="1">
      <c r="A99" s="44"/>
      <c r="B99" s="80"/>
      <c r="C99" s="28" t="s">
        <v>21</v>
      </c>
      <c r="D99" s="28" t="s">
        <v>8</v>
      </c>
      <c r="E99" s="5">
        <f>E103</f>
        <v>0</v>
      </c>
      <c r="F99" s="5">
        <f aca="true" t="shared" si="26" ref="F99:F109">G99+H99+I99+J99+K99</f>
        <v>0</v>
      </c>
      <c r="G99" s="5">
        <f aca="true" t="shared" si="27" ref="G99:K101">G103</f>
        <v>0</v>
      </c>
      <c r="H99" s="5">
        <f t="shared" si="27"/>
        <v>0</v>
      </c>
      <c r="I99" s="5">
        <f t="shared" si="27"/>
        <v>0</v>
      </c>
      <c r="J99" s="5">
        <f t="shared" si="27"/>
        <v>0</v>
      </c>
      <c r="K99" s="5">
        <f t="shared" si="27"/>
        <v>0</v>
      </c>
      <c r="L99" s="65"/>
      <c r="M99" s="129"/>
    </row>
    <row r="100" spans="1:13" ht="39" customHeight="1">
      <c r="A100" s="44"/>
      <c r="B100" s="80"/>
      <c r="C100" s="28" t="s">
        <v>21</v>
      </c>
      <c r="D100" s="28" t="s">
        <v>5</v>
      </c>
      <c r="E100" s="5">
        <f>E104</f>
        <v>0</v>
      </c>
      <c r="F100" s="5">
        <f t="shared" si="26"/>
        <v>0</v>
      </c>
      <c r="G100" s="5">
        <f t="shared" si="27"/>
        <v>0</v>
      </c>
      <c r="H100" s="5">
        <f t="shared" si="27"/>
        <v>0</v>
      </c>
      <c r="I100" s="5">
        <f t="shared" si="27"/>
        <v>0</v>
      </c>
      <c r="J100" s="5">
        <f t="shared" si="27"/>
        <v>0</v>
      </c>
      <c r="K100" s="5">
        <f t="shared" si="27"/>
        <v>0</v>
      </c>
      <c r="L100" s="65"/>
      <c r="M100" s="129"/>
    </row>
    <row r="101" spans="1:13" ht="39" customHeight="1">
      <c r="A101" s="45"/>
      <c r="B101" s="164"/>
      <c r="C101" s="28" t="s">
        <v>21</v>
      </c>
      <c r="D101" s="28" t="s">
        <v>4</v>
      </c>
      <c r="E101" s="5">
        <f>E105</f>
        <v>0</v>
      </c>
      <c r="F101" s="5">
        <f t="shared" si="26"/>
        <v>814823.8</v>
      </c>
      <c r="G101" s="5">
        <f t="shared" si="27"/>
        <v>0</v>
      </c>
      <c r="H101" s="5">
        <f t="shared" si="27"/>
        <v>203646.1</v>
      </c>
      <c r="I101" s="5">
        <f t="shared" si="27"/>
        <v>203725.9</v>
      </c>
      <c r="J101" s="5">
        <f t="shared" si="27"/>
        <v>203725.9</v>
      </c>
      <c r="K101" s="5">
        <f t="shared" si="27"/>
        <v>203725.9</v>
      </c>
      <c r="L101" s="66"/>
      <c r="M101" s="119"/>
    </row>
    <row r="102" spans="1:13" ht="39" customHeight="1">
      <c r="A102" s="70">
        <v>1.1</v>
      </c>
      <c r="B102" s="67" t="s">
        <v>80</v>
      </c>
      <c r="C102" s="27" t="s">
        <v>21</v>
      </c>
      <c r="D102" s="37" t="s">
        <v>6</v>
      </c>
      <c r="E102" s="6">
        <f>E103+E104+E105</f>
        <v>0</v>
      </c>
      <c r="F102" s="6">
        <f t="shared" si="26"/>
        <v>814823.8</v>
      </c>
      <c r="G102" s="6">
        <f>G103+G104+G105</f>
        <v>0</v>
      </c>
      <c r="H102" s="6">
        <f>H103+H104+H105</f>
        <v>203646.1</v>
      </c>
      <c r="I102" s="6">
        <f>I103+I104+I105</f>
        <v>203725.9</v>
      </c>
      <c r="J102" s="6">
        <f>J103+J104+J105</f>
        <v>203725.9</v>
      </c>
      <c r="K102" s="6">
        <f>K103+K104+K105</f>
        <v>203725.9</v>
      </c>
      <c r="L102" s="31"/>
      <c r="M102" s="31"/>
    </row>
    <row r="103" spans="1:13" ht="39" customHeight="1">
      <c r="A103" s="71"/>
      <c r="B103" s="68"/>
      <c r="C103" s="27" t="s">
        <v>21</v>
      </c>
      <c r="D103" s="27" t="s">
        <v>8</v>
      </c>
      <c r="E103" s="6">
        <v>0</v>
      </c>
      <c r="F103" s="6">
        <f t="shared" si="26"/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31"/>
      <c r="M103" s="31"/>
    </row>
    <row r="104" spans="1:13" ht="39" customHeight="1">
      <c r="A104" s="71"/>
      <c r="B104" s="68"/>
      <c r="C104" s="27" t="s">
        <v>21</v>
      </c>
      <c r="D104" s="27" t="s">
        <v>5</v>
      </c>
      <c r="E104" s="6">
        <v>0</v>
      </c>
      <c r="F104" s="6">
        <f t="shared" si="26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31"/>
      <c r="M104" s="31"/>
    </row>
    <row r="105" spans="1:13" ht="39" customHeight="1">
      <c r="A105" s="72"/>
      <c r="B105" s="69"/>
      <c r="C105" s="27" t="s">
        <v>21</v>
      </c>
      <c r="D105" s="27" t="s">
        <v>4</v>
      </c>
      <c r="E105" s="6">
        <v>0</v>
      </c>
      <c r="F105" s="6">
        <f t="shared" si="26"/>
        <v>814823.8</v>
      </c>
      <c r="G105" s="6">
        <v>0</v>
      </c>
      <c r="H105" s="6">
        <f>203725.9-79.8</f>
        <v>203646.1</v>
      </c>
      <c r="I105" s="6">
        <v>203725.9</v>
      </c>
      <c r="J105" s="6">
        <v>203725.9</v>
      </c>
      <c r="K105" s="6">
        <v>203725.9</v>
      </c>
      <c r="L105" s="31"/>
      <c r="M105" s="31"/>
    </row>
    <row r="106" spans="1:13" ht="39" customHeight="1">
      <c r="A106" s="55" t="s">
        <v>62</v>
      </c>
      <c r="B106" s="56"/>
      <c r="C106" s="57"/>
      <c r="D106" s="17" t="s">
        <v>6</v>
      </c>
      <c r="E106" s="5">
        <f>E107+E108+E109</f>
        <v>0</v>
      </c>
      <c r="F106" s="5">
        <f t="shared" si="26"/>
        <v>814823.8</v>
      </c>
      <c r="G106" s="5">
        <f>G107+G108+G109</f>
        <v>0</v>
      </c>
      <c r="H106" s="5">
        <f>H107+H108+H109</f>
        <v>203646.1</v>
      </c>
      <c r="I106" s="5">
        <f>I107+I108+I109</f>
        <v>203725.9</v>
      </c>
      <c r="J106" s="5">
        <f>J107+J108+J109</f>
        <v>203725.9</v>
      </c>
      <c r="K106" s="5">
        <f>K107+K108+K109</f>
        <v>203725.9</v>
      </c>
      <c r="L106" s="31"/>
      <c r="M106" s="31"/>
    </row>
    <row r="107" spans="1:13" ht="39" customHeight="1">
      <c r="A107" s="58"/>
      <c r="B107" s="59"/>
      <c r="C107" s="60"/>
      <c r="D107" s="28" t="s">
        <v>8</v>
      </c>
      <c r="E107" s="5">
        <f>E103</f>
        <v>0</v>
      </c>
      <c r="F107" s="5">
        <f t="shared" si="26"/>
        <v>0</v>
      </c>
      <c r="G107" s="5">
        <f aca="true" t="shared" si="28" ref="G107:K109">G99</f>
        <v>0</v>
      </c>
      <c r="H107" s="5">
        <f t="shared" si="28"/>
        <v>0</v>
      </c>
      <c r="I107" s="5">
        <f t="shared" si="28"/>
        <v>0</v>
      </c>
      <c r="J107" s="5">
        <f t="shared" si="28"/>
        <v>0</v>
      </c>
      <c r="K107" s="5">
        <f t="shared" si="28"/>
        <v>0</v>
      </c>
      <c r="L107" s="31"/>
      <c r="M107" s="31"/>
    </row>
    <row r="108" spans="1:13" ht="39" customHeight="1">
      <c r="A108" s="58"/>
      <c r="B108" s="59"/>
      <c r="C108" s="60"/>
      <c r="D108" s="28" t="s">
        <v>5</v>
      </c>
      <c r="E108" s="5">
        <f>E104</f>
        <v>0</v>
      </c>
      <c r="F108" s="5">
        <f t="shared" si="26"/>
        <v>0</v>
      </c>
      <c r="G108" s="5">
        <f t="shared" si="28"/>
        <v>0</v>
      </c>
      <c r="H108" s="5">
        <f t="shared" si="28"/>
        <v>0</v>
      </c>
      <c r="I108" s="5">
        <f t="shared" si="28"/>
        <v>0</v>
      </c>
      <c r="J108" s="5">
        <f t="shared" si="28"/>
        <v>0</v>
      </c>
      <c r="K108" s="5">
        <f t="shared" si="28"/>
        <v>0</v>
      </c>
      <c r="L108" s="31"/>
      <c r="M108" s="31"/>
    </row>
    <row r="109" spans="1:13" ht="39" customHeight="1">
      <c r="A109" s="61"/>
      <c r="B109" s="62"/>
      <c r="C109" s="63"/>
      <c r="D109" s="17" t="s">
        <v>4</v>
      </c>
      <c r="E109" s="5">
        <f>E105</f>
        <v>0</v>
      </c>
      <c r="F109" s="5">
        <f t="shared" si="26"/>
        <v>814823.8</v>
      </c>
      <c r="G109" s="5">
        <f t="shared" si="28"/>
        <v>0</v>
      </c>
      <c r="H109" s="5">
        <f t="shared" si="28"/>
        <v>203646.1</v>
      </c>
      <c r="I109" s="5">
        <f t="shared" si="28"/>
        <v>203725.9</v>
      </c>
      <c r="J109" s="5">
        <f t="shared" si="28"/>
        <v>203725.9</v>
      </c>
      <c r="K109" s="5">
        <f t="shared" si="28"/>
        <v>203725.9</v>
      </c>
      <c r="L109" s="31"/>
      <c r="M109" s="31"/>
    </row>
    <row r="110" spans="1:13" ht="27" customHeight="1">
      <c r="A110" s="162" t="s">
        <v>64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63"/>
    </row>
    <row r="111" spans="1:13" ht="44.25" customHeight="1">
      <c r="A111" s="112">
        <v>1</v>
      </c>
      <c r="B111" s="127" t="s">
        <v>55</v>
      </c>
      <c r="C111" s="28" t="s">
        <v>21</v>
      </c>
      <c r="D111" s="17" t="s">
        <v>6</v>
      </c>
      <c r="E111" s="5">
        <f>E112+E113+E114</f>
        <v>0</v>
      </c>
      <c r="F111" s="5">
        <f aca="true" t="shared" si="29" ref="F111:K111">F112+F113+F114</f>
        <v>11198.5</v>
      </c>
      <c r="G111" s="5">
        <f t="shared" si="29"/>
        <v>2109.3</v>
      </c>
      <c r="H111" s="5">
        <f t="shared" si="29"/>
        <v>2272.3</v>
      </c>
      <c r="I111" s="5">
        <f t="shared" si="29"/>
        <v>2272.3</v>
      </c>
      <c r="J111" s="5">
        <f t="shared" si="29"/>
        <v>2272.3</v>
      </c>
      <c r="K111" s="5">
        <f t="shared" si="29"/>
        <v>2272.3</v>
      </c>
      <c r="L111" s="43" t="s">
        <v>27</v>
      </c>
      <c r="M111" s="118" t="s">
        <v>33</v>
      </c>
    </row>
    <row r="112" spans="1:13" ht="39" customHeight="1">
      <c r="A112" s="113"/>
      <c r="B112" s="128"/>
      <c r="C112" s="28" t="s">
        <v>21</v>
      </c>
      <c r="D112" s="28" t="s">
        <v>8</v>
      </c>
      <c r="E112" s="5">
        <f>E116</f>
        <v>0</v>
      </c>
      <c r="F112" s="5">
        <f>G112+H112+I112+J112+K112</f>
        <v>0</v>
      </c>
      <c r="G112" s="5">
        <f aca="true" t="shared" si="30" ref="G112:K114">G116</f>
        <v>0</v>
      </c>
      <c r="H112" s="5">
        <f t="shared" si="30"/>
        <v>0</v>
      </c>
      <c r="I112" s="5">
        <f t="shared" si="30"/>
        <v>0</v>
      </c>
      <c r="J112" s="5">
        <f t="shared" si="30"/>
        <v>0</v>
      </c>
      <c r="K112" s="5">
        <f t="shared" si="30"/>
        <v>0</v>
      </c>
      <c r="L112" s="44"/>
      <c r="M112" s="160"/>
    </row>
    <row r="113" spans="1:13" ht="42" customHeight="1">
      <c r="A113" s="113"/>
      <c r="B113" s="128"/>
      <c r="C113" s="28" t="s">
        <v>21</v>
      </c>
      <c r="D113" s="28" t="s">
        <v>5</v>
      </c>
      <c r="E113" s="5">
        <f>E117</f>
        <v>0</v>
      </c>
      <c r="F113" s="5">
        <f>G113+H113+I113+J113+K113</f>
        <v>0</v>
      </c>
      <c r="G113" s="5">
        <f t="shared" si="30"/>
        <v>0</v>
      </c>
      <c r="H113" s="5">
        <f t="shared" si="30"/>
        <v>0</v>
      </c>
      <c r="I113" s="5">
        <f t="shared" si="30"/>
        <v>0</v>
      </c>
      <c r="J113" s="5">
        <f t="shared" si="30"/>
        <v>0</v>
      </c>
      <c r="K113" s="5">
        <f t="shared" si="30"/>
        <v>0</v>
      </c>
      <c r="L113" s="44"/>
      <c r="M113" s="160"/>
    </row>
    <row r="114" spans="1:13" ht="59.25" customHeight="1">
      <c r="A114" s="114"/>
      <c r="B114" s="138"/>
      <c r="C114" s="28" t="s">
        <v>21</v>
      </c>
      <c r="D114" s="28" t="s">
        <v>4</v>
      </c>
      <c r="E114" s="5">
        <f>E118</f>
        <v>0</v>
      </c>
      <c r="F114" s="5">
        <f>G114+H114+I114+J114+K114</f>
        <v>11198.5</v>
      </c>
      <c r="G114" s="5">
        <f t="shared" si="30"/>
        <v>2109.3</v>
      </c>
      <c r="H114" s="5">
        <f t="shared" si="30"/>
        <v>2272.3</v>
      </c>
      <c r="I114" s="5">
        <f t="shared" si="30"/>
        <v>2272.3</v>
      </c>
      <c r="J114" s="5">
        <f t="shared" si="30"/>
        <v>2272.3</v>
      </c>
      <c r="K114" s="5">
        <f t="shared" si="30"/>
        <v>2272.3</v>
      </c>
      <c r="L114" s="45"/>
      <c r="M114" s="161"/>
    </row>
    <row r="115" spans="1:13" ht="27" customHeight="1">
      <c r="A115" s="153">
        <v>1.5</v>
      </c>
      <c r="B115" s="141" t="s">
        <v>79</v>
      </c>
      <c r="C115" s="27" t="s">
        <v>21</v>
      </c>
      <c r="D115" s="37" t="s">
        <v>6</v>
      </c>
      <c r="E115" s="6">
        <f aca="true" t="shared" si="31" ref="E115:K115">E116+E117+E118</f>
        <v>0</v>
      </c>
      <c r="F115" s="6">
        <f t="shared" si="31"/>
        <v>11198.5</v>
      </c>
      <c r="G115" s="6">
        <f t="shared" si="31"/>
        <v>2109.3</v>
      </c>
      <c r="H115" s="6">
        <f t="shared" si="31"/>
        <v>2272.3</v>
      </c>
      <c r="I115" s="6">
        <f t="shared" si="31"/>
        <v>2272.3</v>
      </c>
      <c r="J115" s="6">
        <f t="shared" si="31"/>
        <v>2272.3</v>
      </c>
      <c r="K115" s="6">
        <f t="shared" si="31"/>
        <v>2272.3</v>
      </c>
      <c r="L115" s="25"/>
      <c r="M115" s="25"/>
    </row>
    <row r="116" spans="1:13" ht="27" customHeight="1">
      <c r="A116" s="154"/>
      <c r="B116" s="133"/>
      <c r="C116" s="27" t="s">
        <v>21</v>
      </c>
      <c r="D116" s="27" t="s">
        <v>8</v>
      </c>
      <c r="E116" s="6">
        <v>0</v>
      </c>
      <c r="F116" s="6">
        <f aca="true" t="shared" si="32" ref="F116:F122">G116+H116+I116+J116+K116</f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25"/>
      <c r="M116" s="25"/>
    </row>
    <row r="117" spans="1:13" ht="27" customHeight="1">
      <c r="A117" s="154"/>
      <c r="B117" s="133"/>
      <c r="C117" s="27" t="s">
        <v>21</v>
      </c>
      <c r="D117" s="27" t="s">
        <v>5</v>
      </c>
      <c r="E117" s="6">
        <v>0</v>
      </c>
      <c r="F117" s="6">
        <f t="shared" si="32"/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25"/>
      <c r="M117" s="25"/>
    </row>
    <row r="118" spans="1:13" ht="44.25" customHeight="1">
      <c r="A118" s="120"/>
      <c r="B118" s="143"/>
      <c r="C118" s="27" t="s">
        <v>21</v>
      </c>
      <c r="D118" s="27" t="s">
        <v>4</v>
      </c>
      <c r="E118" s="6">
        <v>0</v>
      </c>
      <c r="F118" s="6">
        <f t="shared" si="32"/>
        <v>11198.5</v>
      </c>
      <c r="G118" s="6">
        <v>2109.3</v>
      </c>
      <c r="H118" s="6">
        <v>2272.3</v>
      </c>
      <c r="I118" s="6">
        <v>2272.3</v>
      </c>
      <c r="J118" s="6">
        <v>2272.3</v>
      </c>
      <c r="K118" s="6">
        <v>2272.3</v>
      </c>
      <c r="L118" s="25"/>
      <c r="M118" s="25"/>
    </row>
    <row r="119" spans="1:13" ht="31.5" customHeight="1">
      <c r="A119" s="43">
        <v>2</v>
      </c>
      <c r="B119" s="75" t="s">
        <v>56</v>
      </c>
      <c r="C119" s="28" t="s">
        <v>21</v>
      </c>
      <c r="D119" s="17" t="s">
        <v>6</v>
      </c>
      <c r="E119" s="5">
        <f>E120+E121+E122</f>
        <v>4261</v>
      </c>
      <c r="F119" s="5">
        <f t="shared" si="32"/>
        <v>20820</v>
      </c>
      <c r="G119" s="5">
        <f>G120+G121+G122</f>
        <v>4246</v>
      </c>
      <c r="H119" s="5">
        <f>H120+H121+H122</f>
        <v>4168</v>
      </c>
      <c r="I119" s="5">
        <f>I120+I121+I122</f>
        <v>4134</v>
      </c>
      <c r="J119" s="5">
        <f>J120+J121+J122</f>
        <v>4136</v>
      </c>
      <c r="K119" s="5">
        <f>K120+K121+K122</f>
        <v>4136</v>
      </c>
      <c r="L119" s="64" t="s">
        <v>27</v>
      </c>
      <c r="M119" s="118" t="s">
        <v>89</v>
      </c>
    </row>
    <row r="120" spans="1:13" ht="45.75" customHeight="1">
      <c r="A120" s="73"/>
      <c r="B120" s="76"/>
      <c r="C120" s="28" t="s">
        <v>21</v>
      </c>
      <c r="D120" s="28" t="s">
        <v>8</v>
      </c>
      <c r="E120" s="5">
        <f>E124</f>
        <v>0</v>
      </c>
      <c r="F120" s="5">
        <f t="shared" si="32"/>
        <v>0</v>
      </c>
      <c r="G120" s="5">
        <f aca="true" t="shared" si="33" ref="G120:K122">G124</f>
        <v>0</v>
      </c>
      <c r="H120" s="5">
        <f t="shared" si="33"/>
        <v>0</v>
      </c>
      <c r="I120" s="5">
        <f t="shared" si="33"/>
        <v>0</v>
      </c>
      <c r="J120" s="5">
        <f t="shared" si="33"/>
        <v>0</v>
      </c>
      <c r="K120" s="5">
        <f t="shared" si="33"/>
        <v>0</v>
      </c>
      <c r="L120" s="78"/>
      <c r="M120" s="160"/>
    </row>
    <row r="121" spans="1:13" ht="37.5" customHeight="1">
      <c r="A121" s="73"/>
      <c r="B121" s="76"/>
      <c r="C121" s="28" t="s">
        <v>21</v>
      </c>
      <c r="D121" s="28" t="s">
        <v>5</v>
      </c>
      <c r="E121" s="19">
        <f>E125</f>
        <v>4261</v>
      </c>
      <c r="F121" s="5">
        <f t="shared" si="32"/>
        <v>20820</v>
      </c>
      <c r="G121" s="24">
        <f t="shared" si="33"/>
        <v>4246</v>
      </c>
      <c r="H121" s="24">
        <f t="shared" si="33"/>
        <v>4168</v>
      </c>
      <c r="I121" s="24">
        <f t="shared" si="33"/>
        <v>4134</v>
      </c>
      <c r="J121" s="24">
        <f t="shared" si="33"/>
        <v>4136</v>
      </c>
      <c r="K121" s="24">
        <f t="shared" si="33"/>
        <v>4136</v>
      </c>
      <c r="L121" s="78"/>
      <c r="M121" s="160"/>
    </row>
    <row r="122" spans="1:13" ht="213.75" customHeight="1">
      <c r="A122" s="74"/>
      <c r="B122" s="77"/>
      <c r="C122" s="28" t="s">
        <v>21</v>
      </c>
      <c r="D122" s="28" t="s">
        <v>4</v>
      </c>
      <c r="E122" s="19">
        <f>E126</f>
        <v>0</v>
      </c>
      <c r="F122" s="5">
        <f t="shared" si="32"/>
        <v>0</v>
      </c>
      <c r="G122" s="19">
        <f t="shared" si="33"/>
        <v>0</v>
      </c>
      <c r="H122" s="19">
        <f t="shared" si="33"/>
        <v>0</v>
      </c>
      <c r="I122" s="19">
        <f t="shared" si="33"/>
        <v>0</v>
      </c>
      <c r="J122" s="19">
        <f t="shared" si="33"/>
        <v>0</v>
      </c>
      <c r="K122" s="19">
        <f t="shared" si="33"/>
        <v>0</v>
      </c>
      <c r="L122" s="79"/>
      <c r="M122" s="161"/>
    </row>
    <row r="123" spans="1:13" ht="25.5" customHeight="1">
      <c r="A123" s="49" t="s">
        <v>49</v>
      </c>
      <c r="B123" s="67" t="s">
        <v>78</v>
      </c>
      <c r="C123" s="27" t="s">
        <v>21</v>
      </c>
      <c r="D123" s="37" t="s">
        <v>6</v>
      </c>
      <c r="E123" s="7">
        <f aca="true" t="shared" si="34" ref="E123:K123">E124+E125+E126</f>
        <v>4261</v>
      </c>
      <c r="F123" s="7">
        <f t="shared" si="34"/>
        <v>20820</v>
      </c>
      <c r="G123" s="7">
        <f t="shared" si="34"/>
        <v>4246</v>
      </c>
      <c r="H123" s="7">
        <f t="shared" si="34"/>
        <v>4168</v>
      </c>
      <c r="I123" s="7">
        <f t="shared" si="34"/>
        <v>4134</v>
      </c>
      <c r="J123" s="7">
        <f t="shared" si="34"/>
        <v>4136</v>
      </c>
      <c r="K123" s="7">
        <f t="shared" si="34"/>
        <v>4136</v>
      </c>
      <c r="L123" s="34"/>
      <c r="M123" s="34"/>
    </row>
    <row r="124" spans="1:13" ht="39.75" customHeight="1">
      <c r="A124" s="50"/>
      <c r="B124" s="84"/>
      <c r="C124" s="27" t="s">
        <v>21</v>
      </c>
      <c r="D124" s="27" t="s">
        <v>8</v>
      </c>
      <c r="E124" s="7">
        <v>0</v>
      </c>
      <c r="F124" s="7">
        <f>G124+H124+I124+J124+K124</f>
        <v>0</v>
      </c>
      <c r="G124" s="7">
        <v>0</v>
      </c>
      <c r="H124" s="7">
        <v>0</v>
      </c>
      <c r="I124" s="7">
        <v>0</v>
      </c>
      <c r="J124" s="7">
        <v>0</v>
      </c>
      <c r="K124" s="18">
        <v>0</v>
      </c>
      <c r="L124" s="34"/>
      <c r="M124" s="34"/>
    </row>
    <row r="125" spans="1:13" ht="41.25" customHeight="1">
      <c r="A125" s="50"/>
      <c r="B125" s="84"/>
      <c r="C125" s="27" t="s">
        <v>21</v>
      </c>
      <c r="D125" s="27" t="s">
        <v>5</v>
      </c>
      <c r="E125" s="7">
        <v>4261</v>
      </c>
      <c r="F125" s="7">
        <f>G125+H125+I125+J125+K125</f>
        <v>20820</v>
      </c>
      <c r="G125" s="7">
        <v>4246</v>
      </c>
      <c r="H125" s="7">
        <v>4168</v>
      </c>
      <c r="I125" s="7">
        <v>4134</v>
      </c>
      <c r="J125" s="7">
        <v>4136</v>
      </c>
      <c r="K125" s="7">
        <v>4136</v>
      </c>
      <c r="L125" s="34"/>
      <c r="M125" s="34"/>
    </row>
    <row r="126" spans="1:13" ht="61.5" customHeight="1">
      <c r="A126" s="51"/>
      <c r="B126" s="85"/>
      <c r="C126" s="27" t="s">
        <v>21</v>
      </c>
      <c r="D126" s="27" t="s">
        <v>4</v>
      </c>
      <c r="E126" s="7">
        <v>0</v>
      </c>
      <c r="F126" s="18">
        <f>G126+H126+I126+J126+K126</f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34"/>
      <c r="M126" s="34"/>
    </row>
    <row r="127" spans="1:13" ht="24.75" customHeight="1">
      <c r="A127" s="135"/>
      <c r="B127" s="168" t="s">
        <v>41</v>
      </c>
      <c r="C127" s="57"/>
      <c r="D127" s="17" t="s">
        <v>6</v>
      </c>
      <c r="E127" s="19">
        <f>E128+E129+E130</f>
        <v>4261</v>
      </c>
      <c r="F127" s="19">
        <f aca="true" t="shared" si="35" ref="F127:K127">F128+F129+F130</f>
        <v>32018.5</v>
      </c>
      <c r="G127" s="19">
        <f t="shared" si="35"/>
        <v>6355.3</v>
      </c>
      <c r="H127" s="19">
        <f t="shared" si="35"/>
        <v>6440.3</v>
      </c>
      <c r="I127" s="19">
        <f t="shared" si="35"/>
        <v>6406.3</v>
      </c>
      <c r="J127" s="19">
        <f t="shared" si="35"/>
        <v>6408.3</v>
      </c>
      <c r="K127" s="19">
        <f t="shared" si="35"/>
        <v>6408.3</v>
      </c>
      <c r="L127" s="33"/>
      <c r="M127" s="33"/>
    </row>
    <row r="128" spans="1:13" ht="46.5" customHeight="1">
      <c r="A128" s="136"/>
      <c r="B128" s="169"/>
      <c r="C128" s="60"/>
      <c r="D128" s="28" t="s">
        <v>8</v>
      </c>
      <c r="E128" s="19">
        <v>0</v>
      </c>
      <c r="F128" s="19">
        <f>G128+H128+I128+J128+K128</f>
        <v>0</v>
      </c>
      <c r="G128" s="19">
        <f aca="true" t="shared" si="36" ref="G128:K129">G120+G112</f>
        <v>0</v>
      </c>
      <c r="H128" s="19">
        <f t="shared" si="36"/>
        <v>0</v>
      </c>
      <c r="I128" s="19">
        <f t="shared" si="36"/>
        <v>0</v>
      </c>
      <c r="J128" s="19">
        <f t="shared" si="36"/>
        <v>0</v>
      </c>
      <c r="K128" s="19">
        <f t="shared" si="36"/>
        <v>0</v>
      </c>
      <c r="L128" s="33"/>
      <c r="M128" s="33"/>
    </row>
    <row r="129" spans="1:13" ht="36" customHeight="1">
      <c r="A129" s="136"/>
      <c r="B129" s="169"/>
      <c r="C129" s="60"/>
      <c r="D129" s="28" t="s">
        <v>5</v>
      </c>
      <c r="E129" s="19">
        <f>E121+E113</f>
        <v>4261</v>
      </c>
      <c r="F129" s="19">
        <f>G129+H129+I129+J129+K129</f>
        <v>20820</v>
      </c>
      <c r="G129" s="19">
        <f t="shared" si="36"/>
        <v>4246</v>
      </c>
      <c r="H129" s="19">
        <f t="shared" si="36"/>
        <v>4168</v>
      </c>
      <c r="I129" s="19">
        <f t="shared" si="36"/>
        <v>4134</v>
      </c>
      <c r="J129" s="19">
        <f t="shared" si="36"/>
        <v>4136</v>
      </c>
      <c r="K129" s="19">
        <f t="shared" si="36"/>
        <v>4136</v>
      </c>
      <c r="L129" s="33"/>
      <c r="M129" s="33"/>
    </row>
    <row r="130" spans="1:13" ht="41.25" customHeight="1">
      <c r="A130" s="137"/>
      <c r="B130" s="170"/>
      <c r="C130" s="63"/>
      <c r="D130" s="28" t="s">
        <v>4</v>
      </c>
      <c r="E130" s="19">
        <f>E122</f>
        <v>0</v>
      </c>
      <c r="F130" s="19">
        <f>G130+H130+I130+J130+K130</f>
        <v>11198.5</v>
      </c>
      <c r="G130" s="19">
        <f>G122+G114</f>
        <v>2109.3</v>
      </c>
      <c r="H130" s="19">
        <f>H122+H114</f>
        <v>2272.3</v>
      </c>
      <c r="I130" s="19">
        <f>I122+I114</f>
        <v>2272.3</v>
      </c>
      <c r="J130" s="19">
        <f>J122+J114</f>
        <v>2272.3</v>
      </c>
      <c r="K130" s="19">
        <f>K122+K114</f>
        <v>2272.3</v>
      </c>
      <c r="L130" s="33"/>
      <c r="M130" s="33"/>
    </row>
    <row r="131" spans="1:13" ht="27" customHeight="1">
      <c r="A131" s="46" t="s">
        <v>35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8"/>
    </row>
    <row r="132" spans="1:13" ht="30" customHeight="1">
      <c r="A132" s="135" t="s">
        <v>17</v>
      </c>
      <c r="B132" s="75" t="s">
        <v>57</v>
      </c>
      <c r="C132" s="28" t="s">
        <v>21</v>
      </c>
      <c r="D132" s="17" t="s">
        <v>6</v>
      </c>
      <c r="E132" s="19">
        <f>E133+E134+E135</f>
        <v>26827</v>
      </c>
      <c r="F132" s="19">
        <f>G132+H132+I132+J132+K132</f>
        <v>137926.53</v>
      </c>
      <c r="G132" s="19">
        <f>G133+G134+G135</f>
        <v>27106.93</v>
      </c>
      <c r="H132" s="19">
        <f>H133+H134+H135</f>
        <v>27704.9</v>
      </c>
      <c r="I132" s="19">
        <f>I133+I134+I135</f>
        <v>27704.9</v>
      </c>
      <c r="J132" s="19">
        <f>J133+J134+J135</f>
        <v>27704.9</v>
      </c>
      <c r="K132" s="19">
        <f>K133+K134+K135</f>
        <v>27704.9</v>
      </c>
      <c r="L132" s="43" t="s">
        <v>26</v>
      </c>
      <c r="M132" s="118" t="s">
        <v>34</v>
      </c>
    </row>
    <row r="133" spans="1:13" ht="40.5" customHeight="1">
      <c r="A133" s="171"/>
      <c r="B133" s="173"/>
      <c r="C133" s="28" t="s">
        <v>21</v>
      </c>
      <c r="D133" s="28" t="s">
        <v>8</v>
      </c>
      <c r="E133" s="19">
        <f>E137</f>
        <v>0</v>
      </c>
      <c r="F133" s="19">
        <f>G133+H133+I133+J133+K133</f>
        <v>0</v>
      </c>
      <c r="G133" s="19">
        <f aca="true" t="shared" si="37" ref="G133:K135">G137</f>
        <v>0</v>
      </c>
      <c r="H133" s="19">
        <f t="shared" si="37"/>
        <v>0</v>
      </c>
      <c r="I133" s="19">
        <f t="shared" si="37"/>
        <v>0</v>
      </c>
      <c r="J133" s="19">
        <f t="shared" si="37"/>
        <v>0</v>
      </c>
      <c r="K133" s="19">
        <f t="shared" si="37"/>
        <v>0</v>
      </c>
      <c r="L133" s="44"/>
      <c r="M133" s="160"/>
    </row>
    <row r="134" spans="1:13" ht="36" customHeight="1">
      <c r="A134" s="171"/>
      <c r="B134" s="173"/>
      <c r="C134" s="28" t="s">
        <v>21</v>
      </c>
      <c r="D134" s="28" t="s">
        <v>5</v>
      </c>
      <c r="E134" s="19">
        <f>E138</f>
        <v>0</v>
      </c>
      <c r="F134" s="19">
        <f>G134+H134+I134+J134+K134</f>
        <v>0</v>
      </c>
      <c r="G134" s="19">
        <f t="shared" si="37"/>
        <v>0</v>
      </c>
      <c r="H134" s="19">
        <f t="shared" si="37"/>
        <v>0</v>
      </c>
      <c r="I134" s="19">
        <f t="shared" si="37"/>
        <v>0</v>
      </c>
      <c r="J134" s="19">
        <f t="shared" si="37"/>
        <v>0</v>
      </c>
      <c r="K134" s="19">
        <f t="shared" si="37"/>
        <v>0</v>
      </c>
      <c r="L134" s="44"/>
      <c r="M134" s="160"/>
    </row>
    <row r="135" spans="1:13" ht="45" customHeight="1">
      <c r="A135" s="172"/>
      <c r="B135" s="174"/>
      <c r="C135" s="28" t="s">
        <v>21</v>
      </c>
      <c r="D135" s="28" t="s">
        <v>4</v>
      </c>
      <c r="E135" s="19">
        <f>E139</f>
        <v>26827</v>
      </c>
      <c r="F135" s="19">
        <f>G135+H135+I135+J135+K135</f>
        <v>137926.53</v>
      </c>
      <c r="G135" s="19">
        <f t="shared" si="37"/>
        <v>27106.93</v>
      </c>
      <c r="H135" s="19">
        <f t="shared" si="37"/>
        <v>27704.9</v>
      </c>
      <c r="I135" s="19">
        <f t="shared" si="37"/>
        <v>27704.9</v>
      </c>
      <c r="J135" s="19">
        <f t="shared" si="37"/>
        <v>27704.9</v>
      </c>
      <c r="K135" s="19">
        <f t="shared" si="37"/>
        <v>27704.9</v>
      </c>
      <c r="L135" s="45"/>
      <c r="M135" s="161"/>
    </row>
    <row r="136" spans="1:13" ht="33" customHeight="1">
      <c r="A136" s="153">
        <v>1.1</v>
      </c>
      <c r="B136" s="67" t="s">
        <v>77</v>
      </c>
      <c r="C136" s="27" t="s">
        <v>21</v>
      </c>
      <c r="D136" s="37" t="s">
        <v>6</v>
      </c>
      <c r="E136" s="7">
        <f aca="true" t="shared" si="38" ref="E136:K136">E137+E138+E139</f>
        <v>26827</v>
      </c>
      <c r="F136" s="7">
        <f t="shared" si="38"/>
        <v>137926.53</v>
      </c>
      <c r="G136" s="7">
        <f t="shared" si="38"/>
        <v>27106.93</v>
      </c>
      <c r="H136" s="7">
        <f t="shared" si="38"/>
        <v>27704.9</v>
      </c>
      <c r="I136" s="7">
        <f t="shared" si="38"/>
        <v>27704.9</v>
      </c>
      <c r="J136" s="7">
        <f t="shared" si="38"/>
        <v>27704.9</v>
      </c>
      <c r="K136" s="7">
        <f t="shared" si="38"/>
        <v>27704.9</v>
      </c>
      <c r="L136" s="34"/>
      <c r="M136" s="34"/>
    </row>
    <row r="137" spans="1:13" ht="35.25" customHeight="1">
      <c r="A137" s="78"/>
      <c r="B137" s="177"/>
      <c r="C137" s="27" t="s">
        <v>21</v>
      </c>
      <c r="D137" s="27" t="s">
        <v>8</v>
      </c>
      <c r="E137" s="7">
        <v>0</v>
      </c>
      <c r="F137" s="7">
        <f>G137+H137+I137+J137+K137</f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34"/>
      <c r="M137" s="34"/>
    </row>
    <row r="138" spans="1:13" ht="33.75" customHeight="1">
      <c r="A138" s="78"/>
      <c r="B138" s="177"/>
      <c r="C138" s="27" t="s">
        <v>21</v>
      </c>
      <c r="D138" s="27" t="s">
        <v>5</v>
      </c>
      <c r="E138" s="7">
        <v>0</v>
      </c>
      <c r="F138" s="7">
        <f>G138+H138+I138+J138+K138</f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34"/>
      <c r="M138" s="34"/>
    </row>
    <row r="139" spans="1:13" ht="48.75" customHeight="1">
      <c r="A139" s="79"/>
      <c r="B139" s="178"/>
      <c r="C139" s="27" t="s">
        <v>21</v>
      </c>
      <c r="D139" s="27" t="s">
        <v>4</v>
      </c>
      <c r="E139" s="7">
        <v>26827</v>
      </c>
      <c r="F139" s="7">
        <f>G139+H139+I139+J139+K139</f>
        <v>137926.53</v>
      </c>
      <c r="G139" s="7">
        <v>27106.93</v>
      </c>
      <c r="H139" s="7">
        <v>27704.9</v>
      </c>
      <c r="I139" s="7">
        <v>27704.9</v>
      </c>
      <c r="J139" s="7">
        <v>27704.9</v>
      </c>
      <c r="K139" s="7">
        <v>27704.9</v>
      </c>
      <c r="L139" s="34"/>
      <c r="M139" s="34"/>
    </row>
    <row r="140" spans="1:13" ht="21" customHeight="1">
      <c r="A140" s="179"/>
      <c r="B140" s="168" t="s">
        <v>42</v>
      </c>
      <c r="C140" s="57"/>
      <c r="D140" s="17" t="s">
        <v>6</v>
      </c>
      <c r="E140" s="19">
        <f aca="true" t="shared" si="39" ref="E140:K140">E141+E142+E143</f>
        <v>26827</v>
      </c>
      <c r="F140" s="19">
        <f t="shared" si="39"/>
        <v>137926.53</v>
      </c>
      <c r="G140" s="19">
        <f t="shared" si="39"/>
        <v>27106.93</v>
      </c>
      <c r="H140" s="19">
        <f t="shared" si="39"/>
        <v>27704.9</v>
      </c>
      <c r="I140" s="19">
        <f t="shared" si="39"/>
        <v>27704.9</v>
      </c>
      <c r="J140" s="19">
        <f t="shared" si="39"/>
        <v>27704.9</v>
      </c>
      <c r="K140" s="19">
        <f t="shared" si="39"/>
        <v>27704.9</v>
      </c>
      <c r="L140" s="33"/>
      <c r="M140" s="33"/>
    </row>
    <row r="141" spans="1:13" ht="48" customHeight="1">
      <c r="A141" s="180"/>
      <c r="B141" s="169"/>
      <c r="C141" s="60"/>
      <c r="D141" s="28" t="s">
        <v>8</v>
      </c>
      <c r="E141" s="19">
        <f>E133</f>
        <v>0</v>
      </c>
      <c r="F141" s="19">
        <f>G141+H141+I141+J141+K141</f>
        <v>0</v>
      </c>
      <c r="G141" s="19">
        <f aca="true" t="shared" si="40" ref="G141:K142">G133</f>
        <v>0</v>
      </c>
      <c r="H141" s="19">
        <f t="shared" si="40"/>
        <v>0</v>
      </c>
      <c r="I141" s="19">
        <f t="shared" si="40"/>
        <v>0</v>
      </c>
      <c r="J141" s="19">
        <f t="shared" si="40"/>
        <v>0</v>
      </c>
      <c r="K141" s="19">
        <f t="shared" si="40"/>
        <v>0</v>
      </c>
      <c r="L141" s="33"/>
      <c r="M141" s="33"/>
    </row>
    <row r="142" spans="1:13" ht="33" customHeight="1">
      <c r="A142" s="180"/>
      <c r="B142" s="169"/>
      <c r="C142" s="60"/>
      <c r="D142" s="28" t="s">
        <v>5</v>
      </c>
      <c r="E142" s="19">
        <f>E134</f>
        <v>0</v>
      </c>
      <c r="F142" s="19">
        <f>G142+H142+I142+J142+K142</f>
        <v>0</v>
      </c>
      <c r="G142" s="19">
        <f t="shared" si="40"/>
        <v>0</v>
      </c>
      <c r="H142" s="19">
        <f t="shared" si="40"/>
        <v>0</v>
      </c>
      <c r="I142" s="19">
        <f t="shared" si="40"/>
        <v>0</v>
      </c>
      <c r="J142" s="19">
        <f t="shared" si="40"/>
        <v>0</v>
      </c>
      <c r="K142" s="19">
        <f t="shared" si="40"/>
        <v>0</v>
      </c>
      <c r="L142" s="33"/>
      <c r="M142" s="33"/>
    </row>
    <row r="143" spans="1:13" ht="43.5" customHeight="1">
      <c r="A143" s="181"/>
      <c r="B143" s="170"/>
      <c r="C143" s="63"/>
      <c r="D143" s="28" t="s">
        <v>4</v>
      </c>
      <c r="E143" s="19">
        <f>E135</f>
        <v>26827</v>
      </c>
      <c r="F143" s="19">
        <f>G143+H143+I143+J143+K143</f>
        <v>137926.53</v>
      </c>
      <c r="G143" s="19">
        <f>G135</f>
        <v>27106.93</v>
      </c>
      <c r="H143" s="19">
        <f>H135</f>
        <v>27704.9</v>
      </c>
      <c r="I143" s="19">
        <f>I135</f>
        <v>27704.9</v>
      </c>
      <c r="J143" s="19">
        <f>J135</f>
        <v>27704.9</v>
      </c>
      <c r="K143" s="19">
        <f>K135</f>
        <v>27704.9</v>
      </c>
      <c r="L143" s="33"/>
      <c r="M143" s="33"/>
    </row>
    <row r="144" spans="1:13" ht="29.25" customHeight="1">
      <c r="A144" s="46" t="s">
        <v>36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8"/>
    </row>
    <row r="145" spans="1:13" ht="26.25" customHeight="1">
      <c r="A145" s="135" t="s">
        <v>17</v>
      </c>
      <c r="B145" s="75" t="s">
        <v>58</v>
      </c>
      <c r="C145" s="28" t="s">
        <v>21</v>
      </c>
      <c r="D145" s="17" t="s">
        <v>6</v>
      </c>
      <c r="E145" s="19">
        <f aca="true" t="shared" si="41" ref="E145:K145">E146+E147+E148</f>
        <v>57135.8</v>
      </c>
      <c r="F145" s="19">
        <f t="shared" si="41"/>
        <v>282510.39999999997</v>
      </c>
      <c r="G145" s="19">
        <f t="shared" si="41"/>
        <v>53473.200000000004</v>
      </c>
      <c r="H145" s="19">
        <f t="shared" si="41"/>
        <v>57436.3</v>
      </c>
      <c r="I145" s="19">
        <f t="shared" si="41"/>
        <v>57200.3</v>
      </c>
      <c r="J145" s="19">
        <f t="shared" si="41"/>
        <v>57200.3</v>
      </c>
      <c r="K145" s="19">
        <f t="shared" si="41"/>
        <v>57200.3</v>
      </c>
      <c r="L145" s="165" t="s">
        <v>26</v>
      </c>
      <c r="M145" s="118" t="s">
        <v>44</v>
      </c>
    </row>
    <row r="146" spans="1:13" ht="43.5" customHeight="1">
      <c r="A146" s="78"/>
      <c r="B146" s="84"/>
      <c r="C146" s="28" t="s">
        <v>21</v>
      </c>
      <c r="D146" s="28" t="s">
        <v>8</v>
      </c>
      <c r="E146" s="19">
        <f>E150</f>
        <v>0</v>
      </c>
      <c r="F146" s="19">
        <f>G146+H146+I146+J146+K146</f>
        <v>0</v>
      </c>
      <c r="G146" s="19">
        <f aca="true" t="shared" si="42" ref="G146:K147">G150</f>
        <v>0</v>
      </c>
      <c r="H146" s="19">
        <f t="shared" si="42"/>
        <v>0</v>
      </c>
      <c r="I146" s="19">
        <f t="shared" si="42"/>
        <v>0</v>
      </c>
      <c r="J146" s="19">
        <f t="shared" si="42"/>
        <v>0</v>
      </c>
      <c r="K146" s="19">
        <f t="shared" si="42"/>
        <v>0</v>
      </c>
      <c r="L146" s="166"/>
      <c r="M146" s="160"/>
    </row>
    <row r="147" spans="1:13" ht="36" customHeight="1">
      <c r="A147" s="78"/>
      <c r="B147" s="84"/>
      <c r="C147" s="28" t="s">
        <v>21</v>
      </c>
      <c r="D147" s="28" t="s">
        <v>5</v>
      </c>
      <c r="E147" s="19">
        <f>E151</f>
        <v>0</v>
      </c>
      <c r="F147" s="19">
        <f>G147+H147+I147+J147+K147</f>
        <v>0</v>
      </c>
      <c r="G147" s="19">
        <f t="shared" si="42"/>
        <v>0</v>
      </c>
      <c r="H147" s="19">
        <f t="shared" si="42"/>
        <v>0</v>
      </c>
      <c r="I147" s="19">
        <f t="shared" si="42"/>
        <v>0</v>
      </c>
      <c r="J147" s="19">
        <f t="shared" si="42"/>
        <v>0</v>
      </c>
      <c r="K147" s="19">
        <f t="shared" si="42"/>
        <v>0</v>
      </c>
      <c r="L147" s="166"/>
      <c r="M147" s="160"/>
    </row>
    <row r="148" spans="1:14" ht="52.5" customHeight="1">
      <c r="A148" s="79"/>
      <c r="B148" s="85"/>
      <c r="C148" s="28" t="s">
        <v>21</v>
      </c>
      <c r="D148" s="28" t="s">
        <v>4</v>
      </c>
      <c r="E148" s="19">
        <f>E152</f>
        <v>57135.8</v>
      </c>
      <c r="F148" s="19">
        <f>G148+H148+I148+J148+K148</f>
        <v>282510.39999999997</v>
      </c>
      <c r="G148" s="19">
        <f>G152+G156</f>
        <v>53473.200000000004</v>
      </c>
      <c r="H148" s="19">
        <f>H152+H156</f>
        <v>57436.3</v>
      </c>
      <c r="I148" s="19">
        <f>I152+I156</f>
        <v>57200.3</v>
      </c>
      <c r="J148" s="19">
        <f>J152+J156</f>
        <v>57200.3</v>
      </c>
      <c r="K148" s="19">
        <f>K152+K156</f>
        <v>57200.3</v>
      </c>
      <c r="L148" s="167"/>
      <c r="M148" s="161"/>
      <c r="N148" s="10">
        <v>53473.19</v>
      </c>
    </row>
    <row r="149" spans="1:13" ht="33.75" customHeight="1">
      <c r="A149" s="115" t="s">
        <v>15</v>
      </c>
      <c r="B149" s="116" t="s">
        <v>76</v>
      </c>
      <c r="C149" s="37" t="s">
        <v>21</v>
      </c>
      <c r="D149" s="37" t="s">
        <v>6</v>
      </c>
      <c r="E149" s="7">
        <f aca="true" t="shared" si="43" ref="E149:K149">E150+E151+E152</f>
        <v>57135.8</v>
      </c>
      <c r="F149" s="7">
        <f t="shared" si="43"/>
        <v>279474.67</v>
      </c>
      <c r="G149" s="7">
        <f t="shared" si="43"/>
        <v>50437.47</v>
      </c>
      <c r="H149" s="7">
        <f t="shared" si="43"/>
        <v>57436.3</v>
      </c>
      <c r="I149" s="7">
        <f t="shared" si="43"/>
        <v>57200.3</v>
      </c>
      <c r="J149" s="7">
        <f t="shared" si="43"/>
        <v>57200.3</v>
      </c>
      <c r="K149" s="7">
        <f t="shared" si="43"/>
        <v>57200.3</v>
      </c>
      <c r="L149" s="34"/>
      <c r="M149" s="34"/>
    </row>
    <row r="150" spans="1:13" ht="39" customHeight="1">
      <c r="A150" s="115"/>
      <c r="B150" s="116"/>
      <c r="C150" s="37" t="s">
        <v>21</v>
      </c>
      <c r="D150" s="37" t="s">
        <v>8</v>
      </c>
      <c r="E150" s="7">
        <v>0</v>
      </c>
      <c r="F150" s="7">
        <f>G150+H150+I150+J150+K150</f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34"/>
      <c r="M150" s="34"/>
    </row>
    <row r="151" spans="1:13" ht="35.25" customHeight="1">
      <c r="A151" s="115"/>
      <c r="B151" s="116"/>
      <c r="C151" s="37" t="s">
        <v>21</v>
      </c>
      <c r="D151" s="37" t="s">
        <v>5</v>
      </c>
      <c r="E151" s="7">
        <v>0</v>
      </c>
      <c r="F151" s="7">
        <f>G151+H151+I151+J151+K151</f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34"/>
      <c r="M151" s="34"/>
    </row>
    <row r="152" spans="1:13" ht="38.25">
      <c r="A152" s="115"/>
      <c r="B152" s="116"/>
      <c r="C152" s="37" t="s">
        <v>21</v>
      </c>
      <c r="D152" s="37" t="s">
        <v>4</v>
      </c>
      <c r="E152" s="7">
        <v>57135.8</v>
      </c>
      <c r="F152" s="7">
        <f>G152+H152+I152+J152+K152</f>
        <v>279474.67</v>
      </c>
      <c r="G152" s="7">
        <v>50437.47</v>
      </c>
      <c r="H152" s="7">
        <f>57200.3-1000+1236</f>
        <v>57436.3</v>
      </c>
      <c r="I152" s="7">
        <v>57200.3</v>
      </c>
      <c r="J152" s="7">
        <v>57200.3</v>
      </c>
      <c r="K152" s="7">
        <v>57200.3</v>
      </c>
      <c r="L152" s="34"/>
      <c r="M152" s="34"/>
    </row>
    <row r="153" spans="1:13" ht="30" customHeight="1">
      <c r="A153" s="49" t="s">
        <v>16</v>
      </c>
      <c r="B153" s="67" t="s">
        <v>75</v>
      </c>
      <c r="C153" s="37" t="s">
        <v>21</v>
      </c>
      <c r="D153" s="37" t="s">
        <v>6</v>
      </c>
      <c r="E153" s="7">
        <f aca="true" t="shared" si="44" ref="E153:K153">E154+E155+E156</f>
        <v>0</v>
      </c>
      <c r="F153" s="7">
        <f t="shared" si="44"/>
        <v>3035.73</v>
      </c>
      <c r="G153" s="7">
        <f t="shared" si="44"/>
        <v>3035.73</v>
      </c>
      <c r="H153" s="7">
        <f t="shared" si="44"/>
        <v>0</v>
      </c>
      <c r="I153" s="7">
        <f t="shared" si="44"/>
        <v>0</v>
      </c>
      <c r="J153" s="7">
        <f t="shared" si="44"/>
        <v>0</v>
      </c>
      <c r="K153" s="7">
        <f t="shared" si="44"/>
        <v>0</v>
      </c>
      <c r="L153" s="34"/>
      <c r="M153" s="34"/>
    </row>
    <row r="154" spans="1:13" ht="33.75" customHeight="1">
      <c r="A154" s="50"/>
      <c r="B154" s="68"/>
      <c r="C154" s="37" t="s">
        <v>21</v>
      </c>
      <c r="D154" s="37" t="s">
        <v>8</v>
      </c>
      <c r="E154" s="7">
        <v>0</v>
      </c>
      <c r="F154" s="7">
        <f>G154+H154+I154+J154+K154</f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34"/>
      <c r="M154" s="34"/>
    </row>
    <row r="155" spans="1:13" ht="32.25" customHeight="1">
      <c r="A155" s="50"/>
      <c r="B155" s="68"/>
      <c r="C155" s="37" t="s">
        <v>21</v>
      </c>
      <c r="D155" s="37" t="s">
        <v>5</v>
      </c>
      <c r="E155" s="7">
        <v>0</v>
      </c>
      <c r="F155" s="7">
        <f>G155+H155+I155+J155+K155</f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34"/>
      <c r="M155" s="34"/>
    </row>
    <row r="156" spans="1:13" ht="43.5" customHeight="1">
      <c r="A156" s="51"/>
      <c r="B156" s="69"/>
      <c r="C156" s="37" t="s">
        <v>21</v>
      </c>
      <c r="D156" s="37" t="s">
        <v>4</v>
      </c>
      <c r="E156" s="7">
        <v>0</v>
      </c>
      <c r="F156" s="7">
        <f>G156+H156+I156+J156+K156</f>
        <v>3035.73</v>
      </c>
      <c r="G156" s="7">
        <v>3035.73</v>
      </c>
      <c r="H156" s="7">
        <v>0</v>
      </c>
      <c r="I156" s="7">
        <v>0</v>
      </c>
      <c r="J156" s="7">
        <v>0</v>
      </c>
      <c r="K156" s="7">
        <v>0</v>
      </c>
      <c r="L156" s="34"/>
      <c r="M156" s="34"/>
    </row>
    <row r="157" spans="1:13" ht="23.25" customHeight="1">
      <c r="A157" s="175" t="s">
        <v>43</v>
      </c>
      <c r="B157" s="56"/>
      <c r="C157" s="57"/>
      <c r="D157" s="17" t="s">
        <v>6</v>
      </c>
      <c r="E157" s="19">
        <f aca="true" t="shared" si="45" ref="E157:K157">E158+E159+E160</f>
        <v>57135.8</v>
      </c>
      <c r="F157" s="19">
        <f t="shared" si="45"/>
        <v>282510.39999999997</v>
      </c>
      <c r="G157" s="19">
        <f t="shared" si="45"/>
        <v>53473.200000000004</v>
      </c>
      <c r="H157" s="19">
        <f t="shared" si="45"/>
        <v>57436.3</v>
      </c>
      <c r="I157" s="19">
        <f t="shared" si="45"/>
        <v>57200.3</v>
      </c>
      <c r="J157" s="19">
        <f t="shared" si="45"/>
        <v>57200.3</v>
      </c>
      <c r="K157" s="19">
        <f t="shared" si="45"/>
        <v>57200.3</v>
      </c>
      <c r="L157" s="33"/>
      <c r="M157" s="33"/>
    </row>
    <row r="158" spans="1:13" ht="39" customHeight="1">
      <c r="A158" s="58"/>
      <c r="B158" s="59"/>
      <c r="C158" s="60"/>
      <c r="D158" s="17" t="s">
        <v>8</v>
      </c>
      <c r="E158" s="19">
        <f>E146</f>
        <v>0</v>
      </c>
      <c r="F158" s="19">
        <f>G158+H158+I158+J158+K158</f>
        <v>0</v>
      </c>
      <c r="G158" s="19">
        <f aca="true" t="shared" si="46" ref="G158:K160">G146</f>
        <v>0</v>
      </c>
      <c r="H158" s="19">
        <f t="shared" si="46"/>
        <v>0</v>
      </c>
      <c r="I158" s="19">
        <f t="shared" si="46"/>
        <v>0</v>
      </c>
      <c r="J158" s="19">
        <f t="shared" si="46"/>
        <v>0</v>
      </c>
      <c r="K158" s="19">
        <f t="shared" si="46"/>
        <v>0</v>
      </c>
      <c r="L158" s="33"/>
      <c r="M158" s="33"/>
    </row>
    <row r="159" spans="1:13" ht="39" customHeight="1">
      <c r="A159" s="58"/>
      <c r="B159" s="59"/>
      <c r="C159" s="60"/>
      <c r="D159" s="17" t="s">
        <v>5</v>
      </c>
      <c r="E159" s="19">
        <f>E147</f>
        <v>0</v>
      </c>
      <c r="F159" s="19">
        <f>G159+H159+I159+J159+K159</f>
        <v>0</v>
      </c>
      <c r="G159" s="19">
        <f t="shared" si="46"/>
        <v>0</v>
      </c>
      <c r="H159" s="19">
        <f t="shared" si="46"/>
        <v>0</v>
      </c>
      <c r="I159" s="19">
        <f t="shared" si="46"/>
        <v>0</v>
      </c>
      <c r="J159" s="19">
        <f t="shared" si="46"/>
        <v>0</v>
      </c>
      <c r="K159" s="19">
        <f t="shared" si="46"/>
        <v>0</v>
      </c>
      <c r="L159" s="33"/>
      <c r="M159" s="33"/>
    </row>
    <row r="160" spans="1:13" ht="45.75" customHeight="1">
      <c r="A160" s="61"/>
      <c r="B160" s="62"/>
      <c r="C160" s="63"/>
      <c r="D160" s="17" t="s">
        <v>4</v>
      </c>
      <c r="E160" s="19">
        <f>E148</f>
        <v>57135.8</v>
      </c>
      <c r="F160" s="19">
        <f>G160+H160+I160+J160+K160</f>
        <v>282510.39999999997</v>
      </c>
      <c r="G160" s="19">
        <f t="shared" si="46"/>
        <v>53473.200000000004</v>
      </c>
      <c r="H160" s="19">
        <f t="shared" si="46"/>
        <v>57436.3</v>
      </c>
      <c r="I160" s="19">
        <f t="shared" si="46"/>
        <v>57200.3</v>
      </c>
      <c r="J160" s="19">
        <f t="shared" si="46"/>
        <v>57200.3</v>
      </c>
      <c r="K160" s="19">
        <f t="shared" si="46"/>
        <v>57200.3</v>
      </c>
      <c r="L160" s="33"/>
      <c r="M160" s="33"/>
    </row>
    <row r="161" spans="1:13" ht="27" customHeight="1">
      <c r="A161" s="126" t="s">
        <v>24</v>
      </c>
      <c r="B161" s="176"/>
      <c r="C161" s="176"/>
      <c r="D161" s="17" t="s">
        <v>6</v>
      </c>
      <c r="E161" s="19">
        <f aca="true" t="shared" si="47" ref="E161:K161">E162+E163+E164</f>
        <v>604579.5800000001</v>
      </c>
      <c r="F161" s="19">
        <f t="shared" si="47"/>
        <v>3822918.4099999997</v>
      </c>
      <c r="G161" s="19">
        <f t="shared" si="47"/>
        <v>673535.71</v>
      </c>
      <c r="H161" s="19">
        <f t="shared" si="47"/>
        <v>839568.1</v>
      </c>
      <c r="I161" s="19">
        <f t="shared" si="47"/>
        <v>984534.6</v>
      </c>
      <c r="J161" s="19">
        <f t="shared" si="47"/>
        <v>662640</v>
      </c>
      <c r="K161" s="19">
        <f t="shared" si="47"/>
        <v>662640</v>
      </c>
      <c r="L161" s="34"/>
      <c r="M161" s="34"/>
    </row>
    <row r="162" spans="1:13" ht="40.5" customHeight="1">
      <c r="A162" s="176"/>
      <c r="B162" s="176"/>
      <c r="C162" s="176"/>
      <c r="D162" s="17" t="s">
        <v>8</v>
      </c>
      <c r="E162" s="19">
        <f>E158+E141+E128+E94+E73+E52+E39+E26</f>
        <v>0</v>
      </c>
      <c r="F162" s="19">
        <f>G162+H162+I162+J162+K162</f>
        <v>3396.75</v>
      </c>
      <c r="G162" s="19">
        <f>G158+G141+G128+G94+G73+G52+G39+G26+G107</f>
        <v>0</v>
      </c>
      <c r="H162" s="19">
        <f>H158+H141+H128+H94+H73+H52+H39+H26+H107</f>
        <v>0</v>
      </c>
      <c r="I162" s="19">
        <f>I158+I141+I128+I94+I73+I52+I39+I26+I107</f>
        <v>3396.75</v>
      </c>
      <c r="J162" s="19">
        <f>J158+J141+J128+J94+J73+J52+J39+J26+J107</f>
        <v>0</v>
      </c>
      <c r="K162" s="19">
        <f>K158+K141+K128+K94+K73+K52+K39+K26+K107</f>
        <v>0</v>
      </c>
      <c r="L162" s="34"/>
      <c r="M162" s="34"/>
    </row>
    <row r="163" spans="1:13" ht="36.75" customHeight="1">
      <c r="A163" s="176"/>
      <c r="B163" s="176"/>
      <c r="C163" s="176"/>
      <c r="D163" s="17" t="s">
        <v>5</v>
      </c>
      <c r="E163" s="19">
        <f>E159+E142+E129+E95+E74+E53+E40+E27</f>
        <v>55031.19</v>
      </c>
      <c r="F163" s="19">
        <f>G163+H163+I163+J163+K163</f>
        <v>469668.52</v>
      </c>
      <c r="G163" s="19">
        <f>G159+G151+G142+G129+G95+G74+G53+G40+G27+G108</f>
        <v>132649.62</v>
      </c>
      <c r="H163" s="19">
        <f>H159+H151+H142+H129+H95+H74+H53+H40+H27</f>
        <v>116908.49</v>
      </c>
      <c r="I163" s="19">
        <f>I159+I151+I142+I129+I95+I74+I53+I40+I27</f>
        <v>211838.41</v>
      </c>
      <c r="J163" s="19">
        <f>J159+J151+J142+J129+J95+J74+J53+J40+J27</f>
        <v>4136</v>
      </c>
      <c r="K163" s="19">
        <f>K159+K151+K142+K129+K95+K74+K53+K40+K27</f>
        <v>4136</v>
      </c>
      <c r="L163" s="34"/>
      <c r="M163" s="34"/>
    </row>
    <row r="164" spans="1:13" ht="46.5" customHeight="1">
      <c r="A164" s="176"/>
      <c r="B164" s="176"/>
      <c r="C164" s="176"/>
      <c r="D164" s="17" t="s">
        <v>4</v>
      </c>
      <c r="E164" s="19">
        <f>E160+E143+E130+E96+E75+E54+E41+E28</f>
        <v>549548.39</v>
      </c>
      <c r="F164" s="19">
        <f>G164+H164+I164+J164+K164</f>
        <v>3349853.1399999997</v>
      </c>
      <c r="G164" s="19">
        <f>G160+G143+G130+G96+G75+G54+G41+G28+G109</f>
        <v>540886.09</v>
      </c>
      <c r="H164" s="19">
        <f>H160+H143+H130+H96+H75+H54+H41+H28+H109</f>
        <v>722659.61</v>
      </c>
      <c r="I164" s="19">
        <f>I160+I143+I130+I96+I75+I54+I41+I28+I109</f>
        <v>769299.44</v>
      </c>
      <c r="J164" s="19">
        <f>J160+J143+J130+J96+J75+J54+J41+J28+J109</f>
        <v>658504</v>
      </c>
      <c r="K164" s="19">
        <f>K160+K143+K130+K96+K75+K54+K41+K28+K109</f>
        <v>658504</v>
      </c>
      <c r="L164" s="34"/>
      <c r="M164" s="34"/>
    </row>
    <row r="165" spans="7:13" ht="15">
      <c r="G165" s="22"/>
      <c r="H165" s="22"/>
      <c r="I165" s="22"/>
      <c r="J165" s="22"/>
      <c r="K165" s="22"/>
      <c r="M165" s="10" t="s">
        <v>93</v>
      </c>
    </row>
    <row r="166" spans="7:11" ht="15">
      <c r="G166" s="22"/>
      <c r="H166" s="22"/>
      <c r="I166" s="22"/>
      <c r="J166" s="22"/>
      <c r="K166" s="22"/>
    </row>
    <row r="167" spans="7:11" ht="15">
      <c r="G167" s="22"/>
      <c r="H167" s="23"/>
      <c r="I167" s="23"/>
      <c r="J167" s="23"/>
      <c r="K167" s="23"/>
    </row>
    <row r="168" ht="15">
      <c r="G168" s="22"/>
    </row>
  </sheetData>
  <sheetProtection/>
  <mergeCells count="108">
    <mergeCell ref="M132:M135"/>
    <mergeCell ref="A145:A148"/>
    <mergeCell ref="A149:A152"/>
    <mergeCell ref="B149:B152"/>
    <mergeCell ref="A157:C160"/>
    <mergeCell ref="A161:C164"/>
    <mergeCell ref="A136:A139"/>
    <mergeCell ref="B136:B139"/>
    <mergeCell ref="A140:A143"/>
    <mergeCell ref="B140:C143"/>
    <mergeCell ref="M119:M122"/>
    <mergeCell ref="A123:A126"/>
    <mergeCell ref="B123:B126"/>
    <mergeCell ref="L145:L148"/>
    <mergeCell ref="M145:M148"/>
    <mergeCell ref="A127:A130"/>
    <mergeCell ref="B127:C130"/>
    <mergeCell ref="A131:M131"/>
    <mergeCell ref="A132:A135"/>
    <mergeCell ref="B132:B135"/>
    <mergeCell ref="A97:M97"/>
    <mergeCell ref="A111:A114"/>
    <mergeCell ref="B111:B114"/>
    <mergeCell ref="L111:L114"/>
    <mergeCell ref="M111:M114"/>
    <mergeCell ref="A115:A118"/>
    <mergeCell ref="B115:B118"/>
    <mergeCell ref="M98:M101"/>
    <mergeCell ref="A110:M110"/>
    <mergeCell ref="B98:B101"/>
    <mergeCell ref="A85:A88"/>
    <mergeCell ref="B85:B88"/>
    <mergeCell ref="A89:A92"/>
    <mergeCell ref="B89:B92"/>
    <mergeCell ref="A93:C96"/>
    <mergeCell ref="L93:L96"/>
    <mergeCell ref="A77:A80"/>
    <mergeCell ref="B77:B80"/>
    <mergeCell ref="L77:L80"/>
    <mergeCell ref="M77:M80"/>
    <mergeCell ref="A81:A84"/>
    <mergeCell ref="B81:B84"/>
    <mergeCell ref="A60:A63"/>
    <mergeCell ref="B60:B63"/>
    <mergeCell ref="A68:A71"/>
    <mergeCell ref="B68:B71"/>
    <mergeCell ref="A72:C75"/>
    <mergeCell ref="A76:M76"/>
    <mergeCell ref="A64:A67"/>
    <mergeCell ref="B64:B67"/>
    <mergeCell ref="L30:L33"/>
    <mergeCell ref="M30:M33"/>
    <mergeCell ref="A51:C54"/>
    <mergeCell ref="A55:M55"/>
    <mergeCell ref="A56:A59"/>
    <mergeCell ref="B56:B59"/>
    <mergeCell ref="L56:L59"/>
    <mergeCell ref="M56:M59"/>
    <mergeCell ref="G13:K13"/>
    <mergeCell ref="D13:D14"/>
    <mergeCell ref="A16:M16"/>
    <mergeCell ref="A42:M42"/>
    <mergeCell ref="A43:A46"/>
    <mergeCell ref="B43:B46"/>
    <mergeCell ref="L43:L46"/>
    <mergeCell ref="M43:M46"/>
    <mergeCell ref="A30:A33"/>
    <mergeCell ref="B30:B33"/>
    <mergeCell ref="A11:M11"/>
    <mergeCell ref="A17:A20"/>
    <mergeCell ref="A34:A37"/>
    <mergeCell ref="B34:B37"/>
    <mergeCell ref="M17:M20"/>
    <mergeCell ref="A13:A14"/>
    <mergeCell ref="B13:B14"/>
    <mergeCell ref="C13:C14"/>
    <mergeCell ref="E13:E14"/>
    <mergeCell ref="F13:F14"/>
    <mergeCell ref="A25:C28"/>
    <mergeCell ref="A29:M29"/>
    <mergeCell ref="L13:L14"/>
    <mergeCell ref="M13:M14"/>
    <mergeCell ref="A38:C41"/>
    <mergeCell ref="A5:B5"/>
    <mergeCell ref="I5:M5"/>
    <mergeCell ref="I6:M6"/>
    <mergeCell ref="J7:M7"/>
    <mergeCell ref="A10:M10"/>
    <mergeCell ref="A153:A156"/>
    <mergeCell ref="B153:B156"/>
    <mergeCell ref="A119:A122"/>
    <mergeCell ref="B119:B122"/>
    <mergeCell ref="L119:L122"/>
    <mergeCell ref="B17:B20"/>
    <mergeCell ref="L17:L20"/>
    <mergeCell ref="B145:B148"/>
    <mergeCell ref="A21:A24"/>
    <mergeCell ref="B21:B24"/>
    <mergeCell ref="L132:L135"/>
    <mergeCell ref="A144:M144"/>
    <mergeCell ref="A47:A50"/>
    <mergeCell ref="B47:B50"/>
    <mergeCell ref="N83:O83"/>
    <mergeCell ref="A106:C109"/>
    <mergeCell ref="L98:L101"/>
    <mergeCell ref="A98:A101"/>
    <mergeCell ref="B102:B105"/>
    <mergeCell ref="A102:A105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8" r:id="rId3"/>
  <rowBreaks count="9" manualBreakCount="9">
    <brk id="41" max="12" man="1"/>
    <brk id="54" max="12" man="1"/>
    <brk id="75" max="12" man="1"/>
    <brk id="96" max="12" man="1"/>
    <brk id="109" max="12" man="1"/>
    <brk id="122" max="12" man="1"/>
    <brk id="130" max="12" man="1"/>
    <brk id="143" max="12" man="1"/>
    <brk id="15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2021-04-16T13:54:01Z</cp:lastPrinted>
  <dcterms:created xsi:type="dcterms:W3CDTF">2013-10-09T11:12:46Z</dcterms:created>
  <dcterms:modified xsi:type="dcterms:W3CDTF">2021-05-20T13:39:29Z</dcterms:modified>
  <cp:category/>
  <cp:version/>
  <cp:contentType/>
  <cp:contentStatus/>
</cp:coreProperties>
</file>