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40" yWindow="1650" windowWidth="23250" windowHeight="12225" tabRatio="715"/>
  </bookViews>
  <sheets>
    <sheet name="Обоснование финановых ресурсов" sheetId="4" r:id="rId1"/>
    <sheet name="Перечень мероприятий " sheetId="1" r:id="rId2"/>
  </sheets>
  <definedNames>
    <definedName name="OLE_LINK54" localSheetId="0">'Обоснование финановых ресурсов'!$E$84</definedName>
    <definedName name="_xlnm.Print_Area" localSheetId="0">'Обоснование финановых ресурсов'!$A$1:$H$90</definedName>
  </definedNames>
  <calcPr calcId="145621" refMode="R1C1"/>
</workbook>
</file>

<file path=xl/calcChain.xml><?xml version="1.0" encoding="utf-8"?>
<calcChain xmlns="http://schemas.openxmlformats.org/spreadsheetml/2006/main">
  <c r="F83" i="4" l="1"/>
  <c r="I12" i="1"/>
  <c r="F20" i="1" l="1"/>
  <c r="I19" i="1" l="1"/>
  <c r="I10" i="1" s="1"/>
  <c r="F8" i="4"/>
  <c r="F7" i="4" s="1"/>
  <c r="G41" i="1"/>
  <c r="G39" i="1"/>
  <c r="G38" i="1"/>
  <c r="G36" i="1"/>
  <c r="G35" i="1"/>
  <c r="I33" i="1"/>
  <c r="H33" i="1"/>
  <c r="H32" i="1" s="1"/>
  <c r="G32" i="1" s="1"/>
  <c r="L11" i="1"/>
  <c r="L10" i="1"/>
  <c r="K10" i="1"/>
  <c r="K45" i="1" s="1"/>
  <c r="J10" i="1"/>
  <c r="J45" i="1" s="1"/>
  <c r="J12" i="1"/>
  <c r="H14" i="1"/>
  <c r="G14" i="1" s="1"/>
  <c r="H13" i="1"/>
  <c r="I11" i="1"/>
  <c r="I46" i="1" s="1"/>
  <c r="I45" i="1" l="1"/>
  <c r="I9" i="1"/>
  <c r="G33" i="1"/>
  <c r="L45" i="1"/>
  <c r="H11" i="1"/>
  <c r="I44" i="1"/>
  <c r="G43" i="1"/>
  <c r="G42" i="1"/>
  <c r="J11" i="1"/>
  <c r="K11" i="1"/>
  <c r="K9" i="1" s="1"/>
  <c r="L9" i="1"/>
  <c r="K12" i="1"/>
  <c r="L12" i="1"/>
  <c r="I18" i="1"/>
  <c r="J18" i="1"/>
  <c r="K18" i="1"/>
  <c r="L18" i="1"/>
  <c r="H19" i="1"/>
  <c r="H18" i="1" s="1"/>
  <c r="G20" i="1"/>
  <c r="G25" i="1"/>
  <c r="G28" i="1"/>
  <c r="I29" i="1"/>
  <c r="J29" i="1"/>
  <c r="K29" i="1"/>
  <c r="L29" i="1"/>
  <c r="H30" i="1"/>
  <c r="H29" i="1" s="1"/>
  <c r="G31" i="1"/>
  <c r="F71" i="4"/>
  <c r="G19" i="1" l="1"/>
  <c r="J9" i="1"/>
  <c r="J46" i="1"/>
  <c r="J44" i="1" s="1"/>
  <c r="H46" i="1"/>
  <c r="G11" i="1"/>
  <c r="H10" i="1"/>
  <c r="G29" i="1"/>
  <c r="G30" i="1"/>
  <c r="G18" i="1"/>
  <c r="G13" i="1"/>
  <c r="H12" i="1"/>
  <c r="F66" i="4"/>
  <c r="F53" i="4"/>
  <c r="F52" i="4" s="1"/>
  <c r="F45" i="4"/>
  <c r="F44" i="4"/>
  <c r="F43" i="4"/>
  <c r="F42" i="4"/>
  <c r="F41" i="4"/>
  <c r="F39" i="4"/>
  <c r="F38" i="4"/>
  <c r="F37" i="4"/>
  <c r="F36" i="4"/>
  <c r="F16" i="4"/>
  <c r="F19" i="4"/>
  <c r="F18" i="4"/>
  <c r="F17" i="4"/>
  <c r="G10" i="1" l="1"/>
  <c r="H9" i="1"/>
  <c r="G9" i="1" s="1"/>
  <c r="H45" i="1"/>
  <c r="G12" i="1"/>
  <c r="F40" i="4"/>
  <c r="L46" i="1"/>
  <c r="L44" i="1" s="1"/>
  <c r="K46" i="1"/>
  <c r="K44" i="1" s="1"/>
  <c r="H44" i="1" l="1"/>
  <c r="G44" i="1" s="1"/>
  <c r="G45" i="1"/>
  <c r="G46" i="1"/>
  <c r="G34" i="1"/>
  <c r="F14" i="4" l="1"/>
  <c r="F13" i="4" s="1"/>
  <c r="G37" i="1"/>
  <c r="F6" i="4" l="1"/>
  <c r="F65" i="4" l="1"/>
  <c r="F64" i="4" s="1"/>
  <c r="F35" i="4"/>
  <c r="F34" i="4" s="1"/>
  <c r="F33" i="4" s="1"/>
  <c r="F77" i="4" l="1"/>
  <c r="F58" i="4"/>
  <c r="F46" i="4"/>
  <c r="F27" i="4"/>
  <c r="F20" i="4" s="1"/>
  <c r="G109" i="4" l="1"/>
</calcChain>
</file>

<file path=xl/comments1.xml><?xml version="1.0" encoding="utf-8"?>
<comments xmlns="http://schemas.openxmlformats.org/spreadsheetml/2006/main">
  <authors>
    <author>Автор</author>
  </authors>
  <commentList>
    <comment ref="E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затрат по экспедированию и сортировки</t>
        </r>
      </text>
    </comment>
  </commentList>
</comments>
</file>

<file path=xl/sharedStrings.xml><?xml version="1.0" encoding="utf-8"?>
<sst xmlns="http://schemas.openxmlformats.org/spreadsheetml/2006/main" count="254" uniqueCount="112">
  <si>
    <t>№ п/п</t>
  </si>
  <si>
    <t>Источники финансирования</t>
  </si>
  <si>
    <t xml:space="preserve">Всего,     (тыс. руб.)*      </t>
  </si>
  <si>
    <t>Объем финансирования по годам (тыс. руб.)</t>
  </si>
  <si>
    <t>1.</t>
  </si>
  <si>
    <t>Итого</t>
  </si>
  <si>
    <t>Средства бюджета городского округа Домодедово</t>
  </si>
  <si>
    <t>1.1.</t>
  </si>
  <si>
    <t>№п/п</t>
  </si>
  <si>
    <t>Наименование мероприятия подпрограммы</t>
  </si>
  <si>
    <t>Источник финансирования</t>
  </si>
  <si>
    <t xml:space="preserve">Расчет необходимых финансовых ресурсов на реализацию  мероприятия </t>
  </si>
  <si>
    <t>Общий объем финансовых ресурсов необходимых для реализации мероприятия, в том числе по годам в тыс. руб.</t>
  </si>
  <si>
    <t xml:space="preserve"> Средства бюджета городского округа Домодедово                                                                </t>
  </si>
  <si>
    <t>Всего:</t>
  </si>
  <si>
    <t>2017г.</t>
  </si>
  <si>
    <t>2018г.</t>
  </si>
  <si>
    <t>2019г.</t>
  </si>
  <si>
    <t>2020г.</t>
  </si>
  <si>
    <t>2021г.</t>
  </si>
  <si>
    <t xml:space="preserve">Средства бюджета городского округа Домодедово  </t>
  </si>
  <si>
    <t>2017-2021гг</t>
  </si>
  <si>
    <t>2.1.</t>
  </si>
  <si>
    <t>Внебюджетные источники</t>
  </si>
  <si>
    <t>Администрация городского округа Домодедово (Пресс служба)</t>
  </si>
  <si>
    <t>2017-2021</t>
  </si>
  <si>
    <t xml:space="preserve"> Средства бюджета городского округа Домодедово  </t>
  </si>
  <si>
    <t>Организационное управление администрации г/о Домодедово</t>
  </si>
  <si>
    <t xml:space="preserve">Обоснования финансовых ресурсов, необходимых для реализации мероприятий  "Развитие системы информирования населения о деятельности органов местного самоуправления городского округа Домодедово на 2017-2021 годы"                                                                                                                                                                        </t>
  </si>
  <si>
    <t xml:space="preserve">Объём финан-сирования  мероприятия в  текущем финансовом году              (тыс. руб.) * </t>
  </si>
  <si>
    <t>Итого:</t>
  </si>
  <si>
    <t xml:space="preserve">Внебюджетные источники </t>
  </si>
  <si>
    <t>2-й год реализации программы 2018</t>
  </si>
  <si>
    <t>3-й год реализации программы 2019</t>
  </si>
  <si>
    <t>4-й год реализации программы 2020</t>
  </si>
  <si>
    <t>5-й год реализации программы 2021</t>
  </si>
  <si>
    <t>1-й год реализации программы       2017</t>
  </si>
  <si>
    <t>1.2.</t>
  </si>
  <si>
    <t>1.3.</t>
  </si>
  <si>
    <t>1.4.</t>
  </si>
  <si>
    <t>1.5.</t>
  </si>
  <si>
    <t>1.6.</t>
  </si>
  <si>
    <t>1.7.</t>
  </si>
  <si>
    <t>Эксплуатационные расходы, возникающие в результате реализации мероприятия</t>
  </si>
  <si>
    <t>Мероприятия подпрограммы</t>
  </si>
  <si>
    <t xml:space="preserve">Сроки исполне-ния мероприя-тия  </t>
  </si>
  <si>
    <t xml:space="preserve">Ответст-венный за выполне-ние мероприя-тия подпрограммы  </t>
  </si>
  <si>
    <t>Результаты выполнения мероприятия подпрограммы</t>
  </si>
  <si>
    <t>Мероприятие 2. Информирование жителей городского округа Домодедово о деятельности органов местного самоуправления путем изготовления и распространения (вещания) на территории городского округа Домодедово радиопрограммы</t>
  </si>
  <si>
    <t>Мероприятие 3. Информирование жителей городского округа Домодедово Московской области о деятельности органов местного самоуправления путем изготовления и распространения (вещания) на территории городского округа Домодедово  телепередач</t>
  </si>
  <si>
    <t>Мероприятие 4.Информирование населения  городского округа Домодедово о деятельности органов местного самоуправления городского округа Домодедово путем размещения материалов и в электронных  СМИ, распространяемых в сети Интернет (сетевых изданиях). Ведение информационных ресурсов и баз данных городского округа Домодедово</t>
  </si>
  <si>
    <t>Мероприятие 5.  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городского округа Домодедово,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</si>
  <si>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Мероприятие 7. 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</si>
  <si>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 xml:space="preserve">1.1. </t>
  </si>
  <si>
    <t xml:space="preserve">Информирование населения городского округа Домодедово об основных событиях социально-экономического развития, общественно-политической жизни, освещение деятельности органов местного самоуправления  городского округа Домодедово в печатных СМИ выходящих на территории муниципально образования </t>
  </si>
  <si>
    <t>Информирование жителей городского округа Домодедово о деятельности органов местного самоуправления путем изготовления и распространения (вещания) на территории городского округа Домодедово радиопрограммы</t>
  </si>
  <si>
    <t>Информирование жителей городского округа Домодедово о деятельности органов местного самоуправления путем изготовления и распространения (вещания) на территории городского округа Домодедово телепередач</t>
  </si>
  <si>
    <t>Информирование населения  городского округа Домодедово о деятельности органов местного самоуправления городского округа Домодедово путем размещения материалов и в электронных  СМИ, распространяемых в сети Интернет (сетевых изданиях). Ведение информационных ресурсов и баз данных городского округа Домодедово</t>
  </si>
  <si>
    <t xml:space="preserve"> 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городского округа Домодедово,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</si>
  <si>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</si>
  <si>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 xml:space="preserve"> Информирование населения об основных социально-экономических событиях городского округа Домодедово, а также о деятельности органов местного самоуправления посредством наружной рекламы</t>
  </si>
  <si>
    <t>Проведение мероприятий, к которым обеспечено праздничное/тематическое оформление территории городского округа Домодедово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</si>
  <si>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 xml:space="preserve"> Приведение в соответствие количества и фактического расположения рекламных конструкций на территории городского округа Домодедово согласованной Правительством Московской области схеме размещения рекламных конструкций</t>
  </si>
  <si>
    <t xml:space="preserve"> Мероприятие 1. Информирование населения городского округа Домодедово об основных событиях социально-экономического развития, общественно-политической жизни, освещение деятельности органов местного самоуправления городского округа Домодедово в печатных СМИ выходящих на территории муниципального образования </t>
  </si>
  <si>
    <t>Отдел сферы обращения, МБУ "Комбинат благоустройства"</t>
  </si>
  <si>
    <t xml:space="preserve">Итого </t>
  </si>
  <si>
    <t>2.</t>
  </si>
  <si>
    <t>2.1</t>
  </si>
  <si>
    <t>2.2</t>
  </si>
  <si>
    <t>2.3</t>
  </si>
  <si>
    <t>Мероприятие 6. Информирование населения городского округа Домодедово о деятельности органов местного самоуправления городского округа Домодедово посредством социальных сетей. Организация мониторинга печатных СМИ, блогосферы, проведение медиа-исследований аудитории СМИ на территории  городского округа Домодедово</t>
  </si>
  <si>
    <t>Основное мероприятие 2. Информирование населения городского округа Домодедово посредством наружной рекламы</t>
  </si>
  <si>
    <t>2.2.</t>
  </si>
  <si>
    <t>Всего по программе "Развитие системы информирования населения о деятельности органов местного самоуправления городского округа Домодедово на   2017-2021 годы"</t>
  </si>
  <si>
    <t>Информирование населения городского округа Домодедово о деятельности органов местного самоуправления городского округа Домодедово посредством социальных сетей.                                          Организация мониторинга печатных СМИ, блогосферы, проведение медиа-исследований аудитории СМИ на территории  городского округа Домодедово</t>
  </si>
  <si>
    <t>Синт = N*S мат + Vин.</t>
  </si>
  <si>
    <t>Печатная и иная рекламная продукция</t>
  </si>
  <si>
    <t>Спп = N*S</t>
  </si>
  <si>
    <t xml:space="preserve">Спид= N1*S1 </t>
  </si>
  <si>
    <t xml:space="preserve">Срк= N1*S1 </t>
  </si>
  <si>
    <t xml:space="preserve">Уровень информирования жителей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радиопрограммы -  в 2018 году 0 минут. и в последующие годы                                                                    </t>
  </si>
  <si>
    <t xml:space="preserve">Увеличение уровеня информирования населения муниципального образования Московской области о деятельности органов местного самоуправления путем размещения материалов в электронных СМИ, распространяемых в сети Интернет (сетевых изданиях). Ведение сетевых ресурсов и баз данных муниципального образования Московской области - 100,13 % к 2021 году. (Размещение информационных материалов объемом: 4490 сообщений в электронных СМИ. Создание и ведение информационных ресурсов и баз данных: в 2017-2021 годах.)       </t>
  </si>
  <si>
    <t xml:space="preserve">Уровень информирования населения  путем мониторинга печатных СМИ, блогосферы, проведение медиа-исследований аудитории СМИ на территории муниципального образования Московской области-  0%.                                  </t>
  </si>
  <si>
    <t xml:space="preserve">Увеличение уровня информирования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 до 100,13% к 2021 году. (Изготовление полиграфической продукции к 4 социально-значимым мероприятиям объемом   не менее 28 000 полос формата А4, А5 в год. в количестве 855 штук. )         </t>
  </si>
  <si>
    <t>2017-2021гг.</t>
  </si>
  <si>
    <t>Житель хочет знать - Информирование населения через СМИ и социальные сети до 170,06 % к 2021 году</t>
  </si>
  <si>
    <t>Основное мероприятие 1. Информирование населения городского округа Домодедово об основных событиях социально-экономического развития, общественно-политической жизни, о деятельности органов местного самоуправления городского округа Домодедово</t>
  </si>
  <si>
    <t>Мероприятие 1. Приведение в соответствие количества и фактического расположения рекламных конструкций на территории городского округа Домодедово согласованной Правительством Московской области схеме размещения рекламных конструкций</t>
  </si>
  <si>
    <t xml:space="preserve"> Мероприятие 2. Проведение мероприятий, к которым обеспечено праздничное, тематическое оформление территории городского округа Домодедово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</si>
  <si>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 xml:space="preserve">Мероприятие 3. Информирование населения об основных социально-экономических событиях городского округа Домодедово, а также о деятельности органов местного самоуправления посредством наружной рекламы
</t>
  </si>
  <si>
    <t xml:space="preserve"> Наличие незаконных рекламных конструкций, установленных на территории муниципального образования на уровне - 0% до 2021 года</t>
  </si>
  <si>
    <t>МАУ "Редакция газеты "Призыв"</t>
  </si>
  <si>
    <t>23 200.0</t>
  </si>
  <si>
    <r>
      <rPr>
        <b/>
        <sz val="12"/>
        <rFont val="Times New Roman"/>
        <family val="1"/>
        <charset val="204"/>
      </rPr>
      <t>Перечень мероприятий муниципальной программы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"Развитие системы информирования населения о деятельности органов местного самоуправления городского округа Домодедово на   2017-2021 годы"</t>
    </r>
  </si>
  <si>
    <t xml:space="preserve">Уровень информирования жителей муниципального образования Московской области о деятельности органов местного самоуправления путем изготовления и распространения (вещания) натерритории муниципального образования  телепередач 100,12 % к 2021 году. 1. Производство и выпуск  передач общее количество эфирного времи 152 183 минут в 2018 году.                                                                                                                                                                  2.Производство и выпуск  передач общее количество эфирного времи 153 300 минут в 2019 году.  3.Производство и выпуск  передач общее количество эфирного времи 153 300 минут в 2020 году. 4.Производство и выпуск  передач общее количество эфирного времи 153 300 минут в 2021 году.                                                                                        </t>
  </si>
  <si>
    <t xml:space="preserve">1.1.Производство и выпуск газеты "Призыв" в количестве 30 847 764 полос в  2018 году.                           1.2.Производство и выпуск газеты "Призыв" в количестве 49 848 000 полос с января по июль 2019 года. 1.3. 49 848 000 полос с января по июль 2020 года. 1.4.Производство и выпуск газеты "Призыв" в количестве 49 848 000 полос с января по июль  в  2021 году.                                                                                                                                               2.Производство и выпуск "Информационного бюллетеня" в количестве 9 288 000 полос в  2018 году                                                                                                                                                              3. Производство и выпуск "Информационного Вестника совета депутатов и администрации городского округа Домодедово" в количестве 456 600 полос в 2018 году. 3.1.  Производство и выпуск "Информационного Вестника совета депутатов и администрации городского округа Домодедово" в количестве 432 000 полос в 2019 году.                                                                     3.2.  Производство и выпуск "Информационного Вестника совета депутатов и администрации городского округа Домодедово" в количестве 432 000 полос в 2020 году.                                                                         3.3.  Производство и выпуск "Информационного Вестника совета депутатов и администрации городского округа Домодедово" в количестве 432 000 полос в 2021 году                                                                            4. Производство и выпуск "Розетки" в количестве 144 000 полос в 2018 году  и в последующие годы).                                                                                                           </t>
  </si>
  <si>
    <t xml:space="preserve">Уровень информирования населения  путем взаимодействия органов местного самоуправления с печатными СМИ в области подписки, доставки и распространения тиражей печатных изданий-  100,13%. ( Доставка льготных подписных тиражей газеты "Призыв" до индивидуальных подписчиков в 2018 году составляет -2 110 320 экз. в год.                                                                                 14655 – количество подписчиков  в год;                                                                                               Количество выходов в год -146. )                                 Доставка тиражей газеты "Призыв" с января по июль 2019 года составляет -3 038 000 экз.  Доставка тиражей газеты "Призыв" с января по июль 2020 года составляет -3 038 000 экз. Доставка тиражей газеты "Призыв" с января по июль 2021 года составляет -3 038 000 экз.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</si>
  <si>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C=(N1*S1), где                                                                                                                                                                                                                         N1 ( кол-во полос формата А3 в год) S1 (стоимость 1 полосы формата А3) Цена формуруется на основании Муниципального задания, либо на основании заключенного контракта на оказание услуг.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 xml:space="preserve">1.N1= 804 , S1 =12 253,99  С=10 146 300,00 (январь- июнь 2019г.) </t>
    </r>
    <r>
      <rPr>
        <sz val="9"/>
        <rFont val="Times New Roman"/>
        <family val="1"/>
        <charset val="204"/>
      </rPr>
      <t xml:space="preserve">( Контракт  на оказание услуг по информационному обеспечению и публикации официальной информации о деятельности органов местного самоуправления городского округа Домодедово, в том числе освещение мероприятий в сфере образования, культуры, спорта и иных значимых мероприятий городского округа Домодедово в печатных средствах массовой информации ( в газете "Призыв")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 xml:space="preserve">2. N1= 120 , S1 = 5 261,20 С=631 320,00 (январь- декабрь 2019г.) </t>
    </r>
    <r>
      <rPr>
        <sz val="9"/>
        <rFont val="Times New Roman"/>
        <family val="1"/>
        <charset val="204"/>
      </rPr>
      <t xml:space="preserve">(Планируется проводить аукцион на оказание услуг по информационному обеспечению и публикации официальной информации о деятельности  органов Администрации городского округа Домодедово в печатных средствах массовой информации ( "Информационного Вестника совета депутатов и администрации городского округа Домодедово" )  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>3. N1= 24 , S1 = 3 791,67  С=75 000,00 (январь- июнь 2019г.)</t>
    </r>
    <r>
      <rPr>
        <sz val="9"/>
        <rFont val="Times New Roman"/>
        <family val="1"/>
        <charset val="204"/>
      </rPr>
      <t xml:space="preserve"> (планируется заключить Контракт на оказание услуг по информационному обеспечению и публикации всесторонней информации о молодежи городского округа Домодедово, которая содержит статистическую, социально-экономическую и иную информацию в сфере молодежной политики городского округа Домодедово в газете "Розетка")"        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>4. N1= 24 , S1 = 3 791,67  С=75 000,00 (июль- декабрь 2018г.)</t>
    </r>
    <r>
      <rPr>
        <sz val="9"/>
        <rFont val="Times New Roman"/>
        <family val="1"/>
        <charset val="204"/>
      </rPr>
      <t xml:space="preserve"> (планируется заключить Контракт на оказание услуг по информационному обеспечению и публикации всесторонней информации о молодежи городского округа Домодедово, которая содержит статистическую, социально-экономическую и иную информацию в сфере молодежной политики городского округа Домодедово в газете "Розетка")"                                                                                                                                                                                                           Всего по мероприятию планируется  профинансировать в первом полугодии</t>
    </r>
    <r>
      <rPr>
        <b/>
        <sz val="9"/>
        <rFont val="Times New Roman"/>
        <family val="1"/>
        <charset val="204"/>
      </rPr>
      <t xml:space="preserve"> N1  =  972 пол. формата А3 на сумму С =10 927 620,00</t>
    </r>
  </si>
  <si>
    <t>N1 –  количество подписных комплектов</t>
  </si>
  <si>
    <t>S1 – стоимость 1 комплекта;</t>
  </si>
  <si>
    <t xml:space="preserve">Ср= (N1*S1)                                                                                                                                                                                                            N1 = 153 300 количество минут в год ,                                                                                                                                                                       S1 - 91,32 руб. стоимость одной минуты изготовления видеопродукции и трансляции в эфире, цена сформирована по муниципальному заданию 2019 года.                                                                                                                                                                                                            Ср= 14 000 000,00      </t>
  </si>
  <si>
    <t>N – количество  материалов, размещаемых в сети Интернет за весь период:</t>
  </si>
  <si>
    <t>Sмат. – средняя стоимость подготовки и размещения одного информационного материала на портале;</t>
  </si>
  <si>
    <t>S1 – стоимость изготовления 1 баннера;</t>
  </si>
  <si>
    <t xml:space="preserve">N1 –  количество баннеров </t>
  </si>
  <si>
    <t xml:space="preserve">Сднк = N*S
N –планируемое количество демонтируемых конструкций; S – стоимость демонтажа и транспортировки незаконно установленных рекламных конструкций.
</t>
  </si>
  <si>
    <t>N –  штук печатной продукции в год;</t>
  </si>
  <si>
    <t>S– средняя стоимость изготовления и распространения одной штуки печатной  продукции;</t>
  </si>
  <si>
    <t xml:space="preserve">Ср= (N1*S1)                                                                                                                                                                                                            N1 = 0 количество минут в год                                                                                                                                                                                                       S1=  стоимость 1 минуты изготовления радиопередачи и трансляции в эфире;                                                                                                            </t>
  </si>
  <si>
    <t xml:space="preserve">Vин.-ведение базы данных сайта в соответствии с тарифами </t>
  </si>
  <si>
    <t xml:space="preserve">                        Приложение № 1 к постановлению "О внесении изменений в муниципальную программу городского округа Домодедово "Развитие системы информирования населения о деятельности органов местного самоуправления городского округа Домодедово на 2017-2021 годы", утвержленная постановлением Администрации городского округа Домодедово от 30.12.2016 №4341    от 18.12.2018 № 2869  редакция  Приложения №2  к муниципальной программе "Развитие системы информирования населения о деятельности органов местного самоуправления городского округа Домодедово на 2017-2021 годы" утвержденной постановлением Администрации городского округа Домодедово от 30.12.2016 №4341</t>
  </si>
  <si>
    <t xml:space="preserve">                        Приложение №2 к постановлению "О внесении изменений в муниципальную программу городского округа Домодедово "Развитие системы информирования населения о деятельности органов местного самоуправления городского округа Домодедово на 2017-2021 годы", утвержленная постановлением Администрации городского округа Домодедово от 30.12.2016 №4341    от 18.12.2018 № 2869  редакция  Приложения №3  к муниципальной программе "Развитие системы информирования населения о деятельности органов местного самоуправления городского округа Домодедово на 2017-2021 годы" утвержденной постановлением Администрации городского округа Домодедово от 30.12.2016 №4341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</si>
</sst>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#,##0.0_р_.;\-#,##0.0_р_."/>
    <numFmt numFmtId="167" formatCode="#,##0.0_ ;\-#,##0.0\ "/>
    <numFmt numFmtId="169" formatCode="_-* #,##0.0\ _₽_-;\-* #,##0.0\ _₽_-;_-* &quot;-&quot;?\ _₽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0" xfId="0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right" vertical="center" wrapText="1"/>
    </xf>
    <xf numFmtId="167" fontId="8" fillId="0" borderId="10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165" fontId="7" fillId="0" borderId="10" xfId="0" applyNumberFormat="1" applyFont="1" applyBorder="1" applyAlignment="1">
      <alignment horizontal="right" vertical="center" wrapText="1"/>
    </xf>
    <xf numFmtId="167" fontId="7" fillId="0" borderId="10" xfId="0" applyNumberFormat="1" applyFont="1" applyBorder="1" applyAlignment="1">
      <alignment horizontal="right" vertical="center" wrapText="1"/>
    </xf>
    <xf numFmtId="164" fontId="12" fillId="0" borderId="10" xfId="0" applyNumberFormat="1" applyFont="1" applyFill="1" applyBorder="1" applyAlignment="1">
      <alignment horizontal="right" vertical="center" wrapText="1"/>
    </xf>
    <xf numFmtId="169" fontId="0" fillId="0" borderId="0" xfId="0" applyNumberFormat="1"/>
    <xf numFmtId="0" fontId="1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0" fillId="0" borderId="2" xfId="0" applyBorder="1"/>
    <xf numFmtId="0" fontId="8" fillId="3" borderId="2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2" fillId="0" borderId="11" xfId="0" applyFont="1" applyFill="1" applyBorder="1" applyAlignment="1">
      <alignment vertical="top" wrapText="1"/>
    </xf>
    <xf numFmtId="164" fontId="0" fillId="0" borderId="0" xfId="0" applyNumberFormat="1"/>
    <xf numFmtId="164" fontId="9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4" borderId="0" xfId="0" applyFont="1" applyFill="1"/>
    <xf numFmtId="164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164" fontId="8" fillId="3" borderId="10" xfId="0" applyNumberFormat="1" applyFont="1" applyFill="1" applyBorder="1" applyAlignment="1">
      <alignment horizontal="right" vertical="center" wrapText="1"/>
    </xf>
    <xf numFmtId="166" fontId="8" fillId="0" borderId="10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167" fontId="8" fillId="0" borderId="1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5" fontId="8" fillId="0" borderId="1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textRotation="90" wrapText="1"/>
    </xf>
    <xf numFmtId="0" fontId="13" fillId="0" borderId="12" xfId="0" applyFont="1" applyFill="1" applyBorder="1" applyAlignment="1">
      <alignment horizontal="center" vertical="top" textRotation="90" wrapText="1"/>
    </xf>
    <xf numFmtId="0" fontId="13" fillId="0" borderId="7" xfId="0" applyFont="1" applyFill="1" applyBorder="1" applyAlignment="1">
      <alignment horizontal="center" vertical="top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top" wrapText="1"/>
    </xf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16" fontId="8" fillId="0" borderId="2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4" fillId="0" borderId="14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4" fillId="0" borderId="12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9"/>
  <sheetViews>
    <sheetView tabSelected="1" view="pageBreakPreview" zoomScaleNormal="120" zoomScaleSheetLayoutView="100" workbookViewId="0">
      <selection activeCell="A5" sqref="A5:K5"/>
    </sheetView>
  </sheetViews>
  <sheetFormatPr defaultRowHeight="15" x14ac:dyDescent="0.25"/>
  <cols>
    <col min="1" max="1" width="6.5703125" customWidth="1"/>
    <col min="2" max="2" width="40.5703125" customWidth="1"/>
    <col min="3" max="3" width="29.5703125" customWidth="1"/>
    <col min="4" max="4" width="20.140625" customWidth="1"/>
    <col min="5" max="5" width="58.28515625" customWidth="1"/>
    <col min="6" max="6" width="23.42578125" customWidth="1"/>
    <col min="7" max="7" width="20.85546875" customWidth="1"/>
    <col min="8" max="8" width="0.140625" customWidth="1"/>
    <col min="9" max="9" width="11.140625" hidden="1" customWidth="1"/>
    <col min="10" max="12" width="9.140625" hidden="1" customWidth="1"/>
    <col min="13" max="13" width="0.28515625" hidden="1" customWidth="1"/>
    <col min="14" max="24" width="9.140625" hidden="1" customWidth="1"/>
    <col min="258" max="258" width="6.5703125" customWidth="1"/>
    <col min="259" max="259" width="40.5703125" customWidth="1"/>
    <col min="260" max="260" width="29.5703125" customWidth="1"/>
    <col min="261" max="261" width="20.140625" customWidth="1"/>
    <col min="262" max="262" width="38.85546875" customWidth="1"/>
    <col min="263" max="263" width="28.28515625" customWidth="1"/>
    <col min="264" max="264" width="11.140625" customWidth="1"/>
    <col min="265" max="265" width="11.140625" bestFit="1" customWidth="1"/>
    <col min="514" max="514" width="6.5703125" customWidth="1"/>
    <col min="515" max="515" width="40.5703125" customWidth="1"/>
    <col min="516" max="516" width="29.5703125" customWidth="1"/>
    <col min="517" max="517" width="20.140625" customWidth="1"/>
    <col min="518" max="518" width="38.85546875" customWidth="1"/>
    <col min="519" max="519" width="28.28515625" customWidth="1"/>
    <col min="520" max="520" width="11.140625" customWidth="1"/>
    <col min="521" max="521" width="11.140625" bestFit="1" customWidth="1"/>
    <col min="770" max="770" width="6.5703125" customWidth="1"/>
    <col min="771" max="771" width="40.5703125" customWidth="1"/>
    <col min="772" max="772" width="29.5703125" customWidth="1"/>
    <col min="773" max="773" width="20.140625" customWidth="1"/>
    <col min="774" max="774" width="38.85546875" customWidth="1"/>
    <col min="775" max="775" width="28.28515625" customWidth="1"/>
    <col min="776" max="776" width="11.140625" customWidth="1"/>
    <col min="777" max="777" width="11.140625" bestFit="1" customWidth="1"/>
    <col min="1026" max="1026" width="6.5703125" customWidth="1"/>
    <col min="1027" max="1027" width="40.5703125" customWidth="1"/>
    <col min="1028" max="1028" width="29.5703125" customWidth="1"/>
    <col min="1029" max="1029" width="20.140625" customWidth="1"/>
    <col min="1030" max="1030" width="38.85546875" customWidth="1"/>
    <col min="1031" max="1031" width="28.28515625" customWidth="1"/>
    <col min="1032" max="1032" width="11.140625" customWidth="1"/>
    <col min="1033" max="1033" width="11.140625" bestFit="1" customWidth="1"/>
    <col min="1282" max="1282" width="6.5703125" customWidth="1"/>
    <col min="1283" max="1283" width="40.5703125" customWidth="1"/>
    <col min="1284" max="1284" width="29.5703125" customWidth="1"/>
    <col min="1285" max="1285" width="20.140625" customWidth="1"/>
    <col min="1286" max="1286" width="38.85546875" customWidth="1"/>
    <col min="1287" max="1287" width="28.28515625" customWidth="1"/>
    <col min="1288" max="1288" width="11.140625" customWidth="1"/>
    <col min="1289" max="1289" width="11.140625" bestFit="1" customWidth="1"/>
    <col min="1538" max="1538" width="6.5703125" customWidth="1"/>
    <col min="1539" max="1539" width="40.5703125" customWidth="1"/>
    <col min="1540" max="1540" width="29.5703125" customWidth="1"/>
    <col min="1541" max="1541" width="20.140625" customWidth="1"/>
    <col min="1542" max="1542" width="38.85546875" customWidth="1"/>
    <col min="1543" max="1543" width="28.28515625" customWidth="1"/>
    <col min="1544" max="1544" width="11.140625" customWidth="1"/>
    <col min="1545" max="1545" width="11.140625" bestFit="1" customWidth="1"/>
    <col min="1794" max="1794" width="6.5703125" customWidth="1"/>
    <col min="1795" max="1795" width="40.5703125" customWidth="1"/>
    <col min="1796" max="1796" width="29.5703125" customWidth="1"/>
    <col min="1797" max="1797" width="20.140625" customWidth="1"/>
    <col min="1798" max="1798" width="38.85546875" customWidth="1"/>
    <col min="1799" max="1799" width="28.28515625" customWidth="1"/>
    <col min="1800" max="1800" width="11.140625" customWidth="1"/>
    <col min="1801" max="1801" width="11.140625" bestFit="1" customWidth="1"/>
    <col min="2050" max="2050" width="6.5703125" customWidth="1"/>
    <col min="2051" max="2051" width="40.5703125" customWidth="1"/>
    <col min="2052" max="2052" width="29.5703125" customWidth="1"/>
    <col min="2053" max="2053" width="20.140625" customWidth="1"/>
    <col min="2054" max="2054" width="38.85546875" customWidth="1"/>
    <col min="2055" max="2055" width="28.28515625" customWidth="1"/>
    <col min="2056" max="2056" width="11.140625" customWidth="1"/>
    <col min="2057" max="2057" width="11.140625" bestFit="1" customWidth="1"/>
    <col min="2306" max="2306" width="6.5703125" customWidth="1"/>
    <col min="2307" max="2307" width="40.5703125" customWidth="1"/>
    <col min="2308" max="2308" width="29.5703125" customWidth="1"/>
    <col min="2309" max="2309" width="20.140625" customWidth="1"/>
    <col min="2310" max="2310" width="38.85546875" customWidth="1"/>
    <col min="2311" max="2311" width="28.28515625" customWidth="1"/>
    <col min="2312" max="2312" width="11.140625" customWidth="1"/>
    <col min="2313" max="2313" width="11.140625" bestFit="1" customWidth="1"/>
    <col min="2562" max="2562" width="6.5703125" customWidth="1"/>
    <col min="2563" max="2563" width="40.5703125" customWidth="1"/>
    <col min="2564" max="2564" width="29.5703125" customWidth="1"/>
    <col min="2565" max="2565" width="20.140625" customWidth="1"/>
    <col min="2566" max="2566" width="38.85546875" customWidth="1"/>
    <col min="2567" max="2567" width="28.28515625" customWidth="1"/>
    <col min="2568" max="2568" width="11.140625" customWidth="1"/>
    <col min="2569" max="2569" width="11.140625" bestFit="1" customWidth="1"/>
    <col min="2818" max="2818" width="6.5703125" customWidth="1"/>
    <col min="2819" max="2819" width="40.5703125" customWidth="1"/>
    <col min="2820" max="2820" width="29.5703125" customWidth="1"/>
    <col min="2821" max="2821" width="20.140625" customWidth="1"/>
    <col min="2822" max="2822" width="38.85546875" customWidth="1"/>
    <col min="2823" max="2823" width="28.28515625" customWidth="1"/>
    <col min="2824" max="2824" width="11.140625" customWidth="1"/>
    <col min="2825" max="2825" width="11.140625" bestFit="1" customWidth="1"/>
    <col min="3074" max="3074" width="6.5703125" customWidth="1"/>
    <col min="3075" max="3075" width="40.5703125" customWidth="1"/>
    <col min="3076" max="3076" width="29.5703125" customWidth="1"/>
    <col min="3077" max="3077" width="20.140625" customWidth="1"/>
    <col min="3078" max="3078" width="38.85546875" customWidth="1"/>
    <col min="3079" max="3079" width="28.28515625" customWidth="1"/>
    <col min="3080" max="3080" width="11.140625" customWidth="1"/>
    <col min="3081" max="3081" width="11.140625" bestFit="1" customWidth="1"/>
    <col min="3330" max="3330" width="6.5703125" customWidth="1"/>
    <col min="3331" max="3331" width="40.5703125" customWidth="1"/>
    <col min="3332" max="3332" width="29.5703125" customWidth="1"/>
    <col min="3333" max="3333" width="20.140625" customWidth="1"/>
    <col min="3334" max="3334" width="38.85546875" customWidth="1"/>
    <col min="3335" max="3335" width="28.28515625" customWidth="1"/>
    <col min="3336" max="3336" width="11.140625" customWidth="1"/>
    <col min="3337" max="3337" width="11.140625" bestFit="1" customWidth="1"/>
    <col min="3586" max="3586" width="6.5703125" customWidth="1"/>
    <col min="3587" max="3587" width="40.5703125" customWidth="1"/>
    <col min="3588" max="3588" width="29.5703125" customWidth="1"/>
    <col min="3589" max="3589" width="20.140625" customWidth="1"/>
    <col min="3590" max="3590" width="38.85546875" customWidth="1"/>
    <col min="3591" max="3591" width="28.28515625" customWidth="1"/>
    <col min="3592" max="3592" width="11.140625" customWidth="1"/>
    <col min="3593" max="3593" width="11.140625" bestFit="1" customWidth="1"/>
    <col min="3842" max="3842" width="6.5703125" customWidth="1"/>
    <col min="3843" max="3843" width="40.5703125" customWidth="1"/>
    <col min="3844" max="3844" width="29.5703125" customWidth="1"/>
    <col min="3845" max="3845" width="20.140625" customWidth="1"/>
    <col min="3846" max="3846" width="38.85546875" customWidth="1"/>
    <col min="3847" max="3847" width="28.28515625" customWidth="1"/>
    <col min="3848" max="3848" width="11.140625" customWidth="1"/>
    <col min="3849" max="3849" width="11.140625" bestFit="1" customWidth="1"/>
    <col min="4098" max="4098" width="6.5703125" customWidth="1"/>
    <col min="4099" max="4099" width="40.5703125" customWidth="1"/>
    <col min="4100" max="4100" width="29.5703125" customWidth="1"/>
    <col min="4101" max="4101" width="20.140625" customWidth="1"/>
    <col min="4102" max="4102" width="38.85546875" customWidth="1"/>
    <col min="4103" max="4103" width="28.28515625" customWidth="1"/>
    <col min="4104" max="4104" width="11.140625" customWidth="1"/>
    <col min="4105" max="4105" width="11.140625" bestFit="1" customWidth="1"/>
    <col min="4354" max="4354" width="6.5703125" customWidth="1"/>
    <col min="4355" max="4355" width="40.5703125" customWidth="1"/>
    <col min="4356" max="4356" width="29.5703125" customWidth="1"/>
    <col min="4357" max="4357" width="20.140625" customWidth="1"/>
    <col min="4358" max="4358" width="38.85546875" customWidth="1"/>
    <col min="4359" max="4359" width="28.28515625" customWidth="1"/>
    <col min="4360" max="4360" width="11.140625" customWidth="1"/>
    <col min="4361" max="4361" width="11.140625" bestFit="1" customWidth="1"/>
    <col min="4610" max="4610" width="6.5703125" customWidth="1"/>
    <col min="4611" max="4611" width="40.5703125" customWidth="1"/>
    <col min="4612" max="4612" width="29.5703125" customWidth="1"/>
    <col min="4613" max="4613" width="20.140625" customWidth="1"/>
    <col min="4614" max="4614" width="38.85546875" customWidth="1"/>
    <col min="4615" max="4615" width="28.28515625" customWidth="1"/>
    <col min="4616" max="4616" width="11.140625" customWidth="1"/>
    <col min="4617" max="4617" width="11.140625" bestFit="1" customWidth="1"/>
    <col min="4866" max="4866" width="6.5703125" customWidth="1"/>
    <col min="4867" max="4867" width="40.5703125" customWidth="1"/>
    <col min="4868" max="4868" width="29.5703125" customWidth="1"/>
    <col min="4869" max="4869" width="20.140625" customWidth="1"/>
    <col min="4870" max="4870" width="38.85546875" customWidth="1"/>
    <col min="4871" max="4871" width="28.28515625" customWidth="1"/>
    <col min="4872" max="4872" width="11.140625" customWidth="1"/>
    <col min="4873" max="4873" width="11.140625" bestFit="1" customWidth="1"/>
    <col min="5122" max="5122" width="6.5703125" customWidth="1"/>
    <col min="5123" max="5123" width="40.5703125" customWidth="1"/>
    <col min="5124" max="5124" width="29.5703125" customWidth="1"/>
    <col min="5125" max="5125" width="20.140625" customWidth="1"/>
    <col min="5126" max="5126" width="38.85546875" customWidth="1"/>
    <col min="5127" max="5127" width="28.28515625" customWidth="1"/>
    <col min="5128" max="5128" width="11.140625" customWidth="1"/>
    <col min="5129" max="5129" width="11.140625" bestFit="1" customWidth="1"/>
    <col min="5378" max="5378" width="6.5703125" customWidth="1"/>
    <col min="5379" max="5379" width="40.5703125" customWidth="1"/>
    <col min="5380" max="5380" width="29.5703125" customWidth="1"/>
    <col min="5381" max="5381" width="20.140625" customWidth="1"/>
    <col min="5382" max="5382" width="38.85546875" customWidth="1"/>
    <col min="5383" max="5383" width="28.28515625" customWidth="1"/>
    <col min="5384" max="5384" width="11.140625" customWidth="1"/>
    <col min="5385" max="5385" width="11.140625" bestFit="1" customWidth="1"/>
    <col min="5634" max="5634" width="6.5703125" customWidth="1"/>
    <col min="5635" max="5635" width="40.5703125" customWidth="1"/>
    <col min="5636" max="5636" width="29.5703125" customWidth="1"/>
    <col min="5637" max="5637" width="20.140625" customWidth="1"/>
    <col min="5638" max="5638" width="38.85546875" customWidth="1"/>
    <col min="5639" max="5639" width="28.28515625" customWidth="1"/>
    <col min="5640" max="5640" width="11.140625" customWidth="1"/>
    <col min="5641" max="5641" width="11.140625" bestFit="1" customWidth="1"/>
    <col min="5890" max="5890" width="6.5703125" customWidth="1"/>
    <col min="5891" max="5891" width="40.5703125" customWidth="1"/>
    <col min="5892" max="5892" width="29.5703125" customWidth="1"/>
    <col min="5893" max="5893" width="20.140625" customWidth="1"/>
    <col min="5894" max="5894" width="38.85546875" customWidth="1"/>
    <col min="5895" max="5895" width="28.28515625" customWidth="1"/>
    <col min="5896" max="5896" width="11.140625" customWidth="1"/>
    <col min="5897" max="5897" width="11.140625" bestFit="1" customWidth="1"/>
    <col min="6146" max="6146" width="6.5703125" customWidth="1"/>
    <col min="6147" max="6147" width="40.5703125" customWidth="1"/>
    <col min="6148" max="6148" width="29.5703125" customWidth="1"/>
    <col min="6149" max="6149" width="20.140625" customWidth="1"/>
    <col min="6150" max="6150" width="38.85546875" customWidth="1"/>
    <col min="6151" max="6151" width="28.28515625" customWidth="1"/>
    <col min="6152" max="6152" width="11.140625" customWidth="1"/>
    <col min="6153" max="6153" width="11.140625" bestFit="1" customWidth="1"/>
    <col min="6402" max="6402" width="6.5703125" customWidth="1"/>
    <col min="6403" max="6403" width="40.5703125" customWidth="1"/>
    <col min="6404" max="6404" width="29.5703125" customWidth="1"/>
    <col min="6405" max="6405" width="20.140625" customWidth="1"/>
    <col min="6406" max="6406" width="38.85546875" customWidth="1"/>
    <col min="6407" max="6407" width="28.28515625" customWidth="1"/>
    <col min="6408" max="6408" width="11.140625" customWidth="1"/>
    <col min="6409" max="6409" width="11.140625" bestFit="1" customWidth="1"/>
    <col min="6658" max="6658" width="6.5703125" customWidth="1"/>
    <col min="6659" max="6659" width="40.5703125" customWidth="1"/>
    <col min="6660" max="6660" width="29.5703125" customWidth="1"/>
    <col min="6661" max="6661" width="20.140625" customWidth="1"/>
    <col min="6662" max="6662" width="38.85546875" customWidth="1"/>
    <col min="6663" max="6663" width="28.28515625" customWidth="1"/>
    <col min="6664" max="6664" width="11.140625" customWidth="1"/>
    <col min="6665" max="6665" width="11.140625" bestFit="1" customWidth="1"/>
    <col min="6914" max="6914" width="6.5703125" customWidth="1"/>
    <col min="6915" max="6915" width="40.5703125" customWidth="1"/>
    <col min="6916" max="6916" width="29.5703125" customWidth="1"/>
    <col min="6917" max="6917" width="20.140625" customWidth="1"/>
    <col min="6918" max="6918" width="38.85546875" customWidth="1"/>
    <col min="6919" max="6919" width="28.28515625" customWidth="1"/>
    <col min="6920" max="6920" width="11.140625" customWidth="1"/>
    <col min="6921" max="6921" width="11.140625" bestFit="1" customWidth="1"/>
    <col min="7170" max="7170" width="6.5703125" customWidth="1"/>
    <col min="7171" max="7171" width="40.5703125" customWidth="1"/>
    <col min="7172" max="7172" width="29.5703125" customWidth="1"/>
    <col min="7173" max="7173" width="20.140625" customWidth="1"/>
    <col min="7174" max="7174" width="38.85546875" customWidth="1"/>
    <col min="7175" max="7175" width="28.28515625" customWidth="1"/>
    <col min="7176" max="7176" width="11.140625" customWidth="1"/>
    <col min="7177" max="7177" width="11.140625" bestFit="1" customWidth="1"/>
    <col min="7426" max="7426" width="6.5703125" customWidth="1"/>
    <col min="7427" max="7427" width="40.5703125" customWidth="1"/>
    <col min="7428" max="7428" width="29.5703125" customWidth="1"/>
    <col min="7429" max="7429" width="20.140625" customWidth="1"/>
    <col min="7430" max="7430" width="38.85546875" customWidth="1"/>
    <col min="7431" max="7431" width="28.28515625" customWidth="1"/>
    <col min="7432" max="7432" width="11.140625" customWidth="1"/>
    <col min="7433" max="7433" width="11.140625" bestFit="1" customWidth="1"/>
    <col min="7682" max="7682" width="6.5703125" customWidth="1"/>
    <col min="7683" max="7683" width="40.5703125" customWidth="1"/>
    <col min="7684" max="7684" width="29.5703125" customWidth="1"/>
    <col min="7685" max="7685" width="20.140625" customWidth="1"/>
    <col min="7686" max="7686" width="38.85546875" customWidth="1"/>
    <col min="7687" max="7687" width="28.28515625" customWidth="1"/>
    <col min="7688" max="7688" width="11.140625" customWidth="1"/>
    <col min="7689" max="7689" width="11.140625" bestFit="1" customWidth="1"/>
    <col min="7938" max="7938" width="6.5703125" customWidth="1"/>
    <col min="7939" max="7939" width="40.5703125" customWidth="1"/>
    <col min="7940" max="7940" width="29.5703125" customWidth="1"/>
    <col min="7941" max="7941" width="20.140625" customWidth="1"/>
    <col min="7942" max="7942" width="38.85546875" customWidth="1"/>
    <col min="7943" max="7943" width="28.28515625" customWidth="1"/>
    <col min="7944" max="7944" width="11.140625" customWidth="1"/>
    <col min="7945" max="7945" width="11.140625" bestFit="1" customWidth="1"/>
    <col min="8194" max="8194" width="6.5703125" customWidth="1"/>
    <col min="8195" max="8195" width="40.5703125" customWidth="1"/>
    <col min="8196" max="8196" width="29.5703125" customWidth="1"/>
    <col min="8197" max="8197" width="20.140625" customWidth="1"/>
    <col min="8198" max="8198" width="38.85546875" customWidth="1"/>
    <col min="8199" max="8199" width="28.28515625" customWidth="1"/>
    <col min="8200" max="8200" width="11.140625" customWidth="1"/>
    <col min="8201" max="8201" width="11.140625" bestFit="1" customWidth="1"/>
    <col min="8450" max="8450" width="6.5703125" customWidth="1"/>
    <col min="8451" max="8451" width="40.5703125" customWidth="1"/>
    <col min="8452" max="8452" width="29.5703125" customWidth="1"/>
    <col min="8453" max="8453" width="20.140625" customWidth="1"/>
    <col min="8454" max="8454" width="38.85546875" customWidth="1"/>
    <col min="8455" max="8455" width="28.28515625" customWidth="1"/>
    <col min="8456" max="8456" width="11.140625" customWidth="1"/>
    <col min="8457" max="8457" width="11.140625" bestFit="1" customWidth="1"/>
    <col min="8706" max="8706" width="6.5703125" customWidth="1"/>
    <col min="8707" max="8707" width="40.5703125" customWidth="1"/>
    <col min="8708" max="8708" width="29.5703125" customWidth="1"/>
    <col min="8709" max="8709" width="20.140625" customWidth="1"/>
    <col min="8710" max="8710" width="38.85546875" customWidth="1"/>
    <col min="8711" max="8711" width="28.28515625" customWidth="1"/>
    <col min="8712" max="8712" width="11.140625" customWidth="1"/>
    <col min="8713" max="8713" width="11.140625" bestFit="1" customWidth="1"/>
    <col min="8962" max="8962" width="6.5703125" customWidth="1"/>
    <col min="8963" max="8963" width="40.5703125" customWidth="1"/>
    <col min="8964" max="8964" width="29.5703125" customWidth="1"/>
    <col min="8965" max="8965" width="20.140625" customWidth="1"/>
    <col min="8966" max="8966" width="38.85546875" customWidth="1"/>
    <col min="8967" max="8967" width="28.28515625" customWidth="1"/>
    <col min="8968" max="8968" width="11.140625" customWidth="1"/>
    <col min="8969" max="8969" width="11.140625" bestFit="1" customWidth="1"/>
    <col min="9218" max="9218" width="6.5703125" customWidth="1"/>
    <col min="9219" max="9219" width="40.5703125" customWidth="1"/>
    <col min="9220" max="9220" width="29.5703125" customWidth="1"/>
    <col min="9221" max="9221" width="20.140625" customWidth="1"/>
    <col min="9222" max="9222" width="38.85546875" customWidth="1"/>
    <col min="9223" max="9223" width="28.28515625" customWidth="1"/>
    <col min="9224" max="9224" width="11.140625" customWidth="1"/>
    <col min="9225" max="9225" width="11.140625" bestFit="1" customWidth="1"/>
    <col min="9474" max="9474" width="6.5703125" customWidth="1"/>
    <col min="9475" max="9475" width="40.5703125" customWidth="1"/>
    <col min="9476" max="9476" width="29.5703125" customWidth="1"/>
    <col min="9477" max="9477" width="20.140625" customWidth="1"/>
    <col min="9478" max="9478" width="38.85546875" customWidth="1"/>
    <col min="9479" max="9479" width="28.28515625" customWidth="1"/>
    <col min="9480" max="9480" width="11.140625" customWidth="1"/>
    <col min="9481" max="9481" width="11.140625" bestFit="1" customWidth="1"/>
    <col min="9730" max="9730" width="6.5703125" customWidth="1"/>
    <col min="9731" max="9731" width="40.5703125" customWidth="1"/>
    <col min="9732" max="9732" width="29.5703125" customWidth="1"/>
    <col min="9733" max="9733" width="20.140625" customWidth="1"/>
    <col min="9734" max="9734" width="38.85546875" customWidth="1"/>
    <col min="9735" max="9735" width="28.28515625" customWidth="1"/>
    <col min="9736" max="9736" width="11.140625" customWidth="1"/>
    <col min="9737" max="9737" width="11.140625" bestFit="1" customWidth="1"/>
    <col min="9986" max="9986" width="6.5703125" customWidth="1"/>
    <col min="9987" max="9987" width="40.5703125" customWidth="1"/>
    <col min="9988" max="9988" width="29.5703125" customWidth="1"/>
    <col min="9989" max="9989" width="20.140625" customWidth="1"/>
    <col min="9990" max="9990" width="38.85546875" customWidth="1"/>
    <col min="9991" max="9991" width="28.28515625" customWidth="1"/>
    <col min="9992" max="9992" width="11.140625" customWidth="1"/>
    <col min="9993" max="9993" width="11.140625" bestFit="1" customWidth="1"/>
    <col min="10242" max="10242" width="6.5703125" customWidth="1"/>
    <col min="10243" max="10243" width="40.5703125" customWidth="1"/>
    <col min="10244" max="10244" width="29.5703125" customWidth="1"/>
    <col min="10245" max="10245" width="20.140625" customWidth="1"/>
    <col min="10246" max="10246" width="38.85546875" customWidth="1"/>
    <col min="10247" max="10247" width="28.28515625" customWidth="1"/>
    <col min="10248" max="10248" width="11.140625" customWidth="1"/>
    <col min="10249" max="10249" width="11.140625" bestFit="1" customWidth="1"/>
    <col min="10498" max="10498" width="6.5703125" customWidth="1"/>
    <col min="10499" max="10499" width="40.5703125" customWidth="1"/>
    <col min="10500" max="10500" width="29.5703125" customWidth="1"/>
    <col min="10501" max="10501" width="20.140625" customWidth="1"/>
    <col min="10502" max="10502" width="38.85546875" customWidth="1"/>
    <col min="10503" max="10503" width="28.28515625" customWidth="1"/>
    <col min="10504" max="10504" width="11.140625" customWidth="1"/>
    <col min="10505" max="10505" width="11.140625" bestFit="1" customWidth="1"/>
    <col min="10754" max="10754" width="6.5703125" customWidth="1"/>
    <col min="10755" max="10755" width="40.5703125" customWidth="1"/>
    <col min="10756" max="10756" width="29.5703125" customWidth="1"/>
    <col min="10757" max="10757" width="20.140625" customWidth="1"/>
    <col min="10758" max="10758" width="38.85546875" customWidth="1"/>
    <col min="10759" max="10759" width="28.28515625" customWidth="1"/>
    <col min="10760" max="10760" width="11.140625" customWidth="1"/>
    <col min="10761" max="10761" width="11.140625" bestFit="1" customWidth="1"/>
    <col min="11010" max="11010" width="6.5703125" customWidth="1"/>
    <col min="11011" max="11011" width="40.5703125" customWidth="1"/>
    <col min="11012" max="11012" width="29.5703125" customWidth="1"/>
    <col min="11013" max="11013" width="20.140625" customWidth="1"/>
    <col min="11014" max="11014" width="38.85546875" customWidth="1"/>
    <col min="11015" max="11015" width="28.28515625" customWidth="1"/>
    <col min="11016" max="11016" width="11.140625" customWidth="1"/>
    <col min="11017" max="11017" width="11.140625" bestFit="1" customWidth="1"/>
    <col min="11266" max="11266" width="6.5703125" customWidth="1"/>
    <col min="11267" max="11267" width="40.5703125" customWidth="1"/>
    <col min="11268" max="11268" width="29.5703125" customWidth="1"/>
    <col min="11269" max="11269" width="20.140625" customWidth="1"/>
    <col min="11270" max="11270" width="38.85546875" customWidth="1"/>
    <col min="11271" max="11271" width="28.28515625" customWidth="1"/>
    <col min="11272" max="11272" width="11.140625" customWidth="1"/>
    <col min="11273" max="11273" width="11.140625" bestFit="1" customWidth="1"/>
    <col min="11522" max="11522" width="6.5703125" customWidth="1"/>
    <col min="11523" max="11523" width="40.5703125" customWidth="1"/>
    <col min="11524" max="11524" width="29.5703125" customWidth="1"/>
    <col min="11525" max="11525" width="20.140625" customWidth="1"/>
    <col min="11526" max="11526" width="38.85546875" customWidth="1"/>
    <col min="11527" max="11527" width="28.28515625" customWidth="1"/>
    <col min="11528" max="11528" width="11.140625" customWidth="1"/>
    <col min="11529" max="11529" width="11.140625" bestFit="1" customWidth="1"/>
    <col min="11778" max="11778" width="6.5703125" customWidth="1"/>
    <col min="11779" max="11779" width="40.5703125" customWidth="1"/>
    <col min="11780" max="11780" width="29.5703125" customWidth="1"/>
    <col min="11781" max="11781" width="20.140625" customWidth="1"/>
    <col min="11782" max="11782" width="38.85546875" customWidth="1"/>
    <col min="11783" max="11783" width="28.28515625" customWidth="1"/>
    <col min="11784" max="11784" width="11.140625" customWidth="1"/>
    <col min="11785" max="11785" width="11.140625" bestFit="1" customWidth="1"/>
    <col min="12034" max="12034" width="6.5703125" customWidth="1"/>
    <col min="12035" max="12035" width="40.5703125" customWidth="1"/>
    <col min="12036" max="12036" width="29.5703125" customWidth="1"/>
    <col min="12037" max="12037" width="20.140625" customWidth="1"/>
    <col min="12038" max="12038" width="38.85546875" customWidth="1"/>
    <col min="12039" max="12039" width="28.28515625" customWidth="1"/>
    <col min="12040" max="12040" width="11.140625" customWidth="1"/>
    <col min="12041" max="12041" width="11.140625" bestFit="1" customWidth="1"/>
    <col min="12290" max="12290" width="6.5703125" customWidth="1"/>
    <col min="12291" max="12291" width="40.5703125" customWidth="1"/>
    <col min="12292" max="12292" width="29.5703125" customWidth="1"/>
    <col min="12293" max="12293" width="20.140625" customWidth="1"/>
    <col min="12294" max="12294" width="38.85546875" customWidth="1"/>
    <col min="12295" max="12295" width="28.28515625" customWidth="1"/>
    <col min="12296" max="12296" width="11.140625" customWidth="1"/>
    <col min="12297" max="12297" width="11.140625" bestFit="1" customWidth="1"/>
    <col min="12546" max="12546" width="6.5703125" customWidth="1"/>
    <col min="12547" max="12547" width="40.5703125" customWidth="1"/>
    <col min="12548" max="12548" width="29.5703125" customWidth="1"/>
    <col min="12549" max="12549" width="20.140625" customWidth="1"/>
    <col min="12550" max="12550" width="38.85546875" customWidth="1"/>
    <col min="12551" max="12551" width="28.28515625" customWidth="1"/>
    <col min="12552" max="12552" width="11.140625" customWidth="1"/>
    <col min="12553" max="12553" width="11.140625" bestFit="1" customWidth="1"/>
    <col min="12802" max="12802" width="6.5703125" customWidth="1"/>
    <col min="12803" max="12803" width="40.5703125" customWidth="1"/>
    <col min="12804" max="12804" width="29.5703125" customWidth="1"/>
    <col min="12805" max="12805" width="20.140625" customWidth="1"/>
    <col min="12806" max="12806" width="38.85546875" customWidth="1"/>
    <col min="12807" max="12807" width="28.28515625" customWidth="1"/>
    <col min="12808" max="12808" width="11.140625" customWidth="1"/>
    <col min="12809" max="12809" width="11.140625" bestFit="1" customWidth="1"/>
    <col min="13058" max="13058" width="6.5703125" customWidth="1"/>
    <col min="13059" max="13059" width="40.5703125" customWidth="1"/>
    <col min="13060" max="13060" width="29.5703125" customWidth="1"/>
    <col min="13061" max="13061" width="20.140625" customWidth="1"/>
    <col min="13062" max="13062" width="38.85546875" customWidth="1"/>
    <col min="13063" max="13063" width="28.28515625" customWidth="1"/>
    <col min="13064" max="13064" width="11.140625" customWidth="1"/>
    <col min="13065" max="13065" width="11.140625" bestFit="1" customWidth="1"/>
    <col min="13314" max="13314" width="6.5703125" customWidth="1"/>
    <col min="13315" max="13315" width="40.5703125" customWidth="1"/>
    <col min="13316" max="13316" width="29.5703125" customWidth="1"/>
    <col min="13317" max="13317" width="20.140625" customWidth="1"/>
    <col min="13318" max="13318" width="38.85546875" customWidth="1"/>
    <col min="13319" max="13319" width="28.28515625" customWidth="1"/>
    <col min="13320" max="13320" width="11.140625" customWidth="1"/>
    <col min="13321" max="13321" width="11.140625" bestFit="1" customWidth="1"/>
    <col min="13570" max="13570" width="6.5703125" customWidth="1"/>
    <col min="13571" max="13571" width="40.5703125" customWidth="1"/>
    <col min="13572" max="13572" width="29.5703125" customWidth="1"/>
    <col min="13573" max="13573" width="20.140625" customWidth="1"/>
    <col min="13574" max="13574" width="38.85546875" customWidth="1"/>
    <col min="13575" max="13575" width="28.28515625" customWidth="1"/>
    <col min="13576" max="13576" width="11.140625" customWidth="1"/>
    <col min="13577" max="13577" width="11.140625" bestFit="1" customWidth="1"/>
    <col min="13826" max="13826" width="6.5703125" customWidth="1"/>
    <col min="13827" max="13827" width="40.5703125" customWidth="1"/>
    <col min="13828" max="13828" width="29.5703125" customWidth="1"/>
    <col min="13829" max="13829" width="20.140625" customWidth="1"/>
    <col min="13830" max="13830" width="38.85546875" customWidth="1"/>
    <col min="13831" max="13831" width="28.28515625" customWidth="1"/>
    <col min="13832" max="13832" width="11.140625" customWidth="1"/>
    <col min="13833" max="13833" width="11.140625" bestFit="1" customWidth="1"/>
    <col min="14082" max="14082" width="6.5703125" customWidth="1"/>
    <col min="14083" max="14083" width="40.5703125" customWidth="1"/>
    <col min="14084" max="14084" width="29.5703125" customWidth="1"/>
    <col min="14085" max="14085" width="20.140625" customWidth="1"/>
    <col min="14086" max="14086" width="38.85546875" customWidth="1"/>
    <col min="14087" max="14087" width="28.28515625" customWidth="1"/>
    <col min="14088" max="14088" width="11.140625" customWidth="1"/>
    <col min="14089" max="14089" width="11.140625" bestFit="1" customWidth="1"/>
    <col min="14338" max="14338" width="6.5703125" customWidth="1"/>
    <col min="14339" max="14339" width="40.5703125" customWidth="1"/>
    <col min="14340" max="14340" width="29.5703125" customWidth="1"/>
    <col min="14341" max="14341" width="20.140625" customWidth="1"/>
    <col min="14342" max="14342" width="38.85546875" customWidth="1"/>
    <col min="14343" max="14343" width="28.28515625" customWidth="1"/>
    <col min="14344" max="14344" width="11.140625" customWidth="1"/>
    <col min="14345" max="14345" width="11.140625" bestFit="1" customWidth="1"/>
    <col min="14594" max="14594" width="6.5703125" customWidth="1"/>
    <col min="14595" max="14595" width="40.5703125" customWidth="1"/>
    <col min="14596" max="14596" width="29.5703125" customWidth="1"/>
    <col min="14597" max="14597" width="20.140625" customWidth="1"/>
    <col min="14598" max="14598" width="38.85546875" customWidth="1"/>
    <col min="14599" max="14599" width="28.28515625" customWidth="1"/>
    <col min="14600" max="14600" width="11.140625" customWidth="1"/>
    <col min="14601" max="14601" width="11.140625" bestFit="1" customWidth="1"/>
    <col min="14850" max="14850" width="6.5703125" customWidth="1"/>
    <col min="14851" max="14851" width="40.5703125" customWidth="1"/>
    <col min="14852" max="14852" width="29.5703125" customWidth="1"/>
    <col min="14853" max="14853" width="20.140625" customWidth="1"/>
    <col min="14854" max="14854" width="38.85546875" customWidth="1"/>
    <col min="14855" max="14855" width="28.28515625" customWidth="1"/>
    <col min="14856" max="14856" width="11.140625" customWidth="1"/>
    <col min="14857" max="14857" width="11.140625" bestFit="1" customWidth="1"/>
    <col min="15106" max="15106" width="6.5703125" customWidth="1"/>
    <col min="15107" max="15107" width="40.5703125" customWidth="1"/>
    <col min="15108" max="15108" width="29.5703125" customWidth="1"/>
    <col min="15109" max="15109" width="20.140625" customWidth="1"/>
    <col min="15110" max="15110" width="38.85546875" customWidth="1"/>
    <col min="15111" max="15111" width="28.28515625" customWidth="1"/>
    <col min="15112" max="15112" width="11.140625" customWidth="1"/>
    <col min="15113" max="15113" width="11.140625" bestFit="1" customWidth="1"/>
    <col min="15362" max="15362" width="6.5703125" customWidth="1"/>
    <col min="15363" max="15363" width="40.5703125" customWidth="1"/>
    <col min="15364" max="15364" width="29.5703125" customWidth="1"/>
    <col min="15365" max="15365" width="20.140625" customWidth="1"/>
    <col min="15366" max="15366" width="38.85546875" customWidth="1"/>
    <col min="15367" max="15367" width="28.28515625" customWidth="1"/>
    <col min="15368" max="15368" width="11.140625" customWidth="1"/>
    <col min="15369" max="15369" width="11.140625" bestFit="1" customWidth="1"/>
    <col min="15618" max="15618" width="6.5703125" customWidth="1"/>
    <col min="15619" max="15619" width="40.5703125" customWidth="1"/>
    <col min="15620" max="15620" width="29.5703125" customWidth="1"/>
    <col min="15621" max="15621" width="20.140625" customWidth="1"/>
    <col min="15622" max="15622" width="38.85546875" customWidth="1"/>
    <col min="15623" max="15623" width="28.28515625" customWidth="1"/>
    <col min="15624" max="15624" width="11.140625" customWidth="1"/>
    <col min="15625" max="15625" width="11.140625" bestFit="1" customWidth="1"/>
    <col min="15874" max="15874" width="6.5703125" customWidth="1"/>
    <col min="15875" max="15875" width="40.5703125" customWidth="1"/>
    <col min="15876" max="15876" width="29.5703125" customWidth="1"/>
    <col min="15877" max="15877" width="20.140625" customWidth="1"/>
    <col min="15878" max="15878" width="38.85546875" customWidth="1"/>
    <col min="15879" max="15879" width="28.28515625" customWidth="1"/>
    <col min="15880" max="15880" width="11.140625" customWidth="1"/>
    <col min="15881" max="15881" width="11.140625" bestFit="1" customWidth="1"/>
    <col min="16130" max="16130" width="6.5703125" customWidth="1"/>
    <col min="16131" max="16131" width="40.5703125" customWidth="1"/>
    <col min="16132" max="16132" width="29.5703125" customWidth="1"/>
    <col min="16133" max="16133" width="20.140625" customWidth="1"/>
    <col min="16134" max="16134" width="38.85546875" customWidth="1"/>
    <col min="16135" max="16135" width="28.28515625" customWidth="1"/>
    <col min="16136" max="16136" width="11.140625" customWidth="1"/>
    <col min="16137" max="16137" width="11.140625" bestFit="1" customWidth="1"/>
  </cols>
  <sheetData>
    <row r="1" spans="1:24" ht="78.75" customHeight="1" x14ac:dyDescent="0.25">
      <c r="E1" s="176" t="s">
        <v>110</v>
      </c>
      <c r="F1" s="176"/>
      <c r="G1" s="176"/>
    </row>
    <row r="2" spans="1:24" ht="30.75" customHeight="1" x14ac:dyDescent="0.25">
      <c r="B2" s="177" t="s">
        <v>28</v>
      </c>
      <c r="C2" s="177"/>
      <c r="D2" s="177"/>
      <c r="E2" s="177"/>
      <c r="F2" s="177"/>
      <c r="G2" s="177"/>
    </row>
    <row r="3" spans="1:24" x14ac:dyDescent="0.25">
      <c r="B3" s="2"/>
      <c r="C3" s="3"/>
      <c r="D3" s="3"/>
      <c r="E3" s="3"/>
      <c r="F3" s="3"/>
      <c r="G3" s="3"/>
    </row>
    <row r="4" spans="1:24" ht="63" customHeight="1" x14ac:dyDescent="0.25">
      <c r="A4" s="4" t="s">
        <v>8</v>
      </c>
      <c r="B4" s="4" t="s">
        <v>9</v>
      </c>
      <c r="C4" s="5" t="s">
        <v>10</v>
      </c>
      <c r="D4" s="5"/>
      <c r="E4" s="5" t="s">
        <v>11</v>
      </c>
      <c r="F4" s="5" t="s">
        <v>12</v>
      </c>
      <c r="G4" s="188" t="s">
        <v>43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</row>
    <row r="5" spans="1:24" ht="63" customHeight="1" x14ac:dyDescent="0.25">
      <c r="A5" s="156" t="s">
        <v>86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28.5" customHeight="1" x14ac:dyDescent="0.25">
      <c r="A6" s="178" t="s">
        <v>53</v>
      </c>
      <c r="B6" s="162" t="s">
        <v>54</v>
      </c>
      <c r="C6" s="179" t="s">
        <v>13</v>
      </c>
      <c r="D6" s="180" t="s">
        <v>14</v>
      </c>
      <c r="E6" s="181"/>
      <c r="F6" s="26">
        <f>F7+F13</f>
        <v>230965</v>
      </c>
      <c r="G6" s="1"/>
    </row>
    <row r="7" spans="1:24" ht="28.5" customHeight="1" x14ac:dyDescent="0.25">
      <c r="A7" s="160"/>
      <c r="B7" s="163"/>
      <c r="C7" s="179"/>
      <c r="D7" s="24" t="s">
        <v>30</v>
      </c>
      <c r="E7" s="184" t="s">
        <v>97</v>
      </c>
      <c r="F7" s="26">
        <f>F8+F9+F10+F11+F12</f>
        <v>116412.6</v>
      </c>
      <c r="G7" s="1"/>
    </row>
    <row r="8" spans="1:24" ht="31.5" customHeight="1" x14ac:dyDescent="0.25">
      <c r="A8" s="160"/>
      <c r="B8" s="163"/>
      <c r="C8" s="179"/>
      <c r="D8" s="7" t="s">
        <v>15</v>
      </c>
      <c r="E8" s="185"/>
      <c r="F8" s="8">
        <f>15000-3894.5-6629.6-87.5-181.6</f>
        <v>4206.7999999999993</v>
      </c>
      <c r="G8" s="1"/>
    </row>
    <row r="9" spans="1:24" ht="27.75" customHeight="1" x14ac:dyDescent="0.25">
      <c r="A9" s="160"/>
      <c r="B9" s="163"/>
      <c r="C9" s="179"/>
      <c r="D9" s="7" t="s">
        <v>16</v>
      </c>
      <c r="E9" s="185"/>
      <c r="F9" s="9">
        <v>16150</v>
      </c>
      <c r="G9" s="1"/>
    </row>
    <row r="10" spans="1:24" ht="30.75" customHeight="1" x14ac:dyDescent="0.25">
      <c r="A10" s="160"/>
      <c r="B10" s="163"/>
      <c r="C10" s="179"/>
      <c r="D10" s="7" t="s">
        <v>17</v>
      </c>
      <c r="E10" s="185"/>
      <c r="F10" s="9">
        <v>32018.6</v>
      </c>
      <c r="G10" s="1"/>
    </row>
    <row r="11" spans="1:24" ht="29.25" customHeight="1" x14ac:dyDescent="0.25">
      <c r="A11" s="160"/>
      <c r="B11" s="163"/>
      <c r="C11" s="179"/>
      <c r="D11" s="7" t="s">
        <v>18</v>
      </c>
      <c r="E11" s="185"/>
      <c r="F11" s="9">
        <v>32018.6</v>
      </c>
      <c r="G11" s="1"/>
    </row>
    <row r="12" spans="1:24" ht="30.75" customHeight="1" x14ac:dyDescent="0.25">
      <c r="A12" s="160"/>
      <c r="B12" s="163"/>
      <c r="C12" s="179"/>
      <c r="D12" s="7" t="s">
        <v>19</v>
      </c>
      <c r="E12" s="185"/>
      <c r="F12" s="9">
        <v>32018.6</v>
      </c>
      <c r="G12" s="1"/>
    </row>
    <row r="13" spans="1:24" ht="33" customHeight="1" x14ac:dyDescent="0.25">
      <c r="A13" s="160"/>
      <c r="B13" s="163"/>
      <c r="C13" s="173" t="s">
        <v>23</v>
      </c>
      <c r="D13" s="24" t="s">
        <v>30</v>
      </c>
      <c r="E13" s="185"/>
      <c r="F13" s="25">
        <f>F14+F16+F17+F18+F19</f>
        <v>114552.40000000001</v>
      </c>
      <c r="G13" s="1"/>
    </row>
    <row r="14" spans="1:24" ht="33.75" customHeight="1" x14ac:dyDescent="0.25">
      <c r="A14" s="160"/>
      <c r="B14" s="163"/>
      <c r="C14" s="174"/>
      <c r="D14" s="173" t="s">
        <v>15</v>
      </c>
      <c r="E14" s="185"/>
      <c r="F14" s="182">
        <f>'Перечень мероприятий '!H14</f>
        <v>32200</v>
      </c>
      <c r="G14" s="1"/>
    </row>
    <row r="15" spans="1:24" ht="2.25" hidden="1" customHeight="1" x14ac:dyDescent="0.25">
      <c r="A15" s="160"/>
      <c r="B15" s="163"/>
      <c r="C15" s="174"/>
      <c r="D15" s="187"/>
      <c r="E15" s="185"/>
      <c r="F15" s="183"/>
      <c r="G15" s="1"/>
    </row>
    <row r="16" spans="1:24" ht="30.75" customHeight="1" x14ac:dyDescent="0.25">
      <c r="A16" s="160"/>
      <c r="B16" s="163"/>
      <c r="C16" s="174"/>
      <c r="D16" s="13" t="s">
        <v>16</v>
      </c>
      <c r="E16" s="185"/>
      <c r="F16" s="6">
        <f>'Перечень мероприятий '!I14</f>
        <v>36000</v>
      </c>
      <c r="G16" s="1"/>
    </row>
    <row r="17" spans="1:7" ht="31.5" customHeight="1" x14ac:dyDescent="0.25">
      <c r="A17" s="160"/>
      <c r="B17" s="163"/>
      <c r="C17" s="174"/>
      <c r="D17" s="13" t="s">
        <v>17</v>
      </c>
      <c r="E17" s="185"/>
      <c r="F17" s="66">
        <f>'Перечень мероприятий '!J14</f>
        <v>15450.8</v>
      </c>
      <c r="G17" s="1"/>
    </row>
    <row r="18" spans="1:7" ht="28.5" customHeight="1" x14ac:dyDescent="0.25">
      <c r="A18" s="160"/>
      <c r="B18" s="163"/>
      <c r="C18" s="174"/>
      <c r="D18" s="13" t="s">
        <v>18</v>
      </c>
      <c r="E18" s="185"/>
      <c r="F18" s="66">
        <f>'Перечень мероприятий '!K14</f>
        <v>15450.8</v>
      </c>
      <c r="G18" s="1"/>
    </row>
    <row r="19" spans="1:7" ht="71.25" customHeight="1" x14ac:dyDescent="0.25">
      <c r="A19" s="160"/>
      <c r="B19" s="164"/>
      <c r="C19" s="175"/>
      <c r="D19" s="13" t="s">
        <v>19</v>
      </c>
      <c r="E19" s="186"/>
      <c r="F19" s="66">
        <f>'Перечень мероприятий '!L14</f>
        <v>15450.8</v>
      </c>
      <c r="G19" s="1"/>
    </row>
    <row r="20" spans="1:7" ht="30.75" customHeight="1" x14ac:dyDescent="0.25">
      <c r="A20" s="159" t="s">
        <v>37</v>
      </c>
      <c r="B20" s="162" t="s">
        <v>55</v>
      </c>
      <c r="C20" s="165" t="s">
        <v>20</v>
      </c>
      <c r="D20" s="168" t="s">
        <v>14</v>
      </c>
      <c r="E20" s="169"/>
      <c r="F20" s="27">
        <f>F21+F27</f>
        <v>0</v>
      </c>
      <c r="G20" s="1"/>
    </row>
    <row r="21" spans="1:7" ht="24" customHeight="1" x14ac:dyDescent="0.25">
      <c r="A21" s="160"/>
      <c r="B21" s="163"/>
      <c r="C21" s="166"/>
      <c r="D21" s="24" t="s">
        <v>30</v>
      </c>
      <c r="E21" s="170" t="s">
        <v>108</v>
      </c>
      <c r="F21" s="27">
        <v>0</v>
      </c>
      <c r="G21" s="1"/>
    </row>
    <row r="22" spans="1:7" ht="26.25" customHeight="1" x14ac:dyDescent="0.25">
      <c r="A22" s="160"/>
      <c r="B22" s="163"/>
      <c r="C22" s="166"/>
      <c r="D22" s="23" t="s">
        <v>15</v>
      </c>
      <c r="E22" s="171"/>
      <c r="F22" s="9">
        <v>0</v>
      </c>
      <c r="G22" s="1"/>
    </row>
    <row r="23" spans="1:7" ht="30.75" customHeight="1" x14ac:dyDescent="0.25">
      <c r="A23" s="160"/>
      <c r="B23" s="163"/>
      <c r="C23" s="166"/>
      <c r="D23" s="23" t="s">
        <v>16</v>
      </c>
      <c r="E23" s="171"/>
      <c r="F23" s="9">
        <v>0</v>
      </c>
      <c r="G23" s="1"/>
    </row>
    <row r="24" spans="1:7" ht="30" customHeight="1" x14ac:dyDescent="0.25">
      <c r="A24" s="160"/>
      <c r="B24" s="163"/>
      <c r="C24" s="166"/>
      <c r="D24" s="23" t="s">
        <v>17</v>
      </c>
      <c r="E24" s="171"/>
      <c r="F24" s="9">
        <v>0</v>
      </c>
      <c r="G24" s="1"/>
    </row>
    <row r="25" spans="1:7" ht="30.75" customHeight="1" x14ac:dyDescent="0.25">
      <c r="A25" s="160"/>
      <c r="B25" s="163"/>
      <c r="C25" s="166"/>
      <c r="D25" s="23" t="s">
        <v>18</v>
      </c>
      <c r="E25" s="171"/>
      <c r="F25" s="9">
        <v>0</v>
      </c>
      <c r="G25" s="1"/>
    </row>
    <row r="26" spans="1:7" ht="30.75" customHeight="1" x14ac:dyDescent="0.25">
      <c r="A26" s="160"/>
      <c r="B26" s="163"/>
      <c r="C26" s="167"/>
      <c r="D26" s="23" t="s">
        <v>19</v>
      </c>
      <c r="E26" s="171"/>
      <c r="F26" s="9">
        <v>0</v>
      </c>
      <c r="G26" s="1"/>
    </row>
    <row r="27" spans="1:7" ht="30" customHeight="1" x14ac:dyDescent="0.25">
      <c r="A27" s="160"/>
      <c r="B27" s="163"/>
      <c r="C27" s="173" t="s">
        <v>31</v>
      </c>
      <c r="D27" s="24" t="s">
        <v>30</v>
      </c>
      <c r="E27" s="171"/>
      <c r="F27" s="27">
        <f>F28+F29+F30+F31+F32</f>
        <v>0</v>
      </c>
      <c r="G27" s="1"/>
    </row>
    <row r="28" spans="1:7" ht="30" customHeight="1" x14ac:dyDescent="0.25">
      <c r="A28" s="160"/>
      <c r="B28" s="163"/>
      <c r="C28" s="174"/>
      <c r="D28" s="23" t="s">
        <v>15</v>
      </c>
      <c r="E28" s="171"/>
      <c r="F28" s="9">
        <v>0</v>
      </c>
      <c r="G28" s="1"/>
    </row>
    <row r="29" spans="1:7" ht="30" customHeight="1" x14ac:dyDescent="0.25">
      <c r="A29" s="160"/>
      <c r="B29" s="163"/>
      <c r="C29" s="174"/>
      <c r="D29" s="23" t="s">
        <v>16</v>
      </c>
      <c r="E29" s="171"/>
      <c r="F29" s="9">
        <v>0</v>
      </c>
      <c r="G29" s="1"/>
    </row>
    <row r="30" spans="1:7" ht="30" customHeight="1" x14ac:dyDescent="0.25">
      <c r="A30" s="160"/>
      <c r="B30" s="163"/>
      <c r="C30" s="174"/>
      <c r="D30" s="23" t="s">
        <v>17</v>
      </c>
      <c r="E30" s="171"/>
      <c r="F30" s="9">
        <v>0</v>
      </c>
      <c r="G30" s="1"/>
    </row>
    <row r="31" spans="1:7" ht="30" customHeight="1" x14ac:dyDescent="0.25">
      <c r="A31" s="160"/>
      <c r="B31" s="163"/>
      <c r="C31" s="174"/>
      <c r="D31" s="23" t="s">
        <v>18</v>
      </c>
      <c r="E31" s="171"/>
      <c r="F31" s="9">
        <v>0</v>
      </c>
      <c r="G31" s="1"/>
    </row>
    <row r="32" spans="1:7" ht="30" customHeight="1" x14ac:dyDescent="0.25">
      <c r="A32" s="161"/>
      <c r="B32" s="164"/>
      <c r="C32" s="175"/>
      <c r="D32" s="23" t="s">
        <v>19</v>
      </c>
      <c r="E32" s="172"/>
      <c r="F32" s="9">
        <v>0</v>
      </c>
      <c r="G32" s="1"/>
    </row>
    <row r="33" spans="1:7" ht="21.75" customHeight="1" x14ac:dyDescent="0.25">
      <c r="A33" s="159" t="s">
        <v>38</v>
      </c>
      <c r="B33" s="162" t="s">
        <v>56</v>
      </c>
      <c r="C33" s="165" t="s">
        <v>20</v>
      </c>
      <c r="D33" s="168" t="s">
        <v>14</v>
      </c>
      <c r="E33" s="169"/>
      <c r="F33" s="26">
        <f>F34+F40</f>
        <v>73026</v>
      </c>
      <c r="G33" s="1"/>
    </row>
    <row r="34" spans="1:7" ht="21.75" customHeight="1" x14ac:dyDescent="0.25">
      <c r="A34" s="160"/>
      <c r="B34" s="163"/>
      <c r="C34" s="166"/>
      <c r="D34" s="24" t="s">
        <v>30</v>
      </c>
      <c r="E34" s="170" t="s">
        <v>100</v>
      </c>
      <c r="F34" s="26">
        <f>F35+F36+F37+F38+F39</f>
        <v>71726</v>
      </c>
      <c r="G34" s="1"/>
    </row>
    <row r="35" spans="1:7" ht="21.75" customHeight="1" x14ac:dyDescent="0.25">
      <c r="A35" s="160"/>
      <c r="B35" s="163"/>
      <c r="C35" s="166"/>
      <c r="D35" s="13" t="s">
        <v>15</v>
      </c>
      <c r="E35" s="190"/>
      <c r="F35" s="9">
        <f>'Перечень мероприятий '!H19</f>
        <v>11313</v>
      </c>
      <c r="G35" s="1"/>
    </row>
    <row r="36" spans="1:7" ht="21.75" customHeight="1" x14ac:dyDescent="0.25">
      <c r="A36" s="160"/>
      <c r="B36" s="163"/>
      <c r="C36" s="166"/>
      <c r="D36" s="13" t="s">
        <v>16</v>
      </c>
      <c r="E36" s="190"/>
      <c r="F36" s="9">
        <f>'Перечень мероприятий '!I19</f>
        <v>18413</v>
      </c>
      <c r="G36" s="1"/>
    </row>
    <row r="37" spans="1:7" ht="21.75" customHeight="1" x14ac:dyDescent="0.25">
      <c r="A37" s="160"/>
      <c r="B37" s="163"/>
      <c r="C37" s="166"/>
      <c r="D37" s="13" t="s">
        <v>17</v>
      </c>
      <c r="E37" s="190"/>
      <c r="F37" s="9">
        <f>'Перечень мероприятий '!J19</f>
        <v>14000</v>
      </c>
      <c r="G37" s="1"/>
    </row>
    <row r="38" spans="1:7" ht="21.75" customHeight="1" x14ac:dyDescent="0.25">
      <c r="A38" s="160"/>
      <c r="B38" s="163"/>
      <c r="C38" s="166"/>
      <c r="D38" s="13" t="s">
        <v>18</v>
      </c>
      <c r="E38" s="190"/>
      <c r="F38" s="9">
        <f>'Перечень мероприятий '!K19</f>
        <v>14000</v>
      </c>
      <c r="G38" s="1"/>
    </row>
    <row r="39" spans="1:7" ht="33.75" customHeight="1" x14ac:dyDescent="0.25">
      <c r="A39" s="160"/>
      <c r="B39" s="163"/>
      <c r="C39" s="167"/>
      <c r="D39" s="13" t="s">
        <v>19</v>
      </c>
      <c r="E39" s="190"/>
      <c r="F39" s="9">
        <f>'Перечень мероприятий '!L19</f>
        <v>14000</v>
      </c>
      <c r="G39" s="1"/>
    </row>
    <row r="40" spans="1:7" ht="26.25" customHeight="1" x14ac:dyDescent="0.25">
      <c r="A40" s="160"/>
      <c r="B40" s="163"/>
      <c r="C40" s="173" t="s">
        <v>31</v>
      </c>
      <c r="D40" s="24" t="s">
        <v>30</v>
      </c>
      <c r="E40" s="190"/>
      <c r="F40" s="27">
        <f>F41+F42+F43+F44+F45</f>
        <v>1300</v>
      </c>
      <c r="G40" s="1"/>
    </row>
    <row r="41" spans="1:7" ht="21.75" customHeight="1" x14ac:dyDescent="0.25">
      <c r="A41" s="160"/>
      <c r="B41" s="163"/>
      <c r="C41" s="174"/>
      <c r="D41" s="13" t="s">
        <v>15</v>
      </c>
      <c r="E41" s="190"/>
      <c r="F41" s="9">
        <f>'Перечень мероприятий '!H20</f>
        <v>200</v>
      </c>
      <c r="G41" s="1"/>
    </row>
    <row r="42" spans="1:7" ht="21.75" customHeight="1" x14ac:dyDescent="0.25">
      <c r="A42" s="160"/>
      <c r="B42" s="163"/>
      <c r="C42" s="174"/>
      <c r="D42" s="13" t="s">
        <v>16</v>
      </c>
      <c r="E42" s="190"/>
      <c r="F42" s="9">
        <f>'Перечень мероприятий '!I20</f>
        <v>200</v>
      </c>
      <c r="G42" s="1"/>
    </row>
    <row r="43" spans="1:7" ht="21.75" customHeight="1" x14ac:dyDescent="0.25">
      <c r="A43" s="160"/>
      <c r="B43" s="163"/>
      <c r="C43" s="174"/>
      <c r="D43" s="13" t="s">
        <v>17</v>
      </c>
      <c r="E43" s="190"/>
      <c r="F43" s="9">
        <f>'Перечень мероприятий '!J20</f>
        <v>300</v>
      </c>
      <c r="G43" s="1"/>
    </row>
    <row r="44" spans="1:7" ht="21.75" customHeight="1" x14ac:dyDescent="0.25">
      <c r="A44" s="160"/>
      <c r="B44" s="163"/>
      <c r="C44" s="174"/>
      <c r="D44" s="13" t="s">
        <v>18</v>
      </c>
      <c r="E44" s="190"/>
      <c r="F44" s="9">
        <f>'Перечень мероприятий '!K20</f>
        <v>300</v>
      </c>
      <c r="G44" s="1"/>
    </row>
    <row r="45" spans="1:7" ht="28.5" customHeight="1" x14ac:dyDescent="0.25">
      <c r="A45" s="161"/>
      <c r="B45" s="164"/>
      <c r="C45" s="175"/>
      <c r="D45" s="13" t="s">
        <v>19</v>
      </c>
      <c r="E45" s="191"/>
      <c r="F45" s="9">
        <f>'Перечень мероприятий '!L20</f>
        <v>300</v>
      </c>
      <c r="G45" s="1"/>
    </row>
    <row r="46" spans="1:7" ht="31.5" customHeight="1" x14ac:dyDescent="0.25">
      <c r="A46" s="195" t="s">
        <v>39</v>
      </c>
      <c r="B46" s="162" t="s">
        <v>57</v>
      </c>
      <c r="C46" s="179" t="s">
        <v>26</v>
      </c>
      <c r="D46" s="168" t="s">
        <v>14</v>
      </c>
      <c r="E46" s="196"/>
      <c r="F46" s="27">
        <f>F47+F48+F49+F50+F51</f>
        <v>0</v>
      </c>
      <c r="G46" s="1"/>
    </row>
    <row r="47" spans="1:7" ht="31.5" customHeight="1" x14ac:dyDescent="0.25">
      <c r="A47" s="195"/>
      <c r="B47" s="163"/>
      <c r="C47" s="179"/>
      <c r="D47" s="67" t="s">
        <v>15</v>
      </c>
      <c r="E47" s="69" t="s">
        <v>75</v>
      </c>
      <c r="F47" s="68">
        <v>0</v>
      </c>
      <c r="G47" s="1"/>
    </row>
    <row r="48" spans="1:7" ht="31.5" customHeight="1" x14ac:dyDescent="0.25">
      <c r="A48" s="195"/>
      <c r="B48" s="163"/>
      <c r="C48" s="179"/>
      <c r="D48" s="67" t="s">
        <v>16</v>
      </c>
      <c r="E48" s="70" t="s">
        <v>101</v>
      </c>
      <c r="F48" s="68">
        <v>0</v>
      </c>
      <c r="G48" s="1"/>
    </row>
    <row r="49" spans="1:7" ht="31.5" customHeight="1" x14ac:dyDescent="0.25">
      <c r="A49" s="195"/>
      <c r="B49" s="163"/>
      <c r="C49" s="179"/>
      <c r="D49" s="67" t="s">
        <v>17</v>
      </c>
      <c r="E49" s="70" t="s">
        <v>102</v>
      </c>
      <c r="F49" s="68">
        <v>0</v>
      </c>
      <c r="G49" s="1"/>
    </row>
    <row r="50" spans="1:7" ht="31.5" customHeight="1" x14ac:dyDescent="0.25">
      <c r="A50" s="195"/>
      <c r="B50" s="163"/>
      <c r="C50" s="179"/>
      <c r="D50" s="67" t="s">
        <v>18</v>
      </c>
      <c r="E50" s="70" t="s">
        <v>109</v>
      </c>
      <c r="F50" s="68">
        <v>0</v>
      </c>
      <c r="G50" s="1"/>
    </row>
    <row r="51" spans="1:7" ht="33" customHeight="1" x14ac:dyDescent="0.25">
      <c r="A51" s="195"/>
      <c r="B51" s="164"/>
      <c r="C51" s="179"/>
      <c r="D51" s="67" t="s">
        <v>19</v>
      </c>
      <c r="E51" s="71"/>
      <c r="F51" s="68">
        <v>0</v>
      </c>
      <c r="G51" s="1"/>
    </row>
    <row r="52" spans="1:7" ht="31.5" customHeight="1" x14ac:dyDescent="0.25">
      <c r="A52" s="195" t="s">
        <v>40</v>
      </c>
      <c r="B52" s="162" t="s">
        <v>58</v>
      </c>
      <c r="C52" s="179" t="s">
        <v>26</v>
      </c>
      <c r="D52" s="168" t="s">
        <v>14</v>
      </c>
      <c r="E52" s="197"/>
      <c r="F52" s="27">
        <f>F53+F54+F55+F56+F57</f>
        <v>1500</v>
      </c>
      <c r="G52" s="1"/>
    </row>
    <row r="53" spans="1:7" ht="31.5" customHeight="1" x14ac:dyDescent="0.25">
      <c r="A53" s="195"/>
      <c r="B53" s="163"/>
      <c r="C53" s="179"/>
      <c r="D53" s="4" t="s">
        <v>15</v>
      </c>
      <c r="E53" s="39" t="s">
        <v>76</v>
      </c>
      <c r="F53" s="14">
        <f>'Перечень мероприятий '!H24</f>
        <v>300</v>
      </c>
      <c r="G53" s="1"/>
    </row>
    <row r="54" spans="1:7" ht="31.5" customHeight="1" x14ac:dyDescent="0.25">
      <c r="A54" s="195"/>
      <c r="B54" s="163"/>
      <c r="C54" s="179"/>
      <c r="D54" s="4" t="s">
        <v>16</v>
      </c>
      <c r="E54" s="39" t="s">
        <v>77</v>
      </c>
      <c r="F54" s="14">
        <v>300</v>
      </c>
      <c r="G54" s="1"/>
    </row>
    <row r="55" spans="1:7" ht="31.5" customHeight="1" x14ac:dyDescent="0.25">
      <c r="A55" s="195"/>
      <c r="B55" s="163"/>
      <c r="C55" s="179"/>
      <c r="D55" s="4" t="s">
        <v>17</v>
      </c>
      <c r="E55" s="39" t="s">
        <v>106</v>
      </c>
      <c r="F55" s="14">
        <v>300</v>
      </c>
      <c r="G55" s="1"/>
    </row>
    <row r="56" spans="1:7" ht="31.5" customHeight="1" x14ac:dyDescent="0.25">
      <c r="A56" s="195"/>
      <c r="B56" s="163"/>
      <c r="C56" s="179"/>
      <c r="D56" s="4" t="s">
        <v>18</v>
      </c>
      <c r="E56" s="39" t="s">
        <v>107</v>
      </c>
      <c r="F56" s="14">
        <v>300</v>
      </c>
      <c r="G56" s="1"/>
    </row>
    <row r="57" spans="1:7" ht="36.75" customHeight="1" x14ac:dyDescent="0.25">
      <c r="A57" s="195"/>
      <c r="B57" s="164"/>
      <c r="C57" s="179"/>
      <c r="D57" s="4" t="s">
        <v>19</v>
      </c>
      <c r="E57" s="40"/>
      <c r="F57" s="14">
        <v>300</v>
      </c>
      <c r="G57" s="1"/>
    </row>
    <row r="58" spans="1:7" ht="31.5" customHeight="1" x14ac:dyDescent="0.25">
      <c r="A58" s="195" t="s">
        <v>41</v>
      </c>
      <c r="B58" s="162" t="s">
        <v>74</v>
      </c>
      <c r="C58" s="179" t="s">
        <v>26</v>
      </c>
      <c r="D58" s="168" t="s">
        <v>14</v>
      </c>
      <c r="E58" s="169"/>
      <c r="F58" s="27">
        <f>F59+F60+F61+F62+F63</f>
        <v>0</v>
      </c>
      <c r="G58" s="1"/>
    </row>
    <row r="59" spans="1:7" ht="27" customHeight="1" x14ac:dyDescent="0.25">
      <c r="A59" s="195"/>
      <c r="B59" s="163"/>
      <c r="C59" s="179"/>
      <c r="D59" s="4" t="s">
        <v>15</v>
      </c>
      <c r="E59" s="198"/>
      <c r="F59" s="14">
        <v>0</v>
      </c>
      <c r="G59" s="1"/>
    </row>
    <row r="60" spans="1:7" ht="31.5" customHeight="1" x14ac:dyDescent="0.25">
      <c r="A60" s="195"/>
      <c r="B60" s="163"/>
      <c r="C60" s="179"/>
      <c r="D60" s="4" t="s">
        <v>16</v>
      </c>
      <c r="E60" s="199"/>
      <c r="F60" s="14">
        <v>0</v>
      </c>
      <c r="G60" s="1"/>
    </row>
    <row r="61" spans="1:7" ht="31.5" customHeight="1" x14ac:dyDescent="0.25">
      <c r="A61" s="195"/>
      <c r="B61" s="163"/>
      <c r="C61" s="179"/>
      <c r="D61" s="4" t="s">
        <v>17</v>
      </c>
      <c r="E61" s="199"/>
      <c r="F61" s="14">
        <v>0</v>
      </c>
      <c r="G61" s="1"/>
    </row>
    <row r="62" spans="1:7" ht="31.5" customHeight="1" x14ac:dyDescent="0.25">
      <c r="A62" s="195"/>
      <c r="B62" s="163"/>
      <c r="C62" s="179"/>
      <c r="D62" s="4" t="s">
        <v>18</v>
      </c>
      <c r="E62" s="199"/>
      <c r="F62" s="14">
        <v>0</v>
      </c>
      <c r="G62" s="1"/>
    </row>
    <row r="63" spans="1:7" ht="31.5" customHeight="1" x14ac:dyDescent="0.25">
      <c r="A63" s="195"/>
      <c r="B63" s="164"/>
      <c r="C63" s="179"/>
      <c r="D63" s="4" t="s">
        <v>19</v>
      </c>
      <c r="E63" s="200"/>
      <c r="F63" s="14">
        <v>0</v>
      </c>
      <c r="G63" s="1"/>
    </row>
    <row r="64" spans="1:7" ht="31.5" customHeight="1" x14ac:dyDescent="0.25">
      <c r="A64" s="195" t="s">
        <v>42</v>
      </c>
      <c r="B64" s="162" t="s">
        <v>59</v>
      </c>
      <c r="C64" s="179" t="s">
        <v>13</v>
      </c>
      <c r="D64" s="168" t="s">
        <v>14</v>
      </c>
      <c r="E64" s="196"/>
      <c r="F64" s="26">
        <f>SUM(F65:F69)</f>
        <v>53161.5</v>
      </c>
      <c r="G64" s="1"/>
    </row>
    <row r="65" spans="1:11" ht="21" customHeight="1" x14ac:dyDescent="0.25">
      <c r="A65" s="195"/>
      <c r="B65" s="163"/>
      <c r="C65" s="179"/>
      <c r="D65" s="67" t="s">
        <v>15</v>
      </c>
      <c r="E65" s="73" t="s">
        <v>78</v>
      </c>
      <c r="F65" s="72">
        <f>'Перечень мероприятий '!H30</f>
        <v>12842.7</v>
      </c>
      <c r="G65" s="1"/>
    </row>
    <row r="66" spans="1:11" ht="23.25" customHeight="1" x14ac:dyDescent="0.25">
      <c r="A66" s="195"/>
      <c r="B66" s="163"/>
      <c r="C66" s="179"/>
      <c r="D66" s="67" t="s">
        <v>16</v>
      </c>
      <c r="E66" s="74" t="s">
        <v>98</v>
      </c>
      <c r="F66" s="72">
        <f>'Перечень мероприятий '!I30</f>
        <v>14678.4</v>
      </c>
      <c r="G66" s="1"/>
    </row>
    <row r="67" spans="1:11" ht="23.25" customHeight="1" x14ac:dyDescent="0.25">
      <c r="A67" s="195"/>
      <c r="B67" s="163"/>
      <c r="C67" s="179"/>
      <c r="D67" s="67" t="s">
        <v>17</v>
      </c>
      <c r="E67" s="74" t="s">
        <v>99</v>
      </c>
      <c r="F67" s="72">
        <v>8546.7999999999993</v>
      </c>
      <c r="G67" s="1"/>
    </row>
    <row r="68" spans="1:11" ht="22.5" customHeight="1" x14ac:dyDescent="0.25">
      <c r="A68" s="195"/>
      <c r="B68" s="163"/>
      <c r="C68" s="179"/>
      <c r="D68" s="67" t="s">
        <v>18</v>
      </c>
      <c r="E68" s="74"/>
      <c r="F68" s="72">
        <v>8546.7999999999993</v>
      </c>
      <c r="G68" s="1"/>
    </row>
    <row r="69" spans="1:11" ht="28.5" customHeight="1" x14ac:dyDescent="0.25">
      <c r="A69" s="195"/>
      <c r="B69" s="164"/>
      <c r="C69" s="179"/>
      <c r="D69" s="67" t="s">
        <v>19</v>
      </c>
      <c r="E69" s="75"/>
      <c r="F69" s="72">
        <v>8546.7999999999993</v>
      </c>
      <c r="G69" s="1"/>
    </row>
    <row r="70" spans="1:11" ht="43.5" customHeight="1" x14ac:dyDescent="0.25">
      <c r="A70" s="156" t="s">
        <v>71</v>
      </c>
      <c r="B70" s="157"/>
      <c r="C70" s="157"/>
      <c r="D70" s="157"/>
      <c r="E70" s="201"/>
      <c r="F70" s="157"/>
      <c r="G70" s="157"/>
      <c r="H70" s="157"/>
      <c r="I70" s="157"/>
      <c r="J70" s="157"/>
      <c r="K70" s="158"/>
    </row>
    <row r="71" spans="1:11" ht="43.5" customHeight="1" x14ac:dyDescent="0.25">
      <c r="A71" s="192" t="s">
        <v>67</v>
      </c>
      <c r="B71" s="205" t="s">
        <v>62</v>
      </c>
      <c r="C71" s="209" t="s">
        <v>6</v>
      </c>
      <c r="D71" s="180" t="s">
        <v>14</v>
      </c>
      <c r="E71" s="181"/>
      <c r="F71" s="34">
        <f>F72+F73+F74+F75+F76</f>
        <v>8136</v>
      </c>
      <c r="G71" s="35"/>
    </row>
    <row r="72" spans="1:11" ht="31.5" customHeight="1" x14ac:dyDescent="0.25">
      <c r="A72" s="193"/>
      <c r="B72" s="206"/>
      <c r="C72" s="202"/>
      <c r="D72" s="10" t="s">
        <v>15</v>
      </c>
      <c r="E72" s="204" t="s">
        <v>105</v>
      </c>
      <c r="F72" s="11">
        <v>1590</v>
      </c>
      <c r="G72" s="1"/>
    </row>
    <row r="73" spans="1:11" ht="33" customHeight="1" x14ac:dyDescent="0.25">
      <c r="A73" s="193"/>
      <c r="B73" s="206"/>
      <c r="C73" s="202"/>
      <c r="D73" s="12" t="s">
        <v>16</v>
      </c>
      <c r="E73" s="204"/>
      <c r="F73" s="11">
        <v>1590</v>
      </c>
      <c r="G73" s="1"/>
    </row>
    <row r="74" spans="1:11" ht="28.5" customHeight="1" x14ac:dyDescent="0.25">
      <c r="A74" s="193"/>
      <c r="B74" s="206"/>
      <c r="C74" s="202"/>
      <c r="D74" s="12" t="s">
        <v>17</v>
      </c>
      <c r="E74" s="204"/>
      <c r="F74" s="11">
        <v>1652</v>
      </c>
      <c r="G74" s="1"/>
    </row>
    <row r="75" spans="1:11" ht="29.25" customHeight="1" x14ac:dyDescent="0.25">
      <c r="A75" s="193"/>
      <c r="B75" s="206"/>
      <c r="C75" s="202"/>
      <c r="D75" s="12" t="s">
        <v>18</v>
      </c>
      <c r="E75" s="204"/>
      <c r="F75" s="11">
        <v>1652</v>
      </c>
      <c r="G75" s="1"/>
    </row>
    <row r="76" spans="1:11" ht="32.25" customHeight="1" x14ac:dyDescent="0.25">
      <c r="A76" s="211"/>
      <c r="B76" s="208"/>
      <c r="C76" s="202"/>
      <c r="D76" s="12" t="s">
        <v>19</v>
      </c>
      <c r="E76" s="210"/>
      <c r="F76" s="11">
        <v>1652</v>
      </c>
      <c r="G76" s="1"/>
    </row>
    <row r="77" spans="1:11" ht="25.5" customHeight="1" x14ac:dyDescent="0.25">
      <c r="A77" s="207" t="s">
        <v>68</v>
      </c>
      <c r="B77" s="205" t="s">
        <v>61</v>
      </c>
      <c r="C77" s="202" t="s">
        <v>6</v>
      </c>
      <c r="D77" s="180" t="s">
        <v>14</v>
      </c>
      <c r="E77" s="181"/>
      <c r="F77" s="28">
        <f>F78+F79+F80+F81+F82</f>
        <v>8706</v>
      </c>
      <c r="G77" s="1"/>
    </row>
    <row r="78" spans="1:11" ht="22.5" customHeight="1" x14ac:dyDescent="0.25">
      <c r="A78" s="207"/>
      <c r="B78" s="206"/>
      <c r="C78" s="202"/>
      <c r="D78" s="10" t="s">
        <v>15</v>
      </c>
      <c r="E78" s="204"/>
      <c r="F78" s="11">
        <v>1575</v>
      </c>
      <c r="G78" s="1"/>
    </row>
    <row r="79" spans="1:11" ht="28.5" customHeight="1" x14ac:dyDescent="0.25">
      <c r="A79" s="207"/>
      <c r="B79" s="206"/>
      <c r="C79" s="202"/>
      <c r="D79" s="12" t="s">
        <v>16</v>
      </c>
      <c r="E79" s="204"/>
      <c r="F79" s="11">
        <v>1575</v>
      </c>
      <c r="G79" s="1"/>
    </row>
    <row r="80" spans="1:11" ht="39" customHeight="1" x14ac:dyDescent="0.25">
      <c r="A80" s="207"/>
      <c r="B80" s="206"/>
      <c r="C80" s="202"/>
      <c r="D80" s="12" t="s">
        <v>17</v>
      </c>
      <c r="E80" s="204"/>
      <c r="F80" s="11">
        <v>1852</v>
      </c>
      <c r="G80" s="1"/>
    </row>
    <row r="81" spans="1:7" ht="30" customHeight="1" x14ac:dyDescent="0.25">
      <c r="A81" s="207"/>
      <c r="B81" s="206"/>
      <c r="C81" s="202"/>
      <c r="D81" s="12" t="s">
        <v>18</v>
      </c>
      <c r="E81" s="204"/>
      <c r="F81" s="11">
        <v>1852</v>
      </c>
      <c r="G81" s="1"/>
    </row>
    <row r="82" spans="1:7" ht="30.75" customHeight="1" x14ac:dyDescent="0.25">
      <c r="A82" s="192"/>
      <c r="B82" s="206"/>
      <c r="C82" s="203"/>
      <c r="D82" s="33" t="s">
        <v>19</v>
      </c>
      <c r="E82" s="204"/>
      <c r="F82" s="38">
        <v>1852</v>
      </c>
      <c r="G82" s="32"/>
    </row>
    <row r="83" spans="1:7" ht="24" customHeight="1" x14ac:dyDescent="0.25">
      <c r="A83" s="192" t="s">
        <v>69</v>
      </c>
      <c r="B83" s="162" t="s">
        <v>60</v>
      </c>
      <c r="C83" s="173" t="s">
        <v>6</v>
      </c>
      <c r="D83" s="180" t="s">
        <v>14</v>
      </c>
      <c r="E83" s="181"/>
      <c r="F83" s="26">
        <f>F84+F85+F86+F87+F88</f>
        <v>12500</v>
      </c>
      <c r="G83" s="1"/>
    </row>
    <row r="84" spans="1:7" ht="24" customHeight="1" x14ac:dyDescent="0.25">
      <c r="A84" s="193"/>
      <c r="B84" s="163"/>
      <c r="C84" s="194"/>
      <c r="D84" s="10" t="s">
        <v>15</v>
      </c>
      <c r="E84" s="41" t="s">
        <v>79</v>
      </c>
      <c r="F84" s="11">
        <v>100</v>
      </c>
      <c r="G84" s="1"/>
    </row>
    <row r="85" spans="1:7" ht="24" customHeight="1" x14ac:dyDescent="0.25">
      <c r="A85" s="193"/>
      <c r="B85" s="163"/>
      <c r="C85" s="194"/>
      <c r="D85" s="12" t="s">
        <v>16</v>
      </c>
      <c r="E85" s="41"/>
      <c r="F85" s="65">
        <v>100</v>
      </c>
      <c r="G85" s="1"/>
    </row>
    <row r="86" spans="1:7" ht="24" customHeight="1" x14ac:dyDescent="0.25">
      <c r="A86" s="193"/>
      <c r="B86" s="163"/>
      <c r="C86" s="194"/>
      <c r="D86" s="12" t="s">
        <v>17</v>
      </c>
      <c r="E86" s="41" t="s">
        <v>104</v>
      </c>
      <c r="F86" s="11">
        <v>4100</v>
      </c>
      <c r="G86" s="1"/>
    </row>
    <row r="87" spans="1:7" ht="24" customHeight="1" x14ac:dyDescent="0.25">
      <c r="A87" s="193"/>
      <c r="B87" s="163"/>
      <c r="C87" s="194"/>
      <c r="D87" s="12" t="s">
        <v>18</v>
      </c>
      <c r="E87" s="41" t="s">
        <v>103</v>
      </c>
      <c r="F87" s="11">
        <v>4100</v>
      </c>
      <c r="G87" s="1"/>
    </row>
    <row r="88" spans="1:7" ht="59.25" customHeight="1" x14ac:dyDescent="0.25">
      <c r="A88" s="193"/>
      <c r="B88" s="164"/>
      <c r="C88" s="194"/>
      <c r="D88" s="12" t="s">
        <v>19</v>
      </c>
      <c r="E88" s="42"/>
      <c r="F88" s="11">
        <v>4100</v>
      </c>
      <c r="G88" s="1"/>
    </row>
    <row r="89" spans="1:7" ht="1.5" customHeight="1" x14ac:dyDescent="0.25"/>
    <row r="90" spans="1:7" ht="24.75" hidden="1" customHeight="1" x14ac:dyDescent="0.25"/>
    <row r="91" spans="1:7" ht="24.75" hidden="1" customHeight="1" x14ac:dyDescent="0.25"/>
    <row r="92" spans="1:7" ht="24.75" hidden="1" customHeight="1" x14ac:dyDescent="0.25"/>
    <row r="93" spans="1:7" ht="24.75" hidden="1" customHeight="1" x14ac:dyDescent="0.25"/>
    <row r="94" spans="1:7" ht="27" hidden="1" customHeight="1" x14ac:dyDescent="0.25"/>
    <row r="95" spans="1:7" ht="27" hidden="1" customHeight="1" x14ac:dyDescent="0.25"/>
    <row r="96" spans="1:7" ht="27" hidden="1" customHeight="1" x14ac:dyDescent="0.25"/>
    <row r="97" spans="7:7" ht="27" hidden="1" customHeight="1" x14ac:dyDescent="0.25"/>
    <row r="98" spans="7:7" ht="27" hidden="1" customHeight="1" x14ac:dyDescent="0.25"/>
    <row r="99" spans="7:7" ht="2.25" hidden="1" customHeight="1" x14ac:dyDescent="0.25"/>
    <row r="100" spans="7:7" ht="20.25" hidden="1" customHeight="1" x14ac:dyDescent="0.25"/>
    <row r="101" spans="7:7" ht="20.25" hidden="1" customHeight="1" x14ac:dyDescent="0.25"/>
    <row r="102" spans="7:7" ht="20.25" hidden="1" customHeight="1" x14ac:dyDescent="0.25"/>
    <row r="103" spans="7:7" ht="20.25" hidden="1" customHeight="1" x14ac:dyDescent="0.25"/>
    <row r="104" spans="7:7" ht="20.25" hidden="1" customHeight="1" x14ac:dyDescent="0.25"/>
    <row r="105" spans="7:7" ht="20.25" hidden="1" customHeight="1" x14ac:dyDescent="0.25"/>
    <row r="106" spans="7:7" ht="22.5" hidden="1" customHeight="1" x14ac:dyDescent="0.25"/>
    <row r="107" spans="7:7" ht="22.5" hidden="1" customHeight="1" x14ac:dyDescent="0.25"/>
    <row r="108" spans="7:7" ht="22.5" hidden="1" customHeight="1" x14ac:dyDescent="0.25"/>
    <row r="109" spans="7:7" x14ac:dyDescent="0.25">
      <c r="G109" s="29">
        <f>F6+F20+F33+F46+F52+F64+F77+F83</f>
        <v>379858.5</v>
      </c>
    </row>
  </sheetData>
  <mergeCells count="56">
    <mergeCell ref="A70:K70"/>
    <mergeCell ref="C77:C82"/>
    <mergeCell ref="D77:E77"/>
    <mergeCell ref="E78:E82"/>
    <mergeCell ref="B77:B82"/>
    <mergeCell ref="A77:A82"/>
    <mergeCell ref="B71:B76"/>
    <mergeCell ref="C71:C76"/>
    <mergeCell ref="D71:E71"/>
    <mergeCell ref="E72:E76"/>
    <mergeCell ref="A71:A76"/>
    <mergeCell ref="E59:E63"/>
    <mergeCell ref="A64:A69"/>
    <mergeCell ref="B64:B69"/>
    <mergeCell ref="C64:C69"/>
    <mergeCell ref="D64:E64"/>
    <mergeCell ref="A83:A88"/>
    <mergeCell ref="C83:C88"/>
    <mergeCell ref="D83:E83"/>
    <mergeCell ref="B83:B88"/>
    <mergeCell ref="A46:A51"/>
    <mergeCell ref="B46:B51"/>
    <mergeCell ref="C46:C51"/>
    <mergeCell ref="D46:E46"/>
    <mergeCell ref="A52:A57"/>
    <mergeCell ref="B52:B57"/>
    <mergeCell ref="C52:C57"/>
    <mergeCell ref="D52:E52"/>
    <mergeCell ref="A58:A63"/>
    <mergeCell ref="B58:B63"/>
    <mergeCell ref="C58:C63"/>
    <mergeCell ref="D58:E58"/>
    <mergeCell ref="A33:A45"/>
    <mergeCell ref="B33:B45"/>
    <mergeCell ref="C33:C39"/>
    <mergeCell ref="D33:E33"/>
    <mergeCell ref="E34:E45"/>
    <mergeCell ref="C40:C45"/>
    <mergeCell ref="E1:G1"/>
    <mergeCell ref="B2:G2"/>
    <mergeCell ref="A6:A19"/>
    <mergeCell ref="B6:B19"/>
    <mergeCell ref="C6:C12"/>
    <mergeCell ref="D6:E6"/>
    <mergeCell ref="F14:F15"/>
    <mergeCell ref="E7:E19"/>
    <mergeCell ref="C13:C19"/>
    <mergeCell ref="D14:D15"/>
    <mergeCell ref="G4:X4"/>
    <mergeCell ref="A5:K5"/>
    <mergeCell ref="A20:A32"/>
    <mergeCell ref="B20:B32"/>
    <mergeCell ref="C20:C26"/>
    <mergeCell ref="D20:E20"/>
    <mergeCell ref="E21:E32"/>
    <mergeCell ref="C27:C32"/>
  </mergeCells>
  <printOptions horizontalCentered="1"/>
  <pageMargins left="0.25" right="0.25" top="0.75" bottom="0.75" header="0.3" footer="0.3"/>
  <pageSetup paperSize="9" scale="71" fitToHeight="0" orientation="landscape" r:id="rId1"/>
  <rowBreaks count="1" manualBreakCount="1">
    <brk id="5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" sqref="J1:N1"/>
    </sheetView>
  </sheetViews>
  <sheetFormatPr defaultRowHeight="15" x14ac:dyDescent="0.25"/>
  <cols>
    <col min="1" max="1" width="10.28515625" style="55" customWidth="1"/>
    <col min="2" max="2" width="9.140625" style="55" customWidth="1"/>
    <col min="3" max="3" width="48.7109375" style="55" customWidth="1"/>
    <col min="4" max="4" width="9.85546875" style="55" customWidth="1"/>
    <col min="5" max="5" width="17" style="55" customWidth="1"/>
    <col min="6" max="6" width="12.42578125" style="55" customWidth="1"/>
    <col min="7" max="7" width="12.7109375" style="55" customWidth="1"/>
    <col min="8" max="8" width="13.140625" style="55" customWidth="1"/>
    <col min="9" max="9" width="14.28515625" style="64" customWidth="1"/>
    <col min="10" max="10" width="13.85546875" style="57" customWidth="1"/>
    <col min="11" max="11" width="14.140625" style="55" customWidth="1"/>
    <col min="12" max="12" width="13" style="55" customWidth="1"/>
    <col min="13" max="13" width="14.28515625" style="55" customWidth="1"/>
    <col min="14" max="14" width="57.5703125" style="56" customWidth="1"/>
    <col min="15" max="15" width="9.140625" hidden="1" customWidth="1"/>
    <col min="16" max="16" width="0.140625" customWidth="1"/>
  </cols>
  <sheetData>
    <row r="1" spans="1:14" ht="135" customHeight="1" x14ac:dyDescent="0.25">
      <c r="A1" s="46"/>
      <c r="B1" s="46"/>
      <c r="C1" s="46"/>
      <c r="D1" s="46"/>
      <c r="E1" s="46"/>
      <c r="F1" s="47"/>
      <c r="G1" s="47"/>
      <c r="H1" s="47"/>
      <c r="I1" s="58"/>
      <c r="J1" s="146" t="s">
        <v>111</v>
      </c>
      <c r="K1" s="147"/>
      <c r="L1" s="147"/>
      <c r="M1" s="147"/>
      <c r="N1" s="147"/>
    </row>
    <row r="2" spans="1:14" ht="15.75" x14ac:dyDescent="0.25">
      <c r="A2" s="48"/>
      <c r="B2" s="48"/>
      <c r="C2" s="48"/>
      <c r="D2" s="48"/>
      <c r="E2" s="48"/>
      <c r="F2" s="48"/>
      <c r="G2" s="48"/>
      <c r="H2" s="48"/>
      <c r="I2" s="59"/>
      <c r="J2" s="59"/>
      <c r="K2" s="48"/>
      <c r="L2" s="48"/>
      <c r="M2" s="48"/>
      <c r="N2" s="49"/>
    </row>
    <row r="3" spans="1:14" ht="15.75" x14ac:dyDescent="0.25">
      <c r="A3" s="48"/>
      <c r="B3" s="48"/>
      <c r="C3" s="48"/>
      <c r="D3" s="48"/>
      <c r="E3" s="48"/>
      <c r="F3" s="48"/>
      <c r="G3" s="48"/>
      <c r="H3" s="48"/>
      <c r="I3" s="59"/>
      <c r="J3" s="59"/>
      <c r="K3" s="48"/>
      <c r="L3" s="48"/>
      <c r="M3" s="48"/>
      <c r="N3" s="49"/>
    </row>
    <row r="4" spans="1:14" ht="45" customHeight="1" x14ac:dyDescent="0.25">
      <c r="A4" s="48"/>
      <c r="B4" s="48"/>
      <c r="C4" s="155" t="s">
        <v>93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49"/>
    </row>
    <row r="5" spans="1:14" ht="15.75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30" customHeight="1" x14ac:dyDescent="0.25">
      <c r="A6" s="108" t="s">
        <v>0</v>
      </c>
      <c r="B6" s="110" t="s">
        <v>44</v>
      </c>
      <c r="C6" s="111"/>
      <c r="D6" s="85" t="s">
        <v>45</v>
      </c>
      <c r="E6" s="85" t="s">
        <v>1</v>
      </c>
      <c r="F6" s="114" t="s">
        <v>29</v>
      </c>
      <c r="G6" s="116" t="s">
        <v>2</v>
      </c>
      <c r="H6" s="118" t="s">
        <v>3</v>
      </c>
      <c r="I6" s="119"/>
      <c r="J6" s="119"/>
      <c r="K6" s="119"/>
      <c r="L6" s="120"/>
      <c r="M6" s="108" t="s">
        <v>46</v>
      </c>
      <c r="N6" s="108" t="s">
        <v>47</v>
      </c>
    </row>
    <row r="7" spans="1:14" ht="121.5" customHeight="1" x14ac:dyDescent="0.25">
      <c r="A7" s="109"/>
      <c r="B7" s="112"/>
      <c r="C7" s="113"/>
      <c r="D7" s="87"/>
      <c r="E7" s="87"/>
      <c r="F7" s="115"/>
      <c r="G7" s="117"/>
      <c r="H7" s="30" t="s">
        <v>36</v>
      </c>
      <c r="I7" s="60" t="s">
        <v>32</v>
      </c>
      <c r="J7" s="60" t="s">
        <v>33</v>
      </c>
      <c r="K7" s="30" t="s">
        <v>34</v>
      </c>
      <c r="L7" s="30" t="s">
        <v>35</v>
      </c>
      <c r="M7" s="109"/>
      <c r="N7" s="109"/>
    </row>
    <row r="8" spans="1:14" ht="30" customHeight="1" x14ac:dyDescent="0.25">
      <c r="A8" s="15">
        <v>1</v>
      </c>
      <c r="B8" s="121">
        <v>2</v>
      </c>
      <c r="C8" s="122"/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61">
        <v>8</v>
      </c>
      <c r="J8" s="61">
        <v>9</v>
      </c>
      <c r="K8" s="15">
        <v>10</v>
      </c>
      <c r="L8" s="15">
        <v>11</v>
      </c>
      <c r="M8" s="15">
        <v>12</v>
      </c>
      <c r="N8" s="15">
        <v>13</v>
      </c>
    </row>
    <row r="9" spans="1:14" ht="40.5" customHeight="1" x14ac:dyDescent="0.25">
      <c r="A9" s="88" t="s">
        <v>4</v>
      </c>
      <c r="B9" s="91" t="s">
        <v>86</v>
      </c>
      <c r="C9" s="92"/>
      <c r="D9" s="85" t="s">
        <v>25</v>
      </c>
      <c r="E9" s="20" t="s">
        <v>5</v>
      </c>
      <c r="F9" s="17">
        <v>66447.3</v>
      </c>
      <c r="G9" s="17">
        <f>SUM(H9:L9)</f>
        <v>358652.5</v>
      </c>
      <c r="H9" s="17">
        <f>H10+H11</f>
        <v>61062.5</v>
      </c>
      <c r="I9" s="21">
        <f>I10+I11</f>
        <v>85741.4</v>
      </c>
      <c r="J9" s="21">
        <f>J10+J11</f>
        <v>70616.2</v>
      </c>
      <c r="K9" s="17">
        <f>K10+K11</f>
        <v>70616.2</v>
      </c>
      <c r="L9" s="17">
        <f>L10+L11</f>
        <v>70616.2</v>
      </c>
      <c r="M9" s="85"/>
      <c r="N9" s="100" t="s">
        <v>85</v>
      </c>
    </row>
    <row r="10" spans="1:14" ht="96" customHeight="1" x14ac:dyDescent="0.25">
      <c r="A10" s="89"/>
      <c r="B10" s="93"/>
      <c r="C10" s="94"/>
      <c r="D10" s="86"/>
      <c r="E10" s="19" t="s">
        <v>6</v>
      </c>
      <c r="F10" s="17">
        <v>41247.300000000003</v>
      </c>
      <c r="G10" s="17">
        <f>SUM(H10:L10)</f>
        <v>242800.09999999998</v>
      </c>
      <c r="H10" s="50">
        <f>H13+H19+H24+H27+H30</f>
        <v>28662.5</v>
      </c>
      <c r="I10" s="21">
        <f>I13+I16+I19+I24+I27+I30</f>
        <v>49541.4</v>
      </c>
      <c r="J10" s="21">
        <f>J13+J16+J19+J24+J27+J30</f>
        <v>54865.399999999994</v>
      </c>
      <c r="K10" s="17">
        <f t="shared" ref="K10" si="0">K13+K16+K19+K24+K27+K30</f>
        <v>54865.399999999994</v>
      </c>
      <c r="L10" s="17">
        <f>L13+L16+L19+L24+L27+L30</f>
        <v>54865.399999999994</v>
      </c>
      <c r="M10" s="86"/>
      <c r="N10" s="151"/>
    </row>
    <row r="11" spans="1:14" ht="60.75" customHeight="1" x14ac:dyDescent="0.25">
      <c r="A11" s="90"/>
      <c r="B11" s="95"/>
      <c r="C11" s="96"/>
      <c r="D11" s="87"/>
      <c r="E11" s="16" t="s">
        <v>23</v>
      </c>
      <c r="F11" s="17" t="s">
        <v>92</v>
      </c>
      <c r="G11" s="17">
        <f>SUM(H11:L11)</f>
        <v>115852.40000000001</v>
      </c>
      <c r="H11" s="17">
        <f>H14+H20</f>
        <v>32400</v>
      </c>
      <c r="I11" s="21">
        <f>I14+I20</f>
        <v>36200</v>
      </c>
      <c r="J11" s="21">
        <f>J14+J20</f>
        <v>15750.8</v>
      </c>
      <c r="K11" s="17">
        <f>K14+K20</f>
        <v>15750.8</v>
      </c>
      <c r="L11" s="17">
        <f>L14+L20</f>
        <v>15750.8</v>
      </c>
      <c r="M11" s="87"/>
      <c r="N11" s="152"/>
    </row>
    <row r="12" spans="1:14" ht="30" customHeight="1" x14ac:dyDescent="0.25">
      <c r="A12" s="88" t="s">
        <v>7</v>
      </c>
      <c r="B12" s="91" t="s">
        <v>63</v>
      </c>
      <c r="C12" s="92"/>
      <c r="D12" s="85" t="s">
        <v>25</v>
      </c>
      <c r="E12" s="16" t="s">
        <v>5</v>
      </c>
      <c r="F12" s="17">
        <v>34956.9</v>
      </c>
      <c r="G12" s="17">
        <f>G14+G13</f>
        <v>230965</v>
      </c>
      <c r="H12" s="17">
        <f>H13+H14</f>
        <v>36406.800000000003</v>
      </c>
      <c r="I12" s="21">
        <f>I13+I14</f>
        <v>52150</v>
      </c>
      <c r="J12" s="21">
        <f>J13+J14</f>
        <v>47469.399999999994</v>
      </c>
      <c r="K12" s="17">
        <f>K13+K14</f>
        <v>47469.399999999994</v>
      </c>
      <c r="L12" s="17">
        <f>L13+L14</f>
        <v>47469.399999999994</v>
      </c>
      <c r="M12" s="85" t="s">
        <v>91</v>
      </c>
      <c r="N12" s="141" t="s">
        <v>95</v>
      </c>
    </row>
    <row r="13" spans="1:14" ht="409.6" customHeight="1" x14ac:dyDescent="0.25">
      <c r="A13" s="89"/>
      <c r="B13" s="93"/>
      <c r="C13" s="94"/>
      <c r="D13" s="86"/>
      <c r="E13" s="16" t="s">
        <v>6</v>
      </c>
      <c r="F13" s="17">
        <v>11956.9</v>
      </c>
      <c r="G13" s="17">
        <f t="shared" ref="G13:G29" si="1">SUM(H13:L13)</f>
        <v>116412.6</v>
      </c>
      <c r="H13" s="17">
        <f>15000-3894.5-6629.6-87.5-181.6</f>
        <v>4206.7999999999993</v>
      </c>
      <c r="I13" s="21">
        <v>16150</v>
      </c>
      <c r="J13" s="21">
        <v>32018.6</v>
      </c>
      <c r="K13" s="21">
        <v>32018.6</v>
      </c>
      <c r="L13" s="21">
        <v>32018.6</v>
      </c>
      <c r="M13" s="86"/>
      <c r="N13" s="142"/>
    </row>
    <row r="14" spans="1:14" ht="57.75" customHeight="1" x14ac:dyDescent="0.25">
      <c r="A14" s="90"/>
      <c r="B14" s="95"/>
      <c r="C14" s="96"/>
      <c r="D14" s="87"/>
      <c r="E14" s="16" t="s">
        <v>23</v>
      </c>
      <c r="F14" s="17">
        <v>23000</v>
      </c>
      <c r="G14" s="17">
        <f>SUM(H14:L14)</f>
        <v>114552.40000000001</v>
      </c>
      <c r="H14" s="17">
        <f>22200+960+9040</f>
        <v>32200</v>
      </c>
      <c r="I14" s="21">
        <v>36000</v>
      </c>
      <c r="J14" s="21">
        <v>15450.8</v>
      </c>
      <c r="K14" s="17">
        <v>15450.8</v>
      </c>
      <c r="L14" s="17">
        <v>15450.8</v>
      </c>
      <c r="M14" s="87"/>
      <c r="N14" s="143"/>
    </row>
    <row r="15" spans="1:14" ht="120" customHeight="1" x14ac:dyDescent="0.25">
      <c r="A15" s="88" t="s">
        <v>37</v>
      </c>
      <c r="B15" s="91" t="s">
        <v>48</v>
      </c>
      <c r="C15" s="92"/>
      <c r="D15" s="85" t="s">
        <v>25</v>
      </c>
      <c r="E15" s="16" t="s">
        <v>5</v>
      </c>
      <c r="F15" s="17">
        <v>0</v>
      </c>
      <c r="G15" s="17">
        <v>0</v>
      </c>
      <c r="H15" s="17">
        <v>0</v>
      </c>
      <c r="I15" s="21">
        <v>0</v>
      </c>
      <c r="J15" s="21">
        <v>0</v>
      </c>
      <c r="K15" s="17">
        <v>0</v>
      </c>
      <c r="L15" s="17">
        <v>0</v>
      </c>
      <c r="M15" s="85" t="s">
        <v>91</v>
      </c>
      <c r="N15" s="141" t="s">
        <v>80</v>
      </c>
    </row>
    <row r="16" spans="1:14" ht="82.5" customHeight="1" x14ac:dyDescent="0.25">
      <c r="A16" s="89"/>
      <c r="B16" s="93"/>
      <c r="C16" s="94"/>
      <c r="D16" s="86"/>
      <c r="E16" s="16" t="s">
        <v>6</v>
      </c>
      <c r="F16" s="17">
        <v>0</v>
      </c>
      <c r="G16" s="17">
        <v>0</v>
      </c>
      <c r="H16" s="17">
        <v>0</v>
      </c>
      <c r="I16" s="21">
        <v>0</v>
      </c>
      <c r="J16" s="21">
        <v>0</v>
      </c>
      <c r="K16" s="17">
        <v>0</v>
      </c>
      <c r="L16" s="17">
        <v>0</v>
      </c>
      <c r="M16" s="86"/>
      <c r="N16" s="153"/>
    </row>
    <row r="17" spans="1:14" ht="45.75" customHeight="1" x14ac:dyDescent="0.25">
      <c r="A17" s="90"/>
      <c r="B17" s="95"/>
      <c r="C17" s="96"/>
      <c r="D17" s="87"/>
      <c r="E17" s="16" t="s">
        <v>23</v>
      </c>
      <c r="F17" s="17">
        <v>0</v>
      </c>
      <c r="G17" s="17">
        <v>0</v>
      </c>
      <c r="H17" s="17">
        <v>0</v>
      </c>
      <c r="I17" s="21">
        <v>0</v>
      </c>
      <c r="J17" s="21">
        <v>0</v>
      </c>
      <c r="K17" s="17">
        <v>0</v>
      </c>
      <c r="L17" s="17">
        <v>0</v>
      </c>
      <c r="M17" s="87"/>
      <c r="N17" s="154"/>
    </row>
    <row r="18" spans="1:14" ht="30" customHeight="1" x14ac:dyDescent="0.25">
      <c r="A18" s="88" t="s">
        <v>38</v>
      </c>
      <c r="B18" s="91" t="s">
        <v>49</v>
      </c>
      <c r="C18" s="92"/>
      <c r="D18" s="85" t="s">
        <v>25</v>
      </c>
      <c r="E18" s="16" t="s">
        <v>5</v>
      </c>
      <c r="F18" s="17">
        <v>12200</v>
      </c>
      <c r="G18" s="17">
        <f>SUM(H18:L18)</f>
        <v>73026</v>
      </c>
      <c r="H18" s="17">
        <f>H19+H20</f>
        <v>11513</v>
      </c>
      <c r="I18" s="21">
        <f>I19+I20</f>
        <v>18613</v>
      </c>
      <c r="J18" s="21">
        <f>J19+J20</f>
        <v>14300</v>
      </c>
      <c r="K18" s="17">
        <f>K19+K20</f>
        <v>14300</v>
      </c>
      <c r="L18" s="17">
        <f>L19+L20</f>
        <v>14300</v>
      </c>
      <c r="M18" s="85" t="s">
        <v>91</v>
      </c>
      <c r="N18" s="141" t="s">
        <v>94</v>
      </c>
    </row>
    <row r="19" spans="1:14" ht="80.25" customHeight="1" x14ac:dyDescent="0.25">
      <c r="A19" s="89"/>
      <c r="B19" s="93"/>
      <c r="C19" s="94"/>
      <c r="D19" s="86"/>
      <c r="E19" s="16" t="s">
        <v>6</v>
      </c>
      <c r="F19" s="17">
        <v>12000</v>
      </c>
      <c r="G19" s="17">
        <f t="shared" si="1"/>
        <v>71726</v>
      </c>
      <c r="H19" s="17">
        <f>11500-187</f>
        <v>11313</v>
      </c>
      <c r="I19" s="21">
        <f>11313+4000+2700+400</f>
        <v>18413</v>
      </c>
      <c r="J19" s="21">
        <v>14000</v>
      </c>
      <c r="K19" s="17">
        <v>14000</v>
      </c>
      <c r="L19" s="17">
        <v>14000</v>
      </c>
      <c r="M19" s="86"/>
      <c r="N19" s="153"/>
    </row>
    <row r="20" spans="1:14" ht="107.25" customHeight="1" x14ac:dyDescent="0.25">
      <c r="A20" s="90"/>
      <c r="B20" s="95"/>
      <c r="C20" s="96"/>
      <c r="D20" s="87"/>
      <c r="E20" s="16" t="s">
        <v>23</v>
      </c>
      <c r="F20" s="17">
        <f>I20</f>
        <v>200</v>
      </c>
      <c r="G20" s="17">
        <f>SUM(H20:L20)</f>
        <v>1300</v>
      </c>
      <c r="H20" s="17">
        <v>200</v>
      </c>
      <c r="I20" s="21">
        <v>200</v>
      </c>
      <c r="J20" s="21">
        <v>300</v>
      </c>
      <c r="K20" s="17">
        <v>300</v>
      </c>
      <c r="L20" s="17">
        <v>300</v>
      </c>
      <c r="M20" s="87"/>
      <c r="N20" s="154"/>
    </row>
    <row r="21" spans="1:14" ht="30" customHeight="1" x14ac:dyDescent="0.25">
      <c r="A21" s="88" t="s">
        <v>39</v>
      </c>
      <c r="B21" s="91" t="s">
        <v>50</v>
      </c>
      <c r="C21" s="92"/>
      <c r="D21" s="85" t="s">
        <v>25</v>
      </c>
      <c r="E21" s="20" t="s">
        <v>5</v>
      </c>
      <c r="F21" s="17">
        <v>0</v>
      </c>
      <c r="G21" s="17">
        <v>0</v>
      </c>
      <c r="H21" s="17">
        <v>0</v>
      </c>
      <c r="I21" s="21">
        <v>0</v>
      </c>
      <c r="J21" s="21">
        <v>0</v>
      </c>
      <c r="K21" s="17">
        <v>0</v>
      </c>
      <c r="L21" s="17">
        <v>0</v>
      </c>
      <c r="M21" s="100" t="s">
        <v>24</v>
      </c>
      <c r="N21" s="141" t="s">
        <v>81</v>
      </c>
    </row>
    <row r="22" spans="1:14" ht="162" customHeight="1" x14ac:dyDescent="0.25">
      <c r="A22" s="90"/>
      <c r="B22" s="95"/>
      <c r="C22" s="96"/>
      <c r="D22" s="87"/>
      <c r="E22" s="16" t="s">
        <v>23</v>
      </c>
      <c r="F22" s="17">
        <v>0</v>
      </c>
      <c r="G22" s="17">
        <v>0</v>
      </c>
      <c r="H22" s="17">
        <v>0</v>
      </c>
      <c r="I22" s="21">
        <v>0</v>
      </c>
      <c r="J22" s="21">
        <v>0</v>
      </c>
      <c r="K22" s="17">
        <v>0</v>
      </c>
      <c r="L22" s="17">
        <v>0</v>
      </c>
      <c r="M22" s="102"/>
      <c r="N22" s="143"/>
    </row>
    <row r="23" spans="1:14" ht="30" customHeight="1" x14ac:dyDescent="0.25">
      <c r="A23" s="88" t="s">
        <v>40</v>
      </c>
      <c r="B23" s="91" t="s">
        <v>51</v>
      </c>
      <c r="C23" s="92"/>
      <c r="D23" s="85" t="s">
        <v>25</v>
      </c>
      <c r="E23" s="20" t="s">
        <v>5</v>
      </c>
      <c r="F23" s="21">
        <v>300</v>
      </c>
      <c r="G23" s="21">
        <v>1500</v>
      </c>
      <c r="H23" s="21">
        <v>300</v>
      </c>
      <c r="I23" s="21">
        <v>300</v>
      </c>
      <c r="J23" s="21">
        <v>300</v>
      </c>
      <c r="K23" s="21">
        <v>300</v>
      </c>
      <c r="L23" s="21">
        <v>300</v>
      </c>
      <c r="M23" s="100" t="s">
        <v>27</v>
      </c>
      <c r="N23" s="141" t="s">
        <v>83</v>
      </c>
    </row>
    <row r="24" spans="1:14" ht="103.5" customHeight="1" x14ac:dyDescent="0.25">
      <c r="A24" s="89"/>
      <c r="B24" s="93"/>
      <c r="C24" s="94"/>
      <c r="D24" s="86"/>
      <c r="E24" s="16" t="s">
        <v>6</v>
      </c>
      <c r="F24" s="21">
        <v>300</v>
      </c>
      <c r="G24" s="21">
        <v>1500</v>
      </c>
      <c r="H24" s="21">
        <v>300</v>
      </c>
      <c r="I24" s="21">
        <v>300</v>
      </c>
      <c r="J24" s="21">
        <v>300</v>
      </c>
      <c r="K24" s="21">
        <v>300</v>
      </c>
      <c r="L24" s="21">
        <v>300</v>
      </c>
      <c r="M24" s="102"/>
      <c r="N24" s="142"/>
    </row>
    <row r="25" spans="1:14" ht="107.25" customHeight="1" x14ac:dyDescent="0.25">
      <c r="A25" s="90"/>
      <c r="B25" s="144"/>
      <c r="C25" s="145"/>
      <c r="D25" s="87"/>
      <c r="E25" s="36" t="s">
        <v>23</v>
      </c>
      <c r="F25" s="17">
        <v>0</v>
      </c>
      <c r="G25" s="17">
        <f t="shared" ref="G25" si="2">SUM(H25:L25)</f>
        <v>0</v>
      </c>
      <c r="H25" s="17">
        <v>0</v>
      </c>
      <c r="I25" s="21">
        <v>0</v>
      </c>
      <c r="J25" s="21">
        <v>0</v>
      </c>
      <c r="K25" s="17">
        <v>0</v>
      </c>
      <c r="L25" s="17">
        <v>0</v>
      </c>
      <c r="M25" s="45"/>
      <c r="N25" s="143"/>
    </row>
    <row r="26" spans="1:14" ht="39.75" customHeight="1" x14ac:dyDescent="0.25">
      <c r="A26" s="88" t="s">
        <v>41</v>
      </c>
      <c r="B26" s="91" t="s">
        <v>70</v>
      </c>
      <c r="C26" s="92"/>
      <c r="D26" s="85" t="s">
        <v>25</v>
      </c>
      <c r="E26" s="20" t="s">
        <v>5</v>
      </c>
      <c r="F26" s="17">
        <v>0</v>
      </c>
      <c r="G26" s="17">
        <v>0</v>
      </c>
      <c r="H26" s="17">
        <v>0</v>
      </c>
      <c r="I26" s="21">
        <v>0</v>
      </c>
      <c r="J26" s="21">
        <v>0</v>
      </c>
      <c r="K26" s="17">
        <v>0</v>
      </c>
      <c r="L26" s="17">
        <v>0</v>
      </c>
      <c r="M26" s="100" t="s">
        <v>24</v>
      </c>
      <c r="N26" s="141" t="s">
        <v>82</v>
      </c>
    </row>
    <row r="27" spans="1:14" ht="90.75" customHeight="1" x14ac:dyDescent="0.25">
      <c r="A27" s="89"/>
      <c r="B27" s="93"/>
      <c r="C27" s="94"/>
      <c r="D27" s="86"/>
      <c r="E27" s="16" t="s">
        <v>6</v>
      </c>
      <c r="F27" s="17">
        <v>0</v>
      </c>
      <c r="G27" s="17">
        <v>0</v>
      </c>
      <c r="H27" s="17">
        <v>0</v>
      </c>
      <c r="I27" s="21">
        <v>0</v>
      </c>
      <c r="J27" s="21">
        <v>0</v>
      </c>
      <c r="K27" s="17">
        <v>0</v>
      </c>
      <c r="L27" s="17">
        <v>0</v>
      </c>
      <c r="M27" s="101"/>
      <c r="N27" s="142"/>
    </row>
    <row r="28" spans="1:14" ht="56.25" customHeight="1" x14ac:dyDescent="0.25">
      <c r="A28" s="90"/>
      <c r="B28" s="95"/>
      <c r="C28" s="96"/>
      <c r="D28" s="87"/>
      <c r="E28" s="16" t="s">
        <v>23</v>
      </c>
      <c r="F28" s="17">
        <v>0</v>
      </c>
      <c r="G28" s="17">
        <f t="shared" ref="G28" si="3">SUM(H28:L28)</f>
        <v>0</v>
      </c>
      <c r="H28" s="17">
        <v>0</v>
      </c>
      <c r="I28" s="21">
        <v>0</v>
      </c>
      <c r="J28" s="21">
        <v>0</v>
      </c>
      <c r="K28" s="17">
        <v>0</v>
      </c>
      <c r="L28" s="17">
        <v>0</v>
      </c>
      <c r="M28" s="102"/>
      <c r="N28" s="143"/>
    </row>
    <row r="29" spans="1:14" ht="30" customHeight="1" x14ac:dyDescent="0.25">
      <c r="A29" s="88" t="s">
        <v>42</v>
      </c>
      <c r="B29" s="91" t="s">
        <v>52</v>
      </c>
      <c r="C29" s="92"/>
      <c r="D29" s="85" t="s">
        <v>25</v>
      </c>
      <c r="E29" s="16" t="s">
        <v>5</v>
      </c>
      <c r="F29" s="17">
        <v>15315.4</v>
      </c>
      <c r="G29" s="17">
        <f t="shared" si="1"/>
        <v>53161.5</v>
      </c>
      <c r="H29" s="17">
        <f>H30</f>
        <v>12842.7</v>
      </c>
      <c r="I29" s="21">
        <f>I30</f>
        <v>14678.4</v>
      </c>
      <c r="J29" s="21">
        <f>J30</f>
        <v>8546.7999999999993</v>
      </c>
      <c r="K29" s="17">
        <f>K30</f>
        <v>8546.7999999999993</v>
      </c>
      <c r="L29" s="17">
        <f>L30</f>
        <v>8546.7999999999993</v>
      </c>
      <c r="M29" s="85" t="s">
        <v>91</v>
      </c>
      <c r="N29" s="141" t="s">
        <v>96</v>
      </c>
    </row>
    <row r="30" spans="1:14" ht="95.25" customHeight="1" x14ac:dyDescent="0.25">
      <c r="A30" s="89"/>
      <c r="B30" s="93"/>
      <c r="C30" s="94"/>
      <c r="D30" s="86"/>
      <c r="E30" s="16" t="s">
        <v>6</v>
      </c>
      <c r="F30" s="17">
        <v>15315.4</v>
      </c>
      <c r="G30" s="17">
        <f>SUM(H30:L30)</f>
        <v>53161.5</v>
      </c>
      <c r="H30" s="17">
        <f>17565.4-4722.7</f>
        <v>12842.7</v>
      </c>
      <c r="I30" s="21">
        <v>14678.4</v>
      </c>
      <c r="J30" s="21">
        <v>8546.7999999999993</v>
      </c>
      <c r="K30" s="21">
        <v>8546.7999999999993</v>
      </c>
      <c r="L30" s="21">
        <v>8546.7999999999993</v>
      </c>
      <c r="M30" s="87"/>
      <c r="N30" s="142"/>
    </row>
    <row r="31" spans="1:14" ht="121.5" customHeight="1" x14ac:dyDescent="0.25">
      <c r="A31" s="90"/>
      <c r="B31" s="95"/>
      <c r="C31" s="96"/>
      <c r="D31" s="87"/>
      <c r="E31" s="16" t="s">
        <v>23</v>
      </c>
      <c r="F31" s="17">
        <v>0</v>
      </c>
      <c r="G31" s="17">
        <f t="shared" ref="G31" si="4">SUM(H31:L31)</f>
        <v>0</v>
      </c>
      <c r="H31" s="17">
        <v>0</v>
      </c>
      <c r="I31" s="21">
        <v>0</v>
      </c>
      <c r="J31" s="21">
        <v>0</v>
      </c>
      <c r="K31" s="17">
        <v>0</v>
      </c>
      <c r="L31" s="17">
        <v>0</v>
      </c>
      <c r="M31" s="44"/>
      <c r="N31" s="143"/>
    </row>
    <row r="32" spans="1:14" ht="58.5" customHeight="1" x14ac:dyDescent="0.25">
      <c r="A32" s="88" t="s">
        <v>66</v>
      </c>
      <c r="B32" s="91" t="s">
        <v>71</v>
      </c>
      <c r="C32" s="136"/>
      <c r="D32" s="85" t="s">
        <v>25</v>
      </c>
      <c r="E32" s="20" t="s">
        <v>5</v>
      </c>
      <c r="F32" s="51">
        <v>1590</v>
      </c>
      <c r="G32" s="17">
        <f>SUM(H32:L32)</f>
        <v>29342</v>
      </c>
      <c r="H32" s="51">
        <f>H33+H34</f>
        <v>3265</v>
      </c>
      <c r="I32" s="62">
        <v>3265</v>
      </c>
      <c r="J32" s="62">
        <v>7604</v>
      </c>
      <c r="K32" s="51">
        <v>7604</v>
      </c>
      <c r="L32" s="17">
        <v>7604</v>
      </c>
      <c r="M32" s="85"/>
      <c r="N32" s="133" t="s">
        <v>90</v>
      </c>
    </row>
    <row r="33" spans="1:23" ht="85.5" customHeight="1" x14ac:dyDescent="0.25">
      <c r="A33" s="89"/>
      <c r="B33" s="137"/>
      <c r="C33" s="138"/>
      <c r="D33" s="86"/>
      <c r="E33" s="19" t="s">
        <v>6</v>
      </c>
      <c r="F33" s="17">
        <v>1590</v>
      </c>
      <c r="G33" s="17">
        <f>SUM(H33:L33)</f>
        <v>29342</v>
      </c>
      <c r="H33" s="51">
        <f>H36+H39+H42</f>
        <v>3265</v>
      </c>
      <c r="I33" s="62">
        <f t="shared" ref="I33" si="5">I36+I39+I42</f>
        <v>3265</v>
      </c>
      <c r="J33" s="62">
        <v>7604</v>
      </c>
      <c r="K33" s="51">
        <v>7604</v>
      </c>
      <c r="L33" s="51">
        <v>7604</v>
      </c>
      <c r="M33" s="86"/>
      <c r="N33" s="134"/>
    </row>
    <row r="34" spans="1:23" ht="58.5" customHeight="1" x14ac:dyDescent="0.25">
      <c r="A34" s="90"/>
      <c r="B34" s="139"/>
      <c r="C34" s="140"/>
      <c r="D34" s="87"/>
      <c r="E34" s="16" t="s">
        <v>23</v>
      </c>
      <c r="F34" s="17">
        <v>0</v>
      </c>
      <c r="G34" s="17">
        <f t="shared" ref="G34" si="6">SUM(H34:L34)</f>
        <v>0</v>
      </c>
      <c r="H34" s="17">
        <v>0</v>
      </c>
      <c r="I34" s="21">
        <v>0</v>
      </c>
      <c r="J34" s="21">
        <v>0</v>
      </c>
      <c r="K34" s="17">
        <v>0</v>
      </c>
      <c r="L34" s="17">
        <v>0</v>
      </c>
      <c r="M34" s="87"/>
      <c r="N34" s="135"/>
    </row>
    <row r="35" spans="1:23" ht="28.5" customHeight="1" x14ac:dyDescent="0.25">
      <c r="A35" s="97" t="s">
        <v>22</v>
      </c>
      <c r="B35" s="79" t="s">
        <v>87</v>
      </c>
      <c r="C35" s="80"/>
      <c r="D35" s="85" t="s">
        <v>25</v>
      </c>
      <c r="E35" s="20" t="s">
        <v>5</v>
      </c>
      <c r="F35" s="51">
        <v>1590</v>
      </c>
      <c r="G35" s="17">
        <f>SUM(H35:L35)</f>
        <v>8136</v>
      </c>
      <c r="H35" s="51">
        <v>1590</v>
      </c>
      <c r="I35" s="62">
        <v>1590</v>
      </c>
      <c r="J35" s="62">
        <v>1652</v>
      </c>
      <c r="K35" s="51">
        <v>1652</v>
      </c>
      <c r="L35" s="17">
        <v>1652</v>
      </c>
      <c r="M35" s="85" t="s">
        <v>64</v>
      </c>
      <c r="N35" s="133"/>
    </row>
    <row r="36" spans="1:23" ht="77.25" customHeight="1" x14ac:dyDescent="0.25">
      <c r="A36" s="98"/>
      <c r="B36" s="81"/>
      <c r="C36" s="82"/>
      <c r="D36" s="86"/>
      <c r="E36" s="20" t="s">
        <v>6</v>
      </c>
      <c r="F36" s="17">
        <v>1590</v>
      </c>
      <c r="G36" s="17">
        <f>SUM(H36:L36)</f>
        <v>8136</v>
      </c>
      <c r="H36" s="51">
        <v>1590</v>
      </c>
      <c r="I36" s="62">
        <v>1590</v>
      </c>
      <c r="J36" s="62">
        <v>1652</v>
      </c>
      <c r="K36" s="51">
        <v>1652</v>
      </c>
      <c r="L36" s="17">
        <v>1652</v>
      </c>
      <c r="M36" s="86"/>
      <c r="N36" s="134"/>
    </row>
    <row r="37" spans="1:23" ht="99" customHeight="1" x14ac:dyDescent="0.25">
      <c r="A37" s="99"/>
      <c r="B37" s="83"/>
      <c r="C37" s="84"/>
      <c r="D37" s="87"/>
      <c r="E37" s="16" t="s">
        <v>23</v>
      </c>
      <c r="F37" s="17">
        <v>0</v>
      </c>
      <c r="G37" s="17">
        <f t="shared" ref="G37" si="7">SUM(H37:L37)</f>
        <v>0</v>
      </c>
      <c r="H37" s="17">
        <v>0</v>
      </c>
      <c r="I37" s="21">
        <v>0</v>
      </c>
      <c r="J37" s="21">
        <v>0</v>
      </c>
      <c r="K37" s="17">
        <v>0</v>
      </c>
      <c r="L37" s="17">
        <v>0</v>
      </c>
      <c r="M37" s="87"/>
      <c r="N37" s="135"/>
    </row>
    <row r="38" spans="1:23" ht="99" customHeight="1" x14ac:dyDescent="0.25">
      <c r="A38" s="45" t="s">
        <v>72</v>
      </c>
      <c r="B38" s="79" t="s">
        <v>88</v>
      </c>
      <c r="C38" s="80"/>
      <c r="D38" s="85" t="s">
        <v>25</v>
      </c>
      <c r="E38" s="20" t="s">
        <v>5</v>
      </c>
      <c r="F38" s="17">
        <v>0</v>
      </c>
      <c r="G38" s="52">
        <f>SUM(H38:L38)</f>
        <v>8706</v>
      </c>
      <c r="H38" s="17">
        <v>1575</v>
      </c>
      <c r="I38" s="21">
        <v>1575</v>
      </c>
      <c r="J38" s="21">
        <v>1852</v>
      </c>
      <c r="K38" s="17">
        <v>1852</v>
      </c>
      <c r="L38" s="17">
        <v>1852</v>
      </c>
      <c r="M38" s="85" t="s">
        <v>64</v>
      </c>
      <c r="N38" s="148"/>
    </row>
    <row r="39" spans="1:23" ht="99" customHeight="1" x14ac:dyDescent="0.25">
      <c r="A39" s="45"/>
      <c r="B39" s="81"/>
      <c r="C39" s="82"/>
      <c r="D39" s="86"/>
      <c r="E39" s="20" t="s">
        <v>6</v>
      </c>
      <c r="F39" s="51">
        <v>0</v>
      </c>
      <c r="G39" s="52">
        <f>SUM(H39:L39)</f>
        <v>8706</v>
      </c>
      <c r="H39" s="51">
        <v>1575</v>
      </c>
      <c r="I39" s="21">
        <v>1575</v>
      </c>
      <c r="J39" s="21">
        <v>1852</v>
      </c>
      <c r="K39" s="17">
        <v>1852</v>
      </c>
      <c r="L39" s="21">
        <v>1852</v>
      </c>
      <c r="M39" s="86"/>
      <c r="N39" s="149"/>
    </row>
    <row r="40" spans="1:23" ht="99" customHeight="1" x14ac:dyDescent="0.25">
      <c r="A40" s="45"/>
      <c r="B40" s="83"/>
      <c r="C40" s="84"/>
      <c r="D40" s="87"/>
      <c r="E40" s="16" t="s">
        <v>23</v>
      </c>
      <c r="F40" s="17">
        <v>0</v>
      </c>
      <c r="G40" s="52">
        <v>0</v>
      </c>
      <c r="H40" s="17">
        <v>0</v>
      </c>
      <c r="I40" s="21">
        <v>0</v>
      </c>
      <c r="J40" s="21">
        <v>0</v>
      </c>
      <c r="K40" s="17">
        <v>0</v>
      </c>
      <c r="L40" s="17">
        <v>0</v>
      </c>
      <c r="M40" s="87"/>
      <c r="N40" s="150"/>
    </row>
    <row r="41" spans="1:23" ht="99" customHeight="1" x14ac:dyDescent="0.25">
      <c r="A41" s="76" t="s">
        <v>69</v>
      </c>
      <c r="B41" s="79" t="s">
        <v>89</v>
      </c>
      <c r="C41" s="80"/>
      <c r="D41" s="85" t="s">
        <v>21</v>
      </c>
      <c r="E41" s="18" t="s">
        <v>5</v>
      </c>
      <c r="F41" s="17">
        <v>100</v>
      </c>
      <c r="G41" s="17">
        <f>SUM(H41:L41)</f>
        <v>12500</v>
      </c>
      <c r="H41" s="17">
        <v>100</v>
      </c>
      <c r="I41" s="21">
        <v>100</v>
      </c>
      <c r="J41" s="21">
        <v>4100</v>
      </c>
      <c r="K41" s="17">
        <v>4100</v>
      </c>
      <c r="L41" s="17">
        <v>4100</v>
      </c>
      <c r="M41" s="85" t="s">
        <v>64</v>
      </c>
      <c r="N41" s="53"/>
    </row>
    <row r="42" spans="1:23" ht="99" customHeight="1" x14ac:dyDescent="0.25">
      <c r="A42" s="77"/>
      <c r="B42" s="81"/>
      <c r="C42" s="82"/>
      <c r="D42" s="86"/>
      <c r="E42" s="20" t="s">
        <v>6</v>
      </c>
      <c r="F42" s="17">
        <v>100</v>
      </c>
      <c r="G42" s="17">
        <f>SUM(H42:L42)</f>
        <v>12500</v>
      </c>
      <c r="H42" s="17">
        <v>100</v>
      </c>
      <c r="I42" s="21">
        <v>100</v>
      </c>
      <c r="J42" s="21">
        <v>4100</v>
      </c>
      <c r="K42" s="17">
        <v>4100</v>
      </c>
      <c r="L42" s="17">
        <v>4100</v>
      </c>
      <c r="M42" s="86"/>
      <c r="N42" s="53"/>
    </row>
    <row r="43" spans="1:23" ht="99" customHeight="1" x14ac:dyDescent="0.25">
      <c r="A43" s="78"/>
      <c r="B43" s="83"/>
      <c r="C43" s="84"/>
      <c r="D43" s="87"/>
      <c r="E43" s="16" t="s">
        <v>23</v>
      </c>
      <c r="F43" s="17">
        <v>0</v>
      </c>
      <c r="G43" s="17">
        <f t="shared" ref="G43" si="8">SUM(H43:L43)</f>
        <v>0</v>
      </c>
      <c r="H43" s="17">
        <v>0</v>
      </c>
      <c r="I43" s="21">
        <v>0</v>
      </c>
      <c r="J43" s="21">
        <v>0</v>
      </c>
      <c r="K43" s="17">
        <v>0</v>
      </c>
      <c r="L43" s="17">
        <v>0</v>
      </c>
      <c r="M43" s="87"/>
      <c r="N43" s="53"/>
    </row>
    <row r="44" spans="1:23" ht="31.5" customHeight="1" x14ac:dyDescent="0.25">
      <c r="A44" s="123"/>
      <c r="B44" s="124" t="s">
        <v>73</v>
      </c>
      <c r="C44" s="125"/>
      <c r="D44" s="130" t="s">
        <v>84</v>
      </c>
      <c r="E44" s="31" t="s">
        <v>65</v>
      </c>
      <c r="F44" s="22">
        <v>66037.3</v>
      </c>
      <c r="G44" s="22">
        <f>SUM(H44:L44)</f>
        <v>387994.5</v>
      </c>
      <c r="H44" s="22">
        <f>H45+H46</f>
        <v>64327.5</v>
      </c>
      <c r="I44" s="63">
        <f>I45+I46</f>
        <v>89006.399999999994</v>
      </c>
      <c r="J44" s="63">
        <f>J45+J46</f>
        <v>78220.2</v>
      </c>
      <c r="K44" s="22">
        <f>K45+K46</f>
        <v>78220.2</v>
      </c>
      <c r="L44" s="22">
        <f>L45+L46</f>
        <v>78220.2</v>
      </c>
      <c r="M44" s="85"/>
      <c r="N44" s="103"/>
      <c r="Q44" s="37"/>
      <c r="R44" s="37"/>
      <c r="S44" s="37"/>
      <c r="T44" s="37"/>
      <c r="U44" s="37"/>
      <c r="V44" s="37"/>
    </row>
    <row r="45" spans="1:23" ht="96" customHeight="1" x14ac:dyDescent="0.25">
      <c r="A45" s="123"/>
      <c r="B45" s="126"/>
      <c r="C45" s="127"/>
      <c r="D45" s="131"/>
      <c r="E45" s="16" t="s">
        <v>6</v>
      </c>
      <c r="F45" s="22">
        <v>42837.3</v>
      </c>
      <c r="G45" s="22">
        <f>SUM(H45:L45)</f>
        <v>272142.09999999998</v>
      </c>
      <c r="H45" s="54">
        <f>H10+H33</f>
        <v>31927.5</v>
      </c>
      <c r="I45" s="63">
        <f>I10+I33</f>
        <v>52806.400000000001</v>
      </c>
      <c r="J45" s="63">
        <f>J10+J33</f>
        <v>62469.399999999994</v>
      </c>
      <c r="K45" s="22">
        <f>K10+K33</f>
        <v>62469.399999999994</v>
      </c>
      <c r="L45" s="22">
        <f>L10+L33</f>
        <v>62469.399999999994</v>
      </c>
      <c r="M45" s="86"/>
      <c r="N45" s="104"/>
      <c r="Q45" s="37"/>
      <c r="R45" s="37"/>
      <c r="S45" s="37"/>
      <c r="T45" s="37"/>
      <c r="U45" s="37"/>
      <c r="V45" s="37"/>
      <c r="W45" s="37"/>
    </row>
    <row r="46" spans="1:23" ht="86.25" customHeight="1" x14ac:dyDescent="0.25">
      <c r="A46" s="123"/>
      <c r="B46" s="128"/>
      <c r="C46" s="129"/>
      <c r="D46" s="132"/>
      <c r="E46" s="16" t="s">
        <v>23</v>
      </c>
      <c r="F46" s="22">
        <v>23200</v>
      </c>
      <c r="G46" s="22">
        <f>SUM(H46:L46)</f>
        <v>115852.40000000001</v>
      </c>
      <c r="H46" s="22">
        <f>H11</f>
        <v>32400</v>
      </c>
      <c r="I46" s="63">
        <f>I11</f>
        <v>36200</v>
      </c>
      <c r="J46" s="63">
        <f>J11</f>
        <v>15750.8</v>
      </c>
      <c r="K46" s="22">
        <f>K11</f>
        <v>15750.8</v>
      </c>
      <c r="L46" s="22">
        <f>L11</f>
        <v>15750.8</v>
      </c>
      <c r="M46" s="87"/>
      <c r="N46" s="105"/>
      <c r="Q46" s="37"/>
      <c r="R46" s="37"/>
      <c r="S46" s="37"/>
      <c r="T46" s="37"/>
      <c r="U46" s="37"/>
      <c r="V46" s="37"/>
    </row>
  </sheetData>
  <mergeCells count="77">
    <mergeCell ref="J1:N1"/>
    <mergeCell ref="N38:N40"/>
    <mergeCell ref="N29:N31"/>
    <mergeCell ref="N9:N11"/>
    <mergeCell ref="N15:N17"/>
    <mergeCell ref="N18:N20"/>
    <mergeCell ref="N12:N14"/>
    <mergeCell ref="N21:N22"/>
    <mergeCell ref="N35:N37"/>
    <mergeCell ref="C4:M4"/>
    <mergeCell ref="B38:C40"/>
    <mergeCell ref="D38:D40"/>
    <mergeCell ref="M38:M40"/>
    <mergeCell ref="A9:A11"/>
    <mergeCell ref="B9:C11"/>
    <mergeCell ref="D9:D11"/>
    <mergeCell ref="M9:M11"/>
    <mergeCell ref="B26:C28"/>
    <mergeCell ref="D26:D28"/>
    <mergeCell ref="B18:C20"/>
    <mergeCell ref="D18:D20"/>
    <mergeCell ref="M18:M20"/>
    <mergeCell ref="D15:D17"/>
    <mergeCell ref="M23:M24"/>
    <mergeCell ref="A18:A20"/>
    <mergeCell ref="M21:M22"/>
    <mergeCell ref="D12:D14"/>
    <mergeCell ref="B25:C25"/>
    <mergeCell ref="A21:A22"/>
    <mergeCell ref="A15:A17"/>
    <mergeCell ref="D35:D37"/>
    <mergeCell ref="B35:C37"/>
    <mergeCell ref="N32:N34"/>
    <mergeCell ref="A32:A34"/>
    <mergeCell ref="B32:C34"/>
    <mergeCell ref="D32:D34"/>
    <mergeCell ref="M32:M34"/>
    <mergeCell ref="N23:N25"/>
    <mergeCell ref="N26:N28"/>
    <mergeCell ref="B21:C22"/>
    <mergeCell ref="A23:A25"/>
    <mergeCell ref="D21:D22"/>
    <mergeCell ref="D23:D25"/>
    <mergeCell ref="B23:C24"/>
    <mergeCell ref="B15:C17"/>
    <mergeCell ref="N44:N46"/>
    <mergeCell ref="A5:N5"/>
    <mergeCell ref="A6:A7"/>
    <mergeCell ref="B6:C7"/>
    <mergeCell ref="D6:D7"/>
    <mergeCell ref="E6:E7"/>
    <mergeCell ref="F6:F7"/>
    <mergeCell ref="G6:G7"/>
    <mergeCell ref="M6:M7"/>
    <mergeCell ref="N6:N7"/>
    <mergeCell ref="H6:L6"/>
    <mergeCell ref="B8:C8"/>
    <mergeCell ref="A44:A46"/>
    <mergeCell ref="B44:C46"/>
    <mergeCell ref="D44:D46"/>
    <mergeCell ref="M44:M46"/>
    <mergeCell ref="A41:A43"/>
    <mergeCell ref="B41:C43"/>
    <mergeCell ref="D41:D43"/>
    <mergeCell ref="M41:M43"/>
    <mergeCell ref="A12:A14"/>
    <mergeCell ref="B12:C14"/>
    <mergeCell ref="M12:M14"/>
    <mergeCell ref="A35:A37"/>
    <mergeCell ref="M35:M37"/>
    <mergeCell ref="M29:M30"/>
    <mergeCell ref="D29:D31"/>
    <mergeCell ref="B29:C31"/>
    <mergeCell ref="A29:A31"/>
    <mergeCell ref="A26:A28"/>
    <mergeCell ref="M26:M28"/>
    <mergeCell ref="M15:M17"/>
  </mergeCells>
  <printOptions horizontalCentered="1"/>
  <pageMargins left="0.25" right="0.25" top="0.24" bottom="0.16" header="0.3" footer="0.3"/>
  <pageSetup paperSize="9" scale="54" fitToHeight="0" orientation="landscape" r:id="rId1"/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Обоснование финановых ресурсов</vt:lpstr>
      <vt:lpstr>Перечень мероприятий </vt:lpstr>
      <vt:lpstr>'Обоснование финановых ресурсов'!OLE_LINK54</vt:lpstr>
      <vt:lpstr>'Обоснование финановых ресурсов'!Область_печати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2019-04-08T08:17:54Z</dcterms:modified>
</cp:coreProperties>
</file>