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80" yWindow="150" windowWidth="24450" windowHeight="125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945" i="1" l="1"/>
  <c r="F2949" i="1"/>
  <c r="F2892" i="1"/>
  <c r="F2908" i="1"/>
  <c r="F2923" i="1"/>
  <c r="F2938" i="1"/>
  <c r="F2943" i="1"/>
  <c r="F2818" i="1"/>
  <c r="F2823" i="1"/>
  <c r="F2828" i="1"/>
  <c r="F2843" i="1"/>
  <c r="F2848" i="1"/>
  <c r="F2791" i="1"/>
  <c r="F2781" i="1"/>
  <c r="F2786" i="1"/>
  <c r="F2761" i="1"/>
  <c r="F2766" i="1"/>
  <c r="F2771" i="1"/>
  <c r="F2705" i="1"/>
  <c r="F2710" i="1"/>
  <c r="F2715" i="1"/>
  <c r="F2720" i="1"/>
  <c r="F2725" i="1"/>
  <c r="F2730" i="1"/>
  <c r="F2735" i="1"/>
  <c r="F2740" i="1"/>
  <c r="F2365" i="1"/>
  <c r="F2370" i="1"/>
  <c r="F2375" i="1"/>
  <c r="F2380" i="1"/>
  <c r="F2385" i="1"/>
  <c r="F2390" i="1"/>
  <c r="F2395" i="1"/>
  <c r="F2400" i="1"/>
  <c r="F2405" i="1"/>
  <c r="F2410" i="1"/>
  <c r="F2420" i="1"/>
  <c r="F2430" i="1"/>
  <c r="F2435" i="1"/>
  <c r="F2440" i="1"/>
  <c r="F2445" i="1"/>
  <c r="F2450" i="1"/>
  <c r="F2455" i="1"/>
  <c r="F2460" i="1"/>
  <c r="F2465" i="1"/>
  <c r="F2470" i="1"/>
  <c r="F2475" i="1"/>
  <c r="F2480" i="1"/>
  <c r="F2485" i="1"/>
  <c r="F2490" i="1"/>
  <c r="F2495" i="1"/>
  <c r="F2500" i="1"/>
  <c r="F2505" i="1"/>
  <c r="F2510" i="1"/>
  <c r="F2515" i="1"/>
  <c r="F2520" i="1"/>
  <c r="F2525" i="1"/>
  <c r="F2530" i="1"/>
  <c r="F2535" i="1"/>
  <c r="F2540" i="1"/>
  <c r="F2545" i="1"/>
  <c r="F2550" i="1"/>
  <c r="F2555" i="1"/>
  <c r="F2560" i="1"/>
  <c r="F2565" i="1"/>
  <c r="F2570" i="1"/>
  <c r="F2575" i="1"/>
  <c r="F2580" i="1"/>
  <c r="F2585" i="1"/>
  <c r="F2590" i="1"/>
  <c r="F2595" i="1"/>
  <c r="F2600" i="1"/>
  <c r="F2605" i="1"/>
  <c r="F2610" i="1"/>
  <c r="F2615" i="1"/>
  <c r="F2620" i="1"/>
  <c r="F2625" i="1"/>
  <c r="F2630" i="1"/>
  <c r="F2635" i="1"/>
  <c r="F2640" i="1"/>
  <c r="F2655" i="1"/>
  <c r="F2660" i="1"/>
  <c r="F2665" i="1"/>
  <c r="F2670" i="1"/>
  <c r="F2675" i="1"/>
  <c r="F2680" i="1"/>
  <c r="F2685" i="1"/>
  <c r="F2690" i="1"/>
  <c r="F2695" i="1"/>
  <c r="F2700" i="1"/>
  <c r="F2350" i="1"/>
  <c r="F2286" i="1"/>
  <c r="F2289" i="1"/>
  <c r="F2299" i="1"/>
  <c r="F2304" i="1"/>
  <c r="F2309" i="1"/>
  <c r="F2319" i="1"/>
  <c r="F2329" i="1"/>
  <c r="F2259" i="1"/>
  <c r="F2260" i="1"/>
  <c r="F2264" i="1"/>
  <c r="F2269" i="1"/>
  <c r="F2275" i="1"/>
  <c r="F2279" i="1"/>
  <c r="F2280" i="1"/>
  <c r="F2284" i="1"/>
  <c r="F2236" i="1"/>
  <c r="F2237" i="1"/>
  <c r="F2238" i="1"/>
  <c r="F2230" i="1"/>
  <c r="F2228" i="1"/>
  <c r="F2218" i="1"/>
  <c r="F2220" i="1"/>
  <c r="F2210" i="1"/>
  <c r="F2212" i="1"/>
  <c r="F2208" i="1"/>
  <c r="F2206" i="1"/>
  <c r="F2202" i="1"/>
  <c r="F2200" i="1"/>
  <c r="F2196" i="1"/>
  <c r="F2190" i="1"/>
  <c r="F2186" i="1"/>
  <c r="F2183" i="1"/>
  <c r="F2180" i="1"/>
  <c r="F2173" i="1"/>
  <c r="F2169" i="1"/>
  <c r="F2159" i="1"/>
  <c r="F2157" i="1"/>
  <c r="F2146" i="1"/>
  <c r="F2142" i="1"/>
  <c r="F2136" i="1"/>
  <c r="F2134" i="1"/>
  <c r="F2132" i="1"/>
  <c r="F2130" i="1"/>
  <c r="F2120" i="1"/>
  <c r="F2121" i="1"/>
  <c r="F2114" i="1"/>
  <c r="F2115" i="1"/>
  <c r="F2111" i="1"/>
  <c r="F2112" i="1"/>
  <c r="F2105" i="1"/>
  <c r="F2100" i="1"/>
  <c r="F2098" i="1"/>
  <c r="F2096" i="1"/>
  <c r="F2094" i="1"/>
  <c r="F2093" i="1"/>
  <c r="F2076" i="1"/>
  <c r="F2077" i="1"/>
  <c r="F2078" i="1"/>
  <c r="F2065" i="1"/>
  <c r="F2036" i="1"/>
  <c r="F2037" i="1"/>
  <c r="F2038" i="1"/>
  <c r="F2056" i="1"/>
  <c r="F2010" i="1"/>
  <c r="F2008" i="1"/>
  <c r="F2009" i="1"/>
  <c r="F2007" i="1"/>
  <c r="F1997" i="1"/>
  <c r="F2016" i="1"/>
  <c r="F2014" i="1"/>
  <c r="F2015" i="1"/>
  <c r="F2001" i="1"/>
  <c r="F2002" i="1"/>
  <c r="F1996" i="1"/>
  <c r="F1995" i="1"/>
  <c r="F1991" i="1"/>
  <c r="F1990" i="1"/>
  <c r="F1989" i="1"/>
  <c r="F1988" i="1"/>
  <c r="F1984" i="1"/>
  <c r="F1982" i="1"/>
  <c r="F1983" i="1"/>
  <c r="F1981" i="1"/>
  <c r="F1978" i="1"/>
  <c r="F1976" i="1"/>
  <c r="F1923" i="1"/>
  <c r="F1936" i="1"/>
  <c r="F1937" i="1"/>
  <c r="F1957" i="1"/>
  <c r="F1786" i="1"/>
  <c r="F1800" i="1"/>
  <c r="F1801" i="1"/>
  <c r="F1703" i="1"/>
  <c r="F1709" i="1"/>
  <c r="F1746" i="1"/>
  <c r="F1747" i="1"/>
  <c r="F1751" i="1"/>
  <c r="F1756" i="1"/>
  <c r="F1761" i="1"/>
  <c r="F1766" i="1"/>
  <c r="F1771" i="1"/>
  <c r="F1776" i="1"/>
  <c r="F1663" i="1"/>
  <c r="F1664" i="1"/>
  <c r="F1665" i="1"/>
  <c r="F1675" i="1"/>
  <c r="F1676" i="1"/>
  <c r="F1677" i="1"/>
  <c r="F1681" i="1"/>
  <c r="F1682" i="1"/>
  <c r="F1683" i="1"/>
  <c r="F1689" i="1"/>
  <c r="F1697" i="1"/>
  <c r="F1604" i="1"/>
  <c r="F1605" i="1"/>
  <c r="F1607" i="1"/>
  <c r="F1608" i="1"/>
  <c r="F1609" i="1"/>
  <c r="F1610" i="1"/>
  <c r="F1612" i="1"/>
  <c r="F1613" i="1"/>
  <c r="F1614" i="1"/>
  <c r="F1615" i="1"/>
  <c r="F1617" i="1"/>
  <c r="F1618" i="1"/>
  <c r="F1619" i="1"/>
  <c r="F1620" i="1"/>
  <c r="F1622" i="1"/>
  <c r="F1623" i="1"/>
  <c r="F1624" i="1"/>
  <c r="F1588" i="1"/>
  <c r="F1595" i="1"/>
  <c r="F1597" i="1"/>
  <c r="F1598" i="1"/>
  <c r="F1599" i="1"/>
  <c r="F1600" i="1"/>
  <c r="F1602" i="1"/>
  <c r="F1603" i="1"/>
  <c r="F1574" i="1"/>
  <c r="F1575" i="1"/>
  <c r="F1576" i="1"/>
  <c r="F1577" i="1"/>
  <c r="F1578" i="1"/>
  <c r="F1579" i="1"/>
  <c r="F1573" i="1"/>
  <c r="F1568" i="1"/>
  <c r="F1570" i="1"/>
  <c r="F1567" i="1"/>
  <c r="F1563" i="1"/>
  <c r="F1561" i="1"/>
  <c r="F1560" i="1"/>
  <c r="F1557" i="1"/>
  <c r="F1556" i="1"/>
  <c r="F1548" i="1"/>
  <c r="F1546" i="1"/>
  <c r="F1545" i="1"/>
  <c r="F1543" i="1"/>
  <c r="F1542" i="1"/>
  <c r="F1540" i="1"/>
  <c r="F1538" i="1"/>
  <c r="F1536" i="1"/>
  <c r="F1535" i="1"/>
  <c r="F1533" i="1"/>
  <c r="F1531" i="1"/>
  <c r="F1530" i="1"/>
  <c r="F1528" i="1"/>
  <c r="F1527" i="1"/>
  <c r="F1525" i="1"/>
  <c r="F1524" i="1"/>
  <c r="F1519" i="1"/>
  <c r="F1520" i="1"/>
  <c r="F1521" i="1"/>
  <c r="F1522" i="1"/>
  <c r="F1518" i="1"/>
  <c r="F1516" i="1"/>
  <c r="F1514" i="1"/>
  <c r="F1513" i="1"/>
  <c r="F1497" i="1"/>
  <c r="F1498" i="1"/>
  <c r="F1499" i="1"/>
  <c r="F1500" i="1"/>
  <c r="F1501" i="1"/>
  <c r="F1487" i="1"/>
  <c r="F1488" i="1"/>
  <c r="F1489" i="1"/>
  <c r="F1490" i="1"/>
  <c r="F1491" i="1"/>
  <c r="F1469" i="1"/>
  <c r="F1470" i="1"/>
  <c r="F1471" i="1"/>
  <c r="F1472" i="1"/>
  <c r="F1474" i="1"/>
  <c r="F1475" i="1"/>
  <c r="F1476" i="1"/>
  <c r="F1477" i="1"/>
  <c r="F1478" i="1"/>
  <c r="F1480" i="1"/>
  <c r="F1481" i="1"/>
  <c r="F1482" i="1"/>
  <c r="F1483" i="1"/>
  <c r="F1484" i="1"/>
  <c r="F1485" i="1"/>
  <c r="F1486" i="1"/>
  <c r="F1465" i="1"/>
  <c r="F1467" i="1"/>
  <c r="F1462" i="1"/>
  <c r="F1457" i="1"/>
  <c r="F1460" i="1"/>
  <c r="F1454" i="1"/>
  <c r="F1456" i="1"/>
  <c r="F1442" i="1"/>
  <c r="F1437" i="1"/>
  <c r="F1416" i="1"/>
  <c r="F1417" i="1"/>
  <c r="F1423" i="1"/>
  <c r="F1424" i="1"/>
  <c r="F1425" i="1"/>
  <c r="F1426" i="1"/>
  <c r="F1427" i="1"/>
  <c r="F1428" i="1"/>
  <c r="F1429" i="1"/>
  <c r="F1430" i="1"/>
  <c r="F1431" i="1"/>
  <c r="F1432" i="1"/>
  <c r="F1395" i="1"/>
  <c r="F1400" i="1"/>
  <c r="F1401" i="1"/>
  <c r="F1402" i="1"/>
  <c r="F1403" i="1"/>
  <c r="F1404" i="1"/>
  <c r="F1405" i="1"/>
  <c r="F1406" i="1"/>
  <c r="F1407" i="1"/>
  <c r="F1301" i="1"/>
  <c r="F1302" i="1"/>
  <c r="F1317" i="1"/>
  <c r="F1242" i="1"/>
  <c r="F1243" i="1"/>
  <c r="F1257" i="1"/>
  <c r="F1258" i="1"/>
  <c r="F1270" i="1"/>
  <c r="F1272" i="1"/>
  <c r="F1286" i="1"/>
  <c r="F1196" i="1"/>
  <c r="F1198" i="1"/>
  <c r="F1201" i="1"/>
  <c r="F1203" i="1"/>
  <c r="F1206" i="1"/>
  <c r="F1208" i="1"/>
  <c r="F1211" i="1"/>
  <c r="F1213" i="1"/>
  <c r="F1216" i="1"/>
  <c r="F1218" i="1"/>
  <c r="F1221" i="1"/>
  <c r="F1158" i="1"/>
  <c r="F1161" i="1"/>
  <c r="F1163" i="1"/>
  <c r="F1166" i="1"/>
  <c r="F1168" i="1"/>
  <c r="F1171" i="1"/>
  <c r="F1173" i="1"/>
  <c r="F1176" i="1"/>
  <c r="F1183" i="1"/>
  <c r="F1186" i="1"/>
  <c r="F1188" i="1"/>
  <c r="F1191" i="1"/>
  <c r="F1193" i="1"/>
  <c r="F1106" i="1"/>
  <c r="F1108" i="1"/>
  <c r="F1111" i="1"/>
  <c r="F1118" i="1"/>
  <c r="F1121" i="1"/>
  <c r="F1123" i="1"/>
  <c r="F1126" i="1"/>
  <c r="F1128" i="1"/>
  <c r="F1131" i="1"/>
  <c r="F1133" i="1"/>
  <c r="F1136" i="1"/>
  <c r="F1138" i="1"/>
  <c r="F1141" i="1"/>
  <c r="F1143" i="1"/>
  <c r="F1146" i="1"/>
  <c r="F1148" i="1"/>
  <c r="F1151" i="1"/>
  <c r="F1153" i="1"/>
  <c r="F1156" i="1"/>
  <c r="F1096" i="1"/>
  <c r="F1098" i="1"/>
  <c r="F1101" i="1"/>
  <c r="F1103" i="1"/>
  <c r="F1076" i="1"/>
  <c r="F1078" i="1"/>
  <c r="F1081" i="1"/>
  <c r="F1083" i="1"/>
  <c r="F1086" i="1"/>
  <c r="F1088" i="1"/>
  <c r="F1091" i="1"/>
  <c r="F1093" i="1"/>
  <c r="F1073" i="1"/>
  <c r="F1061" i="1"/>
  <c r="F1065" i="1"/>
  <c r="F1060" i="1"/>
  <c r="F1057" i="1"/>
  <c r="F1030" i="1"/>
  <c r="F1031" i="1"/>
  <c r="F1037" i="1"/>
  <c r="F1040" i="1"/>
  <c r="F1027" i="1"/>
  <c r="F970" i="1"/>
  <c r="F965" i="1"/>
  <c r="F960" i="1"/>
  <c r="F955" i="1"/>
  <c r="F905" i="1"/>
  <c r="F902" i="1"/>
  <c r="F878" i="1"/>
  <c r="F875" i="1"/>
  <c r="F872" i="1"/>
  <c r="F870" i="1"/>
  <c r="F866" i="1"/>
  <c r="F864" i="1"/>
  <c r="F861" i="1"/>
  <c r="F860" i="1"/>
  <c r="F858" i="1"/>
  <c r="F855" i="1"/>
  <c r="F854" i="1"/>
  <c r="F852" i="1"/>
  <c r="F842" i="1"/>
  <c r="F843" i="1"/>
  <c r="F844" i="1"/>
  <c r="F839" i="1"/>
  <c r="F838" i="1"/>
  <c r="F836" i="1"/>
  <c r="F833" i="1"/>
  <c r="F832" i="1"/>
  <c r="F808" i="1"/>
  <c r="F809" i="1"/>
  <c r="F810" i="1"/>
  <c r="F811" i="1"/>
  <c r="F814" i="1"/>
  <c r="F816" i="1"/>
  <c r="F817" i="1"/>
  <c r="F820" i="1"/>
  <c r="F821" i="1"/>
  <c r="F822" i="1"/>
  <c r="F805" i="1"/>
  <c r="F806" i="1"/>
  <c r="F804" i="1"/>
  <c r="F672" i="1"/>
  <c r="F662" i="1"/>
  <c r="F652" i="1"/>
  <c r="F642" i="1"/>
  <c r="F632" i="1"/>
  <c r="F512" i="1"/>
  <c r="F517" i="1"/>
  <c r="F522" i="1"/>
  <c r="F527" i="1"/>
  <c r="F536" i="1"/>
  <c r="F537" i="1"/>
  <c r="F542" i="1"/>
  <c r="F546" i="1"/>
  <c r="F547" i="1"/>
  <c r="F552" i="1"/>
  <c r="F556" i="1"/>
  <c r="F557" i="1"/>
  <c r="F562" i="1"/>
  <c r="F567" i="1"/>
  <c r="F572" i="1"/>
  <c r="F577" i="1"/>
  <c r="F582" i="1"/>
  <c r="F587" i="1"/>
  <c r="F597" i="1"/>
  <c r="F433" i="1"/>
  <c r="F435" i="1"/>
  <c r="F437" i="1"/>
  <c r="F439" i="1"/>
  <c r="F441" i="1"/>
  <c r="F443" i="1"/>
  <c r="F452" i="1"/>
  <c r="F461" i="1"/>
  <c r="F467" i="1"/>
  <c r="F477" i="1"/>
  <c r="F486" i="1"/>
  <c r="F487" i="1"/>
  <c r="F400" i="1"/>
  <c r="F378" i="1"/>
  <c r="F380" i="1"/>
  <c r="F374" i="1"/>
  <c r="F376" i="1"/>
  <c r="F312" i="1"/>
  <c r="F317" i="1"/>
  <c r="F323" i="1"/>
  <c r="F307" i="1"/>
  <c r="F282" i="1"/>
  <c r="F287" i="1"/>
  <c r="F292" i="1"/>
  <c r="F272" i="1"/>
  <c r="F273" i="1"/>
  <c r="F277" i="1"/>
  <c r="F242" i="1"/>
  <c r="F243" i="1"/>
  <c r="F247" i="1"/>
  <c r="F253" i="1"/>
  <c r="F229" i="1"/>
  <c r="F219" i="1"/>
  <c r="F216" i="1"/>
  <c r="F215" i="1"/>
  <c r="F211" i="1"/>
  <c r="F206" i="1"/>
  <c r="F201" i="1"/>
  <c r="F152" i="1"/>
  <c r="F157" i="1"/>
  <c r="F158" i="1"/>
  <c r="F176" i="1"/>
  <c r="F177" i="1"/>
  <c r="F181" i="1"/>
  <c r="F182" i="1"/>
  <c r="F186" i="1"/>
  <c r="F95" i="1" l="1"/>
  <c r="F90" i="1"/>
  <c r="D2006" i="1"/>
  <c r="E2006" i="1"/>
  <c r="G2006" i="1"/>
  <c r="E2004" i="1"/>
  <c r="F2006" i="1" l="1"/>
  <c r="F900" i="1"/>
  <c r="F901" i="1"/>
  <c r="F800" i="1"/>
  <c r="F801" i="1"/>
  <c r="F803" i="1"/>
  <c r="F799" i="1"/>
  <c r="F1071" i="1"/>
  <c r="F1068" i="1"/>
  <c r="G1594" i="1"/>
  <c r="E1594" i="1"/>
  <c r="D1594" i="1"/>
  <c r="G1593" i="1"/>
  <c r="E1593" i="1"/>
  <c r="D1593" i="1"/>
  <c r="G1592" i="1"/>
  <c r="G1504" i="1" s="1"/>
  <c r="E1592" i="1"/>
  <c r="D1592" i="1"/>
  <c r="D1504" i="1" s="1"/>
  <c r="G1585" i="1"/>
  <c r="E1585" i="1"/>
  <c r="D1585" i="1"/>
  <c r="D1583" i="1"/>
  <c r="F1583" i="1" s="1"/>
  <c r="G1580" i="1"/>
  <c r="E1580" i="1"/>
  <c r="F1580" i="1" s="1"/>
  <c r="D1569" i="1"/>
  <c r="F1569" i="1" s="1"/>
  <c r="D1566" i="1"/>
  <c r="F1566" i="1" s="1"/>
  <c r="D1562" i="1"/>
  <c r="F1562" i="1" s="1"/>
  <c r="D1559" i="1"/>
  <c r="F1559" i="1" s="1"/>
  <c r="D1555" i="1"/>
  <c r="F1555" i="1" s="1"/>
  <c r="G1553" i="1"/>
  <c r="E1553" i="1"/>
  <c r="D1553" i="1"/>
  <c r="G1552" i="1"/>
  <c r="E1552" i="1"/>
  <c r="D1552" i="1"/>
  <c r="G1510" i="1"/>
  <c r="G1507" i="1" s="1"/>
  <c r="E1510" i="1"/>
  <c r="D1510" i="1"/>
  <c r="D1507" i="1" s="1"/>
  <c r="E1504" i="1"/>
  <c r="G1503" i="1"/>
  <c r="E1503" i="1"/>
  <c r="D1503" i="1"/>
  <c r="G1495" i="1"/>
  <c r="G1492" i="1" s="1"/>
  <c r="E1495" i="1"/>
  <c r="D1495" i="1"/>
  <c r="D1492" i="1" s="1"/>
  <c r="E1492" i="1"/>
  <c r="G1479" i="1"/>
  <c r="E1479" i="1"/>
  <c r="F1479" i="1" s="1"/>
  <c r="G1473" i="1"/>
  <c r="E1473" i="1"/>
  <c r="F1473" i="1" s="1"/>
  <c r="G1468" i="1"/>
  <c r="E1468" i="1"/>
  <c r="F1468" i="1" s="1"/>
  <c r="G1466" i="1"/>
  <c r="E1466" i="1"/>
  <c r="F1466" i="1" s="1"/>
  <c r="G1464" i="1"/>
  <c r="E1464" i="1"/>
  <c r="F1464" i="1" s="1"/>
  <c r="G1463" i="1"/>
  <c r="E1463" i="1"/>
  <c r="F1463" i="1" s="1"/>
  <c r="G1461" i="1"/>
  <c r="E1461" i="1"/>
  <c r="F1461" i="1" s="1"/>
  <c r="G1459" i="1"/>
  <c r="E1459" i="1"/>
  <c r="F1459" i="1" s="1"/>
  <c r="G1458" i="1"/>
  <c r="E1458" i="1"/>
  <c r="F1458" i="1" s="1"/>
  <c r="G1455" i="1"/>
  <c r="E1455" i="1"/>
  <c r="F1455" i="1" s="1"/>
  <c r="D1452" i="1"/>
  <c r="G1451" i="1"/>
  <c r="E1451" i="1"/>
  <c r="D1451" i="1"/>
  <c r="D1446" i="1" s="1"/>
  <c r="G1448" i="1"/>
  <c r="E1448" i="1"/>
  <c r="D1448" i="1"/>
  <c r="G1446" i="1"/>
  <c r="G1445" i="1"/>
  <c r="E1445" i="1"/>
  <c r="D1445" i="1"/>
  <c r="G1439" i="1"/>
  <c r="E1439" i="1"/>
  <c r="F1439" i="1" s="1"/>
  <c r="G1434" i="1"/>
  <c r="E1434" i="1"/>
  <c r="F1434" i="1" s="1"/>
  <c r="G1422" i="1"/>
  <c r="E1422" i="1"/>
  <c r="D1422" i="1"/>
  <c r="G1421" i="1"/>
  <c r="E1421" i="1"/>
  <c r="D1421" i="1"/>
  <c r="G1413" i="1"/>
  <c r="E1413" i="1"/>
  <c r="D1413" i="1"/>
  <c r="G1412" i="1"/>
  <c r="E1412" i="1"/>
  <c r="D1412" i="1"/>
  <c r="G1411" i="1"/>
  <c r="E1411" i="1"/>
  <c r="D1411" i="1"/>
  <c r="G1410" i="1"/>
  <c r="E1410" i="1"/>
  <c r="D1410" i="1"/>
  <c r="G1409" i="1"/>
  <c r="E1409" i="1"/>
  <c r="D1409" i="1"/>
  <c r="G1399" i="1"/>
  <c r="G1394" i="1" s="1"/>
  <c r="E1399" i="1"/>
  <c r="D1399" i="1"/>
  <c r="D1394" i="1" s="1"/>
  <c r="G1393" i="1"/>
  <c r="E1393" i="1"/>
  <c r="D1393" i="1"/>
  <c r="G1392" i="1"/>
  <c r="E1392" i="1"/>
  <c r="D1392" i="1"/>
  <c r="G1391" i="1"/>
  <c r="E1391" i="1"/>
  <c r="D1391" i="1"/>
  <c r="F1504" i="1" l="1"/>
  <c r="G1387" i="1"/>
  <c r="G1382" i="1" s="1"/>
  <c r="F1399" i="1"/>
  <c r="F1412" i="1"/>
  <c r="F1421" i="1"/>
  <c r="F1492" i="1"/>
  <c r="F1495" i="1"/>
  <c r="F1552" i="1"/>
  <c r="F1585" i="1"/>
  <c r="F1593" i="1"/>
  <c r="G1386" i="1"/>
  <c r="F1411" i="1"/>
  <c r="F1413" i="1"/>
  <c r="F1422" i="1"/>
  <c r="E1446" i="1"/>
  <c r="F1446" i="1" s="1"/>
  <c r="F1451" i="1"/>
  <c r="F1510" i="1"/>
  <c r="F1553" i="1"/>
  <c r="F1592" i="1"/>
  <c r="F1594" i="1"/>
  <c r="G1389" i="1"/>
  <c r="D1388" i="1"/>
  <c r="G1418" i="1"/>
  <c r="D1447" i="1"/>
  <c r="D1444" i="1" s="1"/>
  <c r="G1549" i="1"/>
  <c r="E1506" i="1"/>
  <c r="E1590" i="1"/>
  <c r="G1408" i="1"/>
  <c r="G1452" i="1"/>
  <c r="G1447" i="1" s="1"/>
  <c r="G1444" i="1" s="1"/>
  <c r="D1505" i="1"/>
  <c r="D1383" i="1" s="1"/>
  <c r="D1418" i="1"/>
  <c r="G1390" i="1"/>
  <c r="E1387" i="1"/>
  <c r="G1388" i="1"/>
  <c r="E1408" i="1"/>
  <c r="D1408" i="1"/>
  <c r="D1449" i="1"/>
  <c r="G1505" i="1"/>
  <c r="D1506" i="1"/>
  <c r="G1506" i="1"/>
  <c r="D1549" i="1"/>
  <c r="G1590" i="1"/>
  <c r="D1389" i="1"/>
  <c r="D1390" i="1"/>
  <c r="G1381" i="1"/>
  <c r="E1382" i="1"/>
  <c r="E1386" i="1"/>
  <c r="D1387" i="1"/>
  <c r="D1382" i="1" s="1"/>
  <c r="E1388" i="1"/>
  <c r="E1394" i="1"/>
  <c r="F1394" i="1" s="1"/>
  <c r="E1418" i="1"/>
  <c r="F1418" i="1" s="1"/>
  <c r="D1440" i="1"/>
  <c r="D1435" i="1" s="1"/>
  <c r="D1386" i="1" s="1"/>
  <c r="E1452" i="1"/>
  <c r="F1452" i="1" s="1"/>
  <c r="E1505" i="1"/>
  <c r="E1507" i="1"/>
  <c r="F1507" i="1" s="1"/>
  <c r="E1549" i="1"/>
  <c r="F1549" i="1" s="1"/>
  <c r="D1590" i="1"/>
  <c r="F1505" i="1" l="1"/>
  <c r="F1388" i="1"/>
  <c r="D1502" i="1"/>
  <c r="F1387" i="1"/>
  <c r="F1590" i="1"/>
  <c r="F1408" i="1"/>
  <c r="F1506" i="1"/>
  <c r="G1449" i="1"/>
  <c r="G1384" i="1"/>
  <c r="D1384" i="1"/>
  <c r="G1383" i="1"/>
  <c r="G1385" i="1"/>
  <c r="G1502" i="1"/>
  <c r="F1382" i="1"/>
  <c r="E1502" i="1"/>
  <c r="F1502" i="1" s="1"/>
  <c r="D1385" i="1"/>
  <c r="D1381" i="1"/>
  <c r="E1389" i="1"/>
  <c r="E1381" i="1"/>
  <c r="E1447" i="1"/>
  <c r="E1449" i="1"/>
  <c r="F1449" i="1" s="1"/>
  <c r="E1390" i="1"/>
  <c r="F1390" i="1" s="1"/>
  <c r="D1380" i="1" l="1"/>
  <c r="E1385" i="1"/>
  <c r="F1385" i="1" s="1"/>
  <c r="F1389" i="1"/>
  <c r="G1380" i="1"/>
  <c r="E1383" i="1"/>
  <c r="F1383" i="1" s="1"/>
  <c r="F1447" i="1"/>
  <c r="E1384" i="1"/>
  <c r="F1384" i="1" s="1"/>
  <c r="E1444" i="1"/>
  <c r="F1444" i="1" s="1"/>
  <c r="E1380" i="1" l="1"/>
  <c r="F1380" i="1" s="1"/>
  <c r="E14" i="1" l="1"/>
  <c r="G14" i="1"/>
  <c r="D17" i="1"/>
  <c r="E17" i="1"/>
  <c r="G17" i="1"/>
  <c r="D20" i="1"/>
  <c r="E20" i="1"/>
  <c r="G20" i="1"/>
  <c r="D22" i="1"/>
  <c r="E22" i="1"/>
  <c r="G22" i="1"/>
  <c r="D25" i="1"/>
  <c r="E25" i="1"/>
  <c r="G25" i="1"/>
  <c r="D29" i="1"/>
  <c r="E29" i="1"/>
  <c r="G29" i="1"/>
  <c r="D33" i="1"/>
  <c r="E33" i="1"/>
  <c r="G33" i="1"/>
  <c r="E35" i="1"/>
  <c r="G35" i="1"/>
  <c r="D40" i="1"/>
  <c r="E40" i="1"/>
  <c r="G40" i="1"/>
  <c r="G38" i="1" s="1"/>
  <c r="D41" i="1"/>
  <c r="D39" i="1" s="1"/>
  <c r="D14" i="1" s="1"/>
  <c r="E41" i="1"/>
  <c r="E39" i="1" s="1"/>
  <c r="G41" i="1"/>
  <c r="G39" i="1" s="1"/>
  <c r="D44" i="1"/>
  <c r="E44" i="1"/>
  <c r="G44" i="1"/>
  <c r="D46" i="1"/>
  <c r="E46" i="1"/>
  <c r="G46" i="1"/>
  <c r="D51" i="1"/>
  <c r="D50" i="1" s="1"/>
  <c r="D49" i="1" s="1"/>
  <c r="E51" i="1"/>
  <c r="E50" i="1" s="1"/>
  <c r="E49" i="1" s="1"/>
  <c r="G51" i="1"/>
  <c r="G50" i="1" s="1"/>
  <c r="G49" i="1" s="1"/>
  <c r="D62" i="1"/>
  <c r="E62" i="1"/>
  <c r="G62" i="1"/>
  <c r="D64" i="1"/>
  <c r="E64" i="1"/>
  <c r="G64" i="1"/>
  <c r="D83" i="1"/>
  <c r="D78" i="1" s="1"/>
  <c r="E83" i="1"/>
  <c r="E78" i="1" s="1"/>
  <c r="D84" i="1"/>
  <c r="D79" i="1" s="1"/>
  <c r="E84" i="1"/>
  <c r="E79" i="1" s="1"/>
  <c r="D85" i="1"/>
  <c r="D80" i="1" s="1"/>
  <c r="E85" i="1"/>
  <c r="D86" i="1"/>
  <c r="D81" i="1" s="1"/>
  <c r="E86" i="1"/>
  <c r="E81" i="1" s="1"/>
  <c r="D87" i="1"/>
  <c r="E87" i="1"/>
  <c r="G88" i="1"/>
  <c r="G89" i="1"/>
  <c r="G90" i="1"/>
  <c r="G91" i="1"/>
  <c r="D92" i="1"/>
  <c r="E92" i="1"/>
  <c r="G93" i="1"/>
  <c r="G94" i="1"/>
  <c r="G95" i="1"/>
  <c r="G96" i="1"/>
  <c r="D97" i="1"/>
  <c r="E97" i="1"/>
  <c r="G97" i="1" s="1"/>
  <c r="G98" i="1"/>
  <c r="G99" i="1"/>
  <c r="G100" i="1"/>
  <c r="G101" i="1"/>
  <c r="D102" i="1"/>
  <c r="E102" i="1"/>
  <c r="G103" i="1"/>
  <c r="G104" i="1"/>
  <c r="G105" i="1"/>
  <c r="F106" i="1"/>
  <c r="G106" i="1"/>
  <c r="D107" i="1"/>
  <c r="E107" i="1"/>
  <c r="G107" i="1" s="1"/>
  <c r="G108" i="1"/>
  <c r="G109" i="1"/>
  <c r="G110" i="1"/>
  <c r="F111" i="1"/>
  <c r="G111" i="1"/>
  <c r="D112" i="1"/>
  <c r="E112" i="1"/>
  <c r="G113" i="1"/>
  <c r="G114" i="1"/>
  <c r="G116" i="1"/>
  <c r="F117" i="1"/>
  <c r="G117" i="1"/>
  <c r="D118" i="1"/>
  <c r="E118" i="1"/>
  <c r="G118" i="1" s="1"/>
  <c r="G119" i="1"/>
  <c r="G120" i="1"/>
  <c r="G121" i="1"/>
  <c r="G122" i="1"/>
  <c r="D123" i="1"/>
  <c r="E123" i="1"/>
  <c r="G123" i="1" s="1"/>
  <c r="G124" i="1"/>
  <c r="G125" i="1"/>
  <c r="G126" i="1"/>
  <c r="G127" i="1"/>
  <c r="D128" i="1"/>
  <c r="E128" i="1"/>
  <c r="G128" i="1" s="1"/>
  <c r="G129" i="1"/>
  <c r="G130" i="1"/>
  <c r="G132" i="1"/>
  <c r="G133" i="1"/>
  <c r="D134" i="1"/>
  <c r="E134" i="1"/>
  <c r="G134" i="1" s="1"/>
  <c r="G135" i="1"/>
  <c r="G136" i="1"/>
  <c r="G137" i="1"/>
  <c r="G138" i="1"/>
  <c r="D139" i="1"/>
  <c r="E139" i="1"/>
  <c r="G140" i="1"/>
  <c r="G141" i="1"/>
  <c r="F142" i="1"/>
  <c r="G142" i="1"/>
  <c r="G143" i="1"/>
  <c r="D149" i="1"/>
  <c r="E149" i="1"/>
  <c r="G150" i="1"/>
  <c r="G151" i="1"/>
  <c r="G152" i="1"/>
  <c r="G153" i="1"/>
  <c r="D154" i="1"/>
  <c r="E154" i="1"/>
  <c r="G155" i="1"/>
  <c r="G156" i="1"/>
  <c r="G157" i="1"/>
  <c r="G158" i="1"/>
  <c r="D170" i="1"/>
  <c r="D165" i="1" s="1"/>
  <c r="E170" i="1"/>
  <c r="E165" i="1" s="1"/>
  <c r="D171" i="1"/>
  <c r="D166" i="1" s="1"/>
  <c r="E171" i="1"/>
  <c r="D172" i="1"/>
  <c r="D167" i="1" s="1"/>
  <c r="E172" i="1"/>
  <c r="D173" i="1"/>
  <c r="D168" i="1" s="1"/>
  <c r="E173" i="1"/>
  <c r="D174" i="1"/>
  <c r="E174" i="1"/>
  <c r="G175" i="1"/>
  <c r="G176" i="1"/>
  <c r="G177" i="1"/>
  <c r="G178" i="1"/>
  <c r="D179" i="1"/>
  <c r="E179" i="1"/>
  <c r="G180" i="1"/>
  <c r="G181" i="1"/>
  <c r="G182" i="1"/>
  <c r="G183" i="1"/>
  <c r="D184" i="1"/>
  <c r="E184" i="1"/>
  <c r="G185" i="1"/>
  <c r="G186" i="1"/>
  <c r="G187" i="1"/>
  <c r="G188" i="1"/>
  <c r="D192" i="1"/>
  <c r="E192" i="1"/>
  <c r="G192" i="1" s="1"/>
  <c r="D193" i="1"/>
  <c r="E193" i="1"/>
  <c r="G193" i="1" s="1"/>
  <c r="D195" i="1"/>
  <c r="D190" i="1" s="1"/>
  <c r="E195" i="1"/>
  <c r="G195" i="1" s="1"/>
  <c r="D196" i="1"/>
  <c r="D191" i="1" s="1"/>
  <c r="E196" i="1"/>
  <c r="G197" i="1"/>
  <c r="G198" i="1"/>
  <c r="D199" i="1"/>
  <c r="E199" i="1"/>
  <c r="G200" i="1"/>
  <c r="G201" i="1"/>
  <c r="G202" i="1"/>
  <c r="G203" i="1"/>
  <c r="D204" i="1"/>
  <c r="E204" i="1"/>
  <c r="G205" i="1"/>
  <c r="G206" i="1"/>
  <c r="G208" i="1"/>
  <c r="D209" i="1"/>
  <c r="E209" i="1"/>
  <c r="G210" i="1"/>
  <c r="G211" i="1"/>
  <c r="G212" i="1"/>
  <c r="G213" i="1"/>
  <c r="D214" i="1"/>
  <c r="E214" i="1"/>
  <c r="G215" i="1"/>
  <c r="G216" i="1"/>
  <c r="D217" i="1"/>
  <c r="E217" i="1"/>
  <c r="G218" i="1"/>
  <c r="G219" i="1"/>
  <c r="G220" i="1"/>
  <c r="G221" i="1"/>
  <c r="D222" i="1"/>
  <c r="E222" i="1"/>
  <c r="G222" i="1" s="1"/>
  <c r="G223" i="1"/>
  <c r="F224" i="1"/>
  <c r="G224" i="1"/>
  <c r="F225" i="1"/>
  <c r="G225" i="1"/>
  <c r="G226" i="1"/>
  <c r="D227" i="1"/>
  <c r="E227" i="1"/>
  <c r="G229" i="1"/>
  <c r="D240" i="1"/>
  <c r="E240" i="1"/>
  <c r="G241" i="1"/>
  <c r="G242" i="1"/>
  <c r="G243" i="1"/>
  <c r="G244" i="1"/>
  <c r="D245" i="1"/>
  <c r="E245" i="1"/>
  <c r="G246" i="1"/>
  <c r="G247" i="1"/>
  <c r="G248" i="1"/>
  <c r="G249" i="1"/>
  <c r="D250" i="1"/>
  <c r="E250" i="1"/>
  <c r="G251" i="1"/>
  <c r="G252" i="1"/>
  <c r="G253" i="1"/>
  <c r="G254" i="1"/>
  <c r="D266" i="1"/>
  <c r="D261" i="1" s="1"/>
  <c r="E266" i="1"/>
  <c r="E261" i="1" s="1"/>
  <c r="D267" i="1"/>
  <c r="D262" i="1" s="1"/>
  <c r="E267" i="1"/>
  <c r="D268" i="1"/>
  <c r="D263" i="1" s="1"/>
  <c r="E268" i="1"/>
  <c r="D269" i="1"/>
  <c r="D264" i="1" s="1"/>
  <c r="E269" i="1"/>
  <c r="G269" i="1" s="1"/>
  <c r="D270" i="1"/>
  <c r="E270" i="1"/>
  <c r="G271" i="1"/>
  <c r="G272" i="1"/>
  <c r="G273" i="1"/>
  <c r="G274" i="1"/>
  <c r="D275" i="1"/>
  <c r="E275" i="1"/>
  <c r="G276" i="1"/>
  <c r="G277" i="1"/>
  <c r="G278" i="1"/>
  <c r="G279" i="1"/>
  <c r="D280" i="1"/>
  <c r="E280" i="1"/>
  <c r="G281" i="1"/>
  <c r="G282" i="1"/>
  <c r="G283" i="1"/>
  <c r="G284" i="1"/>
  <c r="D285" i="1"/>
  <c r="E285" i="1"/>
  <c r="G286" i="1"/>
  <c r="G287" i="1"/>
  <c r="G288" i="1"/>
  <c r="G289" i="1"/>
  <c r="D290" i="1"/>
  <c r="E290" i="1"/>
  <c r="G291" i="1"/>
  <c r="G292" i="1"/>
  <c r="G293" i="1"/>
  <c r="G294" i="1"/>
  <c r="D301" i="1"/>
  <c r="E301" i="1"/>
  <c r="E296" i="1" s="1"/>
  <c r="D302" i="1"/>
  <c r="D297" i="1" s="1"/>
  <c r="E302" i="1"/>
  <c r="D303" i="1"/>
  <c r="D298" i="1" s="1"/>
  <c r="E303" i="1"/>
  <c r="E298" i="1" s="1"/>
  <c r="G298" i="1" s="1"/>
  <c r="D304" i="1"/>
  <c r="D299" i="1" s="1"/>
  <c r="E304" i="1"/>
  <c r="E299" i="1" s="1"/>
  <c r="G299" i="1" s="1"/>
  <c r="D305" i="1"/>
  <c r="E305" i="1"/>
  <c r="G306" i="1"/>
  <c r="G307" i="1"/>
  <c r="G308" i="1"/>
  <c r="G309" i="1"/>
  <c r="D310" i="1"/>
  <c r="E310" i="1"/>
  <c r="G311" i="1"/>
  <c r="G312" i="1"/>
  <c r="G313" i="1"/>
  <c r="G314" i="1"/>
  <c r="D315" i="1"/>
  <c r="E315" i="1"/>
  <c r="G316" i="1"/>
  <c r="G317" i="1"/>
  <c r="G318" i="1"/>
  <c r="G319" i="1"/>
  <c r="G322" i="1"/>
  <c r="G323" i="1"/>
  <c r="G324" i="1"/>
  <c r="D326" i="1"/>
  <c r="D321" i="1" s="1"/>
  <c r="D320" i="1" s="1"/>
  <c r="E326" i="1"/>
  <c r="E321" i="1" s="1"/>
  <c r="D327" i="1"/>
  <c r="E327" i="1"/>
  <c r="D328" i="1"/>
  <c r="E328" i="1"/>
  <c r="G328" i="1" s="1"/>
  <c r="D329" i="1"/>
  <c r="E329" i="1"/>
  <c r="G329" i="1" s="1"/>
  <c r="D330" i="1"/>
  <c r="E330" i="1"/>
  <c r="G330" i="1" s="1"/>
  <c r="G331" i="1"/>
  <c r="G332" i="1"/>
  <c r="G333" i="1"/>
  <c r="G334" i="1"/>
  <c r="D335" i="1"/>
  <c r="E335" i="1"/>
  <c r="G335" i="1" s="1"/>
  <c r="G336" i="1"/>
  <c r="G337" i="1"/>
  <c r="G338" i="1"/>
  <c r="G339" i="1"/>
  <c r="D340" i="1"/>
  <c r="E340" i="1"/>
  <c r="G340" i="1" s="1"/>
  <c r="G341" i="1"/>
  <c r="G342" i="1"/>
  <c r="G343" i="1"/>
  <c r="G344" i="1"/>
  <c r="D345" i="1"/>
  <c r="E345" i="1"/>
  <c r="G345" i="1" s="1"/>
  <c r="G346" i="1"/>
  <c r="G347" i="1"/>
  <c r="G348" i="1"/>
  <c r="G349" i="1"/>
  <c r="D350" i="1"/>
  <c r="E350" i="1"/>
  <c r="G350" i="1" s="1"/>
  <c r="G351" i="1"/>
  <c r="G352" i="1"/>
  <c r="G353" i="1"/>
  <c r="G354" i="1"/>
  <c r="D355" i="1"/>
  <c r="E355" i="1"/>
  <c r="G355" i="1" s="1"/>
  <c r="G356" i="1"/>
  <c r="G357" i="1"/>
  <c r="G358" i="1"/>
  <c r="G359" i="1"/>
  <c r="G361" i="1"/>
  <c r="G362" i="1"/>
  <c r="G364" i="1"/>
  <c r="D365" i="1"/>
  <c r="E365" i="1"/>
  <c r="G365" i="1" s="1"/>
  <c r="F366" i="1"/>
  <c r="G366" i="1"/>
  <c r="D367" i="1"/>
  <c r="E367" i="1"/>
  <c r="G367" i="1" s="1"/>
  <c r="G368" i="1"/>
  <c r="D369" i="1"/>
  <c r="E369" i="1"/>
  <c r="G369" i="1" s="1"/>
  <c r="G370" i="1"/>
  <c r="D371" i="1"/>
  <c r="E371" i="1"/>
  <c r="G371" i="1" s="1"/>
  <c r="G372" i="1"/>
  <c r="D373" i="1"/>
  <c r="E373" i="1"/>
  <c r="G374" i="1"/>
  <c r="D375" i="1"/>
  <c r="E375" i="1"/>
  <c r="G376" i="1"/>
  <c r="D377" i="1"/>
  <c r="E377" i="1"/>
  <c r="G378" i="1"/>
  <c r="D379" i="1"/>
  <c r="E379" i="1"/>
  <c r="G380" i="1"/>
  <c r="D381" i="1"/>
  <c r="E381" i="1"/>
  <c r="G381" i="1" s="1"/>
  <c r="F382" i="1"/>
  <c r="G382" i="1"/>
  <c r="D383" i="1"/>
  <c r="E383" i="1"/>
  <c r="F384" i="1"/>
  <c r="G384" i="1"/>
  <c r="D385" i="1"/>
  <c r="E385" i="1"/>
  <c r="G385" i="1" s="1"/>
  <c r="F386" i="1"/>
  <c r="G386" i="1"/>
  <c r="D387" i="1"/>
  <c r="E387" i="1"/>
  <c r="G387" i="1" s="1"/>
  <c r="G388" i="1"/>
  <c r="G389" i="1"/>
  <c r="G390" i="1"/>
  <c r="G391" i="1"/>
  <c r="D393" i="1"/>
  <c r="E393" i="1"/>
  <c r="G393" i="1" s="1"/>
  <c r="D394" i="1"/>
  <c r="E394" i="1"/>
  <c r="D396" i="1"/>
  <c r="E396" i="1"/>
  <c r="G396" i="1" s="1"/>
  <c r="D397" i="1"/>
  <c r="E397" i="1"/>
  <c r="G398" i="1"/>
  <c r="G399" i="1"/>
  <c r="G400" i="1"/>
  <c r="G401" i="1"/>
  <c r="D402" i="1"/>
  <c r="E402" i="1"/>
  <c r="G402" i="1" s="1"/>
  <c r="G403" i="1"/>
  <c r="G404" i="1"/>
  <c r="F405" i="1"/>
  <c r="G405" i="1"/>
  <c r="G406" i="1"/>
  <c r="D407" i="1"/>
  <c r="E407" i="1"/>
  <c r="G407" i="1" s="1"/>
  <c r="G408" i="1"/>
  <c r="G409" i="1"/>
  <c r="G410" i="1"/>
  <c r="G411" i="1"/>
  <c r="D412" i="1"/>
  <c r="E412" i="1"/>
  <c r="G413" i="1"/>
  <c r="F414" i="1"/>
  <c r="G414" i="1"/>
  <c r="F415" i="1"/>
  <c r="G415" i="1"/>
  <c r="G416" i="1"/>
  <c r="D417" i="1"/>
  <c r="E417" i="1"/>
  <c r="G417" i="1" s="1"/>
  <c r="G418" i="1"/>
  <c r="G419" i="1"/>
  <c r="F420" i="1"/>
  <c r="G420" i="1"/>
  <c r="G421" i="1"/>
  <c r="D422" i="1"/>
  <c r="E422" i="1"/>
  <c r="G422" i="1" s="1"/>
  <c r="G423" i="1"/>
  <c r="F424" i="1"/>
  <c r="G424" i="1"/>
  <c r="F425" i="1"/>
  <c r="G425" i="1"/>
  <c r="G426" i="1"/>
  <c r="G428" i="1"/>
  <c r="G429" i="1"/>
  <c r="G431" i="1"/>
  <c r="D432" i="1"/>
  <c r="E432" i="1"/>
  <c r="G433" i="1"/>
  <c r="D434" i="1"/>
  <c r="E434" i="1"/>
  <c r="G435" i="1"/>
  <c r="D436" i="1"/>
  <c r="E436" i="1"/>
  <c r="G437" i="1"/>
  <c r="D438" i="1"/>
  <c r="E438" i="1"/>
  <c r="G439" i="1"/>
  <c r="D440" i="1"/>
  <c r="E440" i="1"/>
  <c r="G441" i="1"/>
  <c r="D442" i="1"/>
  <c r="E442" i="1"/>
  <c r="G443" i="1"/>
  <c r="D445" i="1"/>
  <c r="E445" i="1"/>
  <c r="G445" i="1" s="1"/>
  <c r="D446" i="1"/>
  <c r="E446" i="1"/>
  <c r="G446" i="1" s="1"/>
  <c r="D447" i="1"/>
  <c r="E447" i="1"/>
  <c r="D448" i="1"/>
  <c r="E448" i="1"/>
  <c r="G448" i="1" s="1"/>
  <c r="D449" i="1"/>
  <c r="E449" i="1"/>
  <c r="G450" i="1"/>
  <c r="G451" i="1"/>
  <c r="G452" i="1"/>
  <c r="G453" i="1"/>
  <c r="D455" i="1"/>
  <c r="E455" i="1"/>
  <c r="G455" i="1" s="1"/>
  <c r="D456" i="1"/>
  <c r="E456" i="1"/>
  <c r="D457" i="1"/>
  <c r="E457" i="1"/>
  <c r="D458" i="1"/>
  <c r="E458" i="1"/>
  <c r="G458" i="1" s="1"/>
  <c r="D459" i="1"/>
  <c r="E459" i="1"/>
  <c r="G460" i="1"/>
  <c r="G461" i="1"/>
  <c r="G462" i="1"/>
  <c r="G463" i="1"/>
  <c r="D464" i="1"/>
  <c r="E464" i="1"/>
  <c r="G465" i="1"/>
  <c r="G466" i="1"/>
  <c r="G467" i="1"/>
  <c r="G468" i="1"/>
  <c r="D474" i="1"/>
  <c r="E474" i="1"/>
  <c r="G475" i="1"/>
  <c r="G476" i="1"/>
  <c r="G477" i="1"/>
  <c r="G478" i="1"/>
  <c r="D480" i="1"/>
  <c r="D470" i="1" s="1"/>
  <c r="E480" i="1"/>
  <c r="E470" i="1" s="1"/>
  <c r="D481" i="1"/>
  <c r="D471" i="1" s="1"/>
  <c r="E481" i="1"/>
  <c r="D482" i="1"/>
  <c r="D472" i="1" s="1"/>
  <c r="E482" i="1"/>
  <c r="D483" i="1"/>
  <c r="D473" i="1" s="1"/>
  <c r="E483" i="1"/>
  <c r="E473" i="1" s="1"/>
  <c r="G473" i="1" s="1"/>
  <c r="D484" i="1"/>
  <c r="E484" i="1"/>
  <c r="G485" i="1"/>
  <c r="G486" i="1"/>
  <c r="G487" i="1"/>
  <c r="G488" i="1"/>
  <c r="D489" i="1"/>
  <c r="E489" i="1"/>
  <c r="G489" i="1" s="1"/>
  <c r="F490" i="1"/>
  <c r="G490" i="1"/>
  <c r="F491" i="1"/>
  <c r="G491" i="1"/>
  <c r="F492" i="1"/>
  <c r="G492" i="1"/>
  <c r="G493" i="1"/>
  <c r="D494" i="1"/>
  <c r="E494" i="1"/>
  <c r="G494" i="1" s="1"/>
  <c r="F495" i="1"/>
  <c r="G495" i="1"/>
  <c r="F496" i="1"/>
  <c r="G496" i="1"/>
  <c r="F497" i="1"/>
  <c r="G497" i="1"/>
  <c r="G498" i="1"/>
  <c r="D505" i="1"/>
  <c r="E505" i="1"/>
  <c r="G505" i="1" s="1"/>
  <c r="D506" i="1"/>
  <c r="E506" i="1"/>
  <c r="G506" i="1" s="1"/>
  <c r="D507" i="1"/>
  <c r="E507" i="1"/>
  <c r="D508" i="1"/>
  <c r="E508" i="1"/>
  <c r="G508" i="1" s="1"/>
  <c r="D509" i="1"/>
  <c r="E509" i="1"/>
  <c r="G510" i="1"/>
  <c r="G511" i="1"/>
  <c r="G512" i="1"/>
  <c r="G513" i="1"/>
  <c r="D514" i="1"/>
  <c r="E514" i="1"/>
  <c r="G515" i="1"/>
  <c r="G516" i="1"/>
  <c r="G517" i="1"/>
  <c r="G518" i="1"/>
  <c r="D519" i="1"/>
  <c r="E519" i="1"/>
  <c r="G520" i="1"/>
  <c r="G521" i="1"/>
  <c r="G522" i="1"/>
  <c r="G523" i="1"/>
  <c r="D524" i="1"/>
  <c r="E524" i="1"/>
  <c r="G525" i="1"/>
  <c r="G526" i="1"/>
  <c r="G527" i="1"/>
  <c r="G528" i="1"/>
  <c r="D530" i="1"/>
  <c r="E530" i="1"/>
  <c r="D531" i="1"/>
  <c r="E531" i="1"/>
  <c r="D532" i="1"/>
  <c r="E532" i="1"/>
  <c r="D533" i="1"/>
  <c r="E533" i="1"/>
  <c r="G533" i="1" s="1"/>
  <c r="D534" i="1"/>
  <c r="E534" i="1"/>
  <c r="G535" i="1"/>
  <c r="G536" i="1"/>
  <c r="G537" i="1"/>
  <c r="G538" i="1"/>
  <c r="D539" i="1"/>
  <c r="E539" i="1"/>
  <c r="G540" i="1"/>
  <c r="G541" i="1"/>
  <c r="G542" i="1"/>
  <c r="G543" i="1"/>
  <c r="D544" i="1"/>
  <c r="E544" i="1"/>
  <c r="G545" i="1"/>
  <c r="G546" i="1"/>
  <c r="G547" i="1"/>
  <c r="G548" i="1"/>
  <c r="D549" i="1"/>
  <c r="E549" i="1"/>
  <c r="G550" i="1"/>
  <c r="G551" i="1"/>
  <c r="G552" i="1"/>
  <c r="G553" i="1"/>
  <c r="D554" i="1"/>
  <c r="E554" i="1"/>
  <c r="G555" i="1"/>
  <c r="G556" i="1"/>
  <c r="G557" i="1"/>
  <c r="G558" i="1"/>
  <c r="D559" i="1"/>
  <c r="E559" i="1"/>
  <c r="G560" i="1"/>
  <c r="G561" i="1"/>
  <c r="G562" i="1"/>
  <c r="G563" i="1"/>
  <c r="D564" i="1"/>
  <c r="E564" i="1"/>
  <c r="G565" i="1"/>
  <c r="G566" i="1"/>
  <c r="G567" i="1"/>
  <c r="G568" i="1"/>
  <c r="D569" i="1"/>
  <c r="E569" i="1"/>
  <c r="G570" i="1"/>
  <c r="G571" i="1"/>
  <c r="G572" i="1"/>
  <c r="G573" i="1"/>
  <c r="D574" i="1"/>
  <c r="E574" i="1"/>
  <c r="G575" i="1"/>
  <c r="G576" i="1"/>
  <c r="G577" i="1"/>
  <c r="G578" i="1"/>
  <c r="D579" i="1"/>
  <c r="E579" i="1"/>
  <c r="G580" i="1"/>
  <c r="G581" i="1"/>
  <c r="G582" i="1"/>
  <c r="G583" i="1"/>
  <c r="D584" i="1"/>
  <c r="E584" i="1"/>
  <c r="G585" i="1"/>
  <c r="G586" i="1"/>
  <c r="G587" i="1"/>
  <c r="G588" i="1"/>
  <c r="D590" i="1"/>
  <c r="E590" i="1"/>
  <c r="G590" i="1" s="1"/>
  <c r="D591" i="1"/>
  <c r="E591" i="1"/>
  <c r="G591" i="1" s="1"/>
  <c r="D592" i="1"/>
  <c r="E592" i="1"/>
  <c r="D593" i="1"/>
  <c r="E593" i="1"/>
  <c r="G593" i="1" s="1"/>
  <c r="D594" i="1"/>
  <c r="E594" i="1"/>
  <c r="G595" i="1"/>
  <c r="G596" i="1"/>
  <c r="G597" i="1"/>
  <c r="G598" i="1"/>
  <c r="D600" i="1"/>
  <c r="E600" i="1"/>
  <c r="G600" i="1" s="1"/>
  <c r="D601" i="1"/>
  <c r="E601" i="1"/>
  <c r="G601" i="1" s="1"/>
  <c r="D602" i="1"/>
  <c r="E602" i="1"/>
  <c r="D603" i="1"/>
  <c r="E603" i="1"/>
  <c r="G603" i="1" s="1"/>
  <c r="D604" i="1"/>
  <c r="E604" i="1"/>
  <c r="G605" i="1"/>
  <c r="G606" i="1"/>
  <c r="F607" i="1"/>
  <c r="G607" i="1"/>
  <c r="G608" i="1"/>
  <c r="D610" i="1"/>
  <c r="E610" i="1"/>
  <c r="D611" i="1"/>
  <c r="E611" i="1"/>
  <c r="G611" i="1" s="1"/>
  <c r="D612" i="1"/>
  <c r="E612" i="1"/>
  <c r="G612" i="1" s="1"/>
  <c r="D613" i="1"/>
  <c r="E613" i="1"/>
  <c r="G613" i="1" s="1"/>
  <c r="D614" i="1"/>
  <c r="E614" i="1"/>
  <c r="G614" i="1" s="1"/>
  <c r="G615" i="1"/>
  <c r="G616" i="1"/>
  <c r="G617" i="1"/>
  <c r="G618" i="1"/>
  <c r="D625" i="1"/>
  <c r="E625" i="1"/>
  <c r="D626" i="1"/>
  <c r="E626" i="1"/>
  <c r="G626" i="1" s="1"/>
  <c r="D627" i="1"/>
  <c r="E627" i="1"/>
  <c r="D628" i="1"/>
  <c r="E628" i="1"/>
  <c r="D629" i="1"/>
  <c r="E629" i="1"/>
  <c r="G630" i="1"/>
  <c r="G631" i="1"/>
  <c r="G632" i="1"/>
  <c r="G633" i="1"/>
  <c r="D635" i="1"/>
  <c r="E635" i="1"/>
  <c r="D636" i="1"/>
  <c r="E636" i="1"/>
  <c r="G636" i="1" s="1"/>
  <c r="D637" i="1"/>
  <c r="E637" i="1"/>
  <c r="D638" i="1"/>
  <c r="E638" i="1"/>
  <c r="G638" i="1" s="1"/>
  <c r="D639" i="1"/>
  <c r="E639" i="1"/>
  <c r="G640" i="1"/>
  <c r="G641" i="1"/>
  <c r="G642" i="1"/>
  <c r="G643" i="1"/>
  <c r="D645" i="1"/>
  <c r="E645" i="1"/>
  <c r="D646" i="1"/>
  <c r="E646" i="1"/>
  <c r="G646" i="1" s="1"/>
  <c r="D647" i="1"/>
  <c r="E647" i="1"/>
  <c r="D648" i="1"/>
  <c r="E648" i="1"/>
  <c r="G648" i="1" s="1"/>
  <c r="D649" i="1"/>
  <c r="E649" i="1"/>
  <c r="G650" i="1"/>
  <c r="G651" i="1"/>
  <c r="G652" i="1"/>
  <c r="G653" i="1"/>
  <c r="D655" i="1"/>
  <c r="E655" i="1"/>
  <c r="D656" i="1"/>
  <c r="E656" i="1"/>
  <c r="G656" i="1" s="1"/>
  <c r="D657" i="1"/>
  <c r="E657" i="1"/>
  <c r="D658" i="1"/>
  <c r="E658" i="1"/>
  <c r="G658" i="1" s="1"/>
  <c r="D659" i="1"/>
  <c r="E659" i="1"/>
  <c r="G660" i="1"/>
  <c r="G661" i="1"/>
  <c r="G662" i="1"/>
  <c r="G663" i="1"/>
  <c r="D665" i="1"/>
  <c r="E665" i="1"/>
  <c r="D666" i="1"/>
  <c r="E666" i="1"/>
  <c r="G666" i="1" s="1"/>
  <c r="D667" i="1"/>
  <c r="E667" i="1"/>
  <c r="D668" i="1"/>
  <c r="E668" i="1"/>
  <c r="G668" i="1" s="1"/>
  <c r="D669" i="1"/>
  <c r="E669" i="1"/>
  <c r="G670" i="1"/>
  <c r="G671" i="1"/>
  <c r="G672" i="1"/>
  <c r="G673" i="1"/>
  <c r="G678" i="1"/>
  <c r="G679" i="1"/>
  <c r="D682" i="1"/>
  <c r="D683" i="1" s="1"/>
  <c r="E682" i="1"/>
  <c r="G683" i="1"/>
  <c r="F684" i="1"/>
  <c r="F686" i="1"/>
  <c r="F688" i="1"/>
  <c r="F690" i="1"/>
  <c r="F692" i="1"/>
  <c r="F694" i="1"/>
  <c r="F696" i="1"/>
  <c r="F698" i="1"/>
  <c r="F700" i="1"/>
  <c r="D702" i="1"/>
  <c r="D678" i="1" s="1"/>
  <c r="E702" i="1"/>
  <c r="E678" i="1" s="1"/>
  <c r="D703" i="1"/>
  <c r="E703" i="1"/>
  <c r="E704" i="1" s="1"/>
  <c r="G704" i="1"/>
  <c r="F705" i="1"/>
  <c r="F707" i="1"/>
  <c r="F709" i="1"/>
  <c r="F711" i="1"/>
  <c r="F713" i="1"/>
  <c r="F715" i="1"/>
  <c r="F717" i="1"/>
  <c r="F719" i="1"/>
  <c r="F721" i="1"/>
  <c r="F723" i="1"/>
  <c r="F725" i="1"/>
  <c r="D730" i="1"/>
  <c r="F730" i="1" s="1"/>
  <c r="F732" i="1"/>
  <c r="F735" i="1"/>
  <c r="F736" i="1"/>
  <c r="F744" i="1"/>
  <c r="D745" i="1"/>
  <c r="F746" i="1"/>
  <c r="E752" i="1"/>
  <c r="E749" i="1" s="1"/>
  <c r="G752" i="1"/>
  <c r="G749" i="1" s="1"/>
  <c r="D754" i="1"/>
  <c r="D752" i="1" s="1"/>
  <c r="D756" i="1"/>
  <c r="D748" i="1" s="1"/>
  <c r="E756" i="1"/>
  <c r="E748" i="1" s="1"/>
  <c r="G756" i="1"/>
  <c r="G748" i="1" s="1"/>
  <c r="F759" i="1"/>
  <c r="D768" i="1"/>
  <c r="E768" i="1"/>
  <c r="G768" i="1"/>
  <c r="D780" i="1"/>
  <c r="E780" i="1"/>
  <c r="G780" i="1"/>
  <c r="E782" i="1"/>
  <c r="E766" i="1" s="1"/>
  <c r="G782" i="1"/>
  <c r="G766" i="1" s="1"/>
  <c r="E783" i="1"/>
  <c r="G783" i="1"/>
  <c r="D784" i="1"/>
  <c r="D782" i="1" s="1"/>
  <c r="D766" i="1" s="1"/>
  <c r="D763" i="1" s="1"/>
  <c r="D785" i="1"/>
  <c r="D783" i="1" s="1"/>
  <c r="D787" i="1"/>
  <c r="E787" i="1"/>
  <c r="G787" i="1"/>
  <c r="D790" i="1"/>
  <c r="E790" i="1"/>
  <c r="G790" i="1"/>
  <c r="D795" i="1"/>
  <c r="E795" i="1"/>
  <c r="G795" i="1"/>
  <c r="D887" i="1"/>
  <c r="E887" i="1"/>
  <c r="E882" i="1" s="1"/>
  <c r="G887" i="1"/>
  <c r="D888" i="1"/>
  <c r="D883" i="1" s="1"/>
  <c r="E888" i="1"/>
  <c r="E883" i="1" s="1"/>
  <c r="G888" i="1"/>
  <c r="G883" i="1" s="1"/>
  <c r="D889" i="1"/>
  <c r="D884" i="1" s="1"/>
  <c r="E889" i="1"/>
  <c r="E884" i="1" s="1"/>
  <c r="G889" i="1"/>
  <c r="G884" i="1" s="1"/>
  <c r="D890" i="1"/>
  <c r="D885" i="1" s="1"/>
  <c r="E890" i="1"/>
  <c r="E885" i="1" s="1"/>
  <c r="G890" i="1"/>
  <c r="G885" i="1" s="1"/>
  <c r="D891" i="1"/>
  <c r="E891" i="1"/>
  <c r="G891" i="1"/>
  <c r="E898" i="1"/>
  <c r="G898" i="1"/>
  <c r="D908" i="1"/>
  <c r="D903" i="1" s="1"/>
  <c r="D898" i="1" s="1"/>
  <c r="E908" i="1"/>
  <c r="G908" i="1"/>
  <c r="D909" i="1"/>
  <c r="D904" i="1" s="1"/>
  <c r="D899" i="1" s="1"/>
  <c r="E909" i="1"/>
  <c r="E904" i="1" s="1"/>
  <c r="E899" i="1" s="1"/>
  <c r="G909" i="1"/>
  <c r="G904" i="1" s="1"/>
  <c r="G899" i="1" s="1"/>
  <c r="E911" i="1"/>
  <c r="E906" i="1" s="1"/>
  <c r="G911" i="1"/>
  <c r="G906" i="1" s="1"/>
  <c r="D912" i="1"/>
  <c r="E912" i="1"/>
  <c r="G912" i="1"/>
  <c r="D917" i="1"/>
  <c r="E917" i="1"/>
  <c r="G917" i="1"/>
  <c r="D922" i="1"/>
  <c r="E922" i="1"/>
  <c r="G922" i="1"/>
  <c r="D927" i="1"/>
  <c r="E927" i="1"/>
  <c r="G927" i="1"/>
  <c r="D932" i="1"/>
  <c r="E932" i="1"/>
  <c r="G932" i="1"/>
  <c r="D937" i="1"/>
  <c r="E937" i="1"/>
  <c r="G937" i="1"/>
  <c r="D942" i="1"/>
  <c r="E942" i="1"/>
  <c r="G942" i="1"/>
  <c r="D947" i="1"/>
  <c r="E947" i="1"/>
  <c r="G947" i="1"/>
  <c r="E956" i="1"/>
  <c r="G956" i="1"/>
  <c r="D957" i="1"/>
  <c r="F957" i="1" s="1"/>
  <c r="D962" i="1"/>
  <c r="F962" i="1" s="1"/>
  <c r="D967" i="1"/>
  <c r="F967" i="1" s="1"/>
  <c r="D972" i="1"/>
  <c r="E972" i="1"/>
  <c r="G972" i="1"/>
  <c r="D977" i="1"/>
  <c r="D982" i="1"/>
  <c r="G982" i="1"/>
  <c r="D987" i="1"/>
  <c r="E987" i="1"/>
  <c r="G987" i="1"/>
  <c r="D992" i="1"/>
  <c r="E992" i="1"/>
  <c r="G992" i="1"/>
  <c r="D997" i="1"/>
  <c r="E997" i="1"/>
  <c r="D1002" i="1"/>
  <c r="E1002" i="1"/>
  <c r="G1002" i="1"/>
  <c r="E1007" i="1"/>
  <c r="G1007" i="1"/>
  <c r="E1012" i="1"/>
  <c r="G1012" i="1"/>
  <c r="D1017" i="1"/>
  <c r="E1017" i="1"/>
  <c r="G1017" i="1"/>
  <c r="D1022" i="1"/>
  <c r="E1022" i="1"/>
  <c r="G1022" i="1"/>
  <c r="D1032" i="1"/>
  <c r="E1032" i="1"/>
  <c r="G1032" i="1"/>
  <c r="D1042" i="1"/>
  <c r="D1047" i="1"/>
  <c r="E1047" i="1"/>
  <c r="G1047" i="1"/>
  <c r="D1052" i="1"/>
  <c r="E1052" i="1"/>
  <c r="G1052" i="1"/>
  <c r="D1062" i="1"/>
  <c r="F1062" i="1" s="1"/>
  <c r="G1062" i="1"/>
  <c r="E1069" i="1"/>
  <c r="G1069" i="1"/>
  <c r="D1104" i="1"/>
  <c r="E1119" i="1"/>
  <c r="E1114" i="1" s="1"/>
  <c r="E1109" i="1" s="1"/>
  <c r="E1104" i="1" s="1"/>
  <c r="E1099" i="1" s="1"/>
  <c r="E1094" i="1" s="1"/>
  <c r="E1089" i="1" s="1"/>
  <c r="E1084" i="1" s="1"/>
  <c r="E1079" i="1" s="1"/>
  <c r="G1119" i="1"/>
  <c r="G1114" i="1" s="1"/>
  <c r="G1109" i="1" s="1"/>
  <c r="G1104" i="1" s="1"/>
  <c r="G1099" i="1" s="1"/>
  <c r="G1094" i="1" s="1"/>
  <c r="G1089" i="1" s="1"/>
  <c r="G1084" i="1" s="1"/>
  <c r="G1079" i="1" s="1"/>
  <c r="D1120" i="1"/>
  <c r="D1115" i="1" s="1"/>
  <c r="D1110" i="1" s="1"/>
  <c r="D1105" i="1" s="1"/>
  <c r="D1100" i="1" s="1"/>
  <c r="D1095" i="1" s="1"/>
  <c r="D1090" i="1" s="1"/>
  <c r="D1085" i="1" s="1"/>
  <c r="D1080" i="1" s="1"/>
  <c r="D1075" i="1" s="1"/>
  <c r="D1070" i="1" s="1"/>
  <c r="E1120" i="1"/>
  <c r="E1115" i="1" s="1"/>
  <c r="E1110" i="1" s="1"/>
  <c r="E1105" i="1" s="1"/>
  <c r="E1100" i="1" s="1"/>
  <c r="E1095" i="1" s="1"/>
  <c r="E1090" i="1" s="1"/>
  <c r="E1085" i="1" s="1"/>
  <c r="E1080" i="1" s="1"/>
  <c r="E1075" i="1" s="1"/>
  <c r="E1070" i="1" s="1"/>
  <c r="G1120" i="1"/>
  <c r="G1115" i="1" s="1"/>
  <c r="G1110" i="1" s="1"/>
  <c r="G1105" i="1" s="1"/>
  <c r="G1100" i="1" s="1"/>
  <c r="G1095" i="1" s="1"/>
  <c r="G1090" i="1" s="1"/>
  <c r="G1085" i="1" s="1"/>
  <c r="G1080" i="1" s="1"/>
  <c r="G1075" i="1" s="1"/>
  <c r="G1070" i="1" s="1"/>
  <c r="D1122" i="1"/>
  <c r="D1117" i="1" s="1"/>
  <c r="D1112" i="1" s="1"/>
  <c r="D1107" i="1" s="1"/>
  <c r="D1097" i="1" s="1"/>
  <c r="D1092" i="1" s="1"/>
  <c r="D1087" i="1" s="1"/>
  <c r="E1122" i="1"/>
  <c r="E1117" i="1" s="1"/>
  <c r="E1112" i="1" s="1"/>
  <c r="E1107" i="1" s="1"/>
  <c r="E1102" i="1" s="1"/>
  <c r="E1097" i="1" s="1"/>
  <c r="E1092" i="1" s="1"/>
  <c r="E1087" i="1" s="1"/>
  <c r="E1082" i="1" s="1"/>
  <c r="E1077" i="1" s="1"/>
  <c r="E1072" i="1" s="1"/>
  <c r="G1122" i="1"/>
  <c r="G1117" i="1" s="1"/>
  <c r="G1112" i="1" s="1"/>
  <c r="G1107" i="1" s="1"/>
  <c r="G1102" i="1" s="1"/>
  <c r="G1097" i="1" s="1"/>
  <c r="G1092" i="1" s="1"/>
  <c r="G1087" i="1" s="1"/>
  <c r="G1082" i="1" s="1"/>
  <c r="G1077" i="1" s="1"/>
  <c r="G1072" i="1" s="1"/>
  <c r="D1235" i="1"/>
  <c r="D1230" i="1" s="1"/>
  <c r="E1235" i="1"/>
  <c r="E1230" i="1" s="1"/>
  <c r="G1235" i="1"/>
  <c r="G1230" i="1" s="1"/>
  <c r="D1236" i="1"/>
  <c r="D1231" i="1" s="1"/>
  <c r="E1236" i="1"/>
  <c r="E1231" i="1" s="1"/>
  <c r="G1236" i="1"/>
  <c r="G1231" i="1" s="1"/>
  <c r="D1237" i="1"/>
  <c r="D1232" i="1" s="1"/>
  <c r="E1237" i="1"/>
  <c r="G1237" i="1"/>
  <c r="G1232" i="1" s="1"/>
  <c r="D1238" i="1"/>
  <c r="D1233" i="1" s="1"/>
  <c r="E1238" i="1"/>
  <c r="G1238" i="1"/>
  <c r="G1233" i="1" s="1"/>
  <c r="D1239" i="1"/>
  <c r="E1239" i="1"/>
  <c r="G1239" i="1"/>
  <c r="D1250" i="1"/>
  <c r="D1245" i="1" s="1"/>
  <c r="E1250" i="1"/>
  <c r="E1245" i="1" s="1"/>
  <c r="G1250" i="1"/>
  <c r="G1245" i="1" s="1"/>
  <c r="D1251" i="1"/>
  <c r="D1246" i="1" s="1"/>
  <c r="E1251" i="1"/>
  <c r="E1246" i="1" s="1"/>
  <c r="G1251" i="1"/>
  <c r="G1246" i="1" s="1"/>
  <c r="D1252" i="1"/>
  <c r="D1247" i="1" s="1"/>
  <c r="E1252" i="1"/>
  <c r="G1252" i="1"/>
  <c r="G1247" i="1" s="1"/>
  <c r="D1253" i="1"/>
  <c r="D954" i="1" s="1"/>
  <c r="E1253" i="1"/>
  <c r="G1253" i="1"/>
  <c r="G954" i="1" s="1"/>
  <c r="D1254" i="1"/>
  <c r="E1254" i="1"/>
  <c r="G1254" i="1"/>
  <c r="D1265" i="1"/>
  <c r="D1260" i="1" s="1"/>
  <c r="E1265" i="1"/>
  <c r="G1265" i="1"/>
  <c r="G1260" i="1" s="1"/>
  <c r="D1266" i="1"/>
  <c r="D1261" i="1" s="1"/>
  <c r="E1266" i="1"/>
  <c r="E1261" i="1" s="1"/>
  <c r="G1266" i="1"/>
  <c r="G1261" i="1" s="1"/>
  <c r="D1267" i="1"/>
  <c r="D1262" i="1" s="1"/>
  <c r="E1267" i="1"/>
  <c r="G1267" i="1"/>
  <c r="G1262" i="1" s="1"/>
  <c r="D1268" i="1"/>
  <c r="D1263" i="1" s="1"/>
  <c r="E1268" i="1"/>
  <c r="E1263" i="1" s="1"/>
  <c r="G1268" i="1"/>
  <c r="G1263" i="1" s="1"/>
  <c r="D1269" i="1"/>
  <c r="E1269" i="1"/>
  <c r="G1269" i="1"/>
  <c r="D1280" i="1"/>
  <c r="D1275" i="1" s="1"/>
  <c r="E1280" i="1"/>
  <c r="E1275" i="1" s="1"/>
  <c r="G1280" i="1"/>
  <c r="G1275" i="1" s="1"/>
  <c r="D1281" i="1"/>
  <c r="E1281" i="1"/>
  <c r="G1281" i="1"/>
  <c r="D1282" i="1"/>
  <c r="D1277" i="1" s="1"/>
  <c r="E1282" i="1"/>
  <c r="E1277" i="1" s="1"/>
  <c r="G1282" i="1"/>
  <c r="G1277" i="1" s="1"/>
  <c r="D1283" i="1"/>
  <c r="D1278" i="1" s="1"/>
  <c r="E1283" i="1"/>
  <c r="E1278" i="1" s="1"/>
  <c r="G1283" i="1"/>
  <c r="G1278" i="1" s="1"/>
  <c r="D1284" i="1"/>
  <c r="E1284" i="1"/>
  <c r="G1284" i="1"/>
  <c r="D1295" i="1"/>
  <c r="D1290" i="1" s="1"/>
  <c r="E1295" i="1"/>
  <c r="E1290" i="1" s="1"/>
  <c r="G1295" i="1"/>
  <c r="G1290" i="1" s="1"/>
  <c r="D1296" i="1"/>
  <c r="D1291" i="1" s="1"/>
  <c r="E1296" i="1"/>
  <c r="G1296" i="1"/>
  <c r="G1291" i="1" s="1"/>
  <c r="D1297" i="1"/>
  <c r="D1292" i="1" s="1"/>
  <c r="E1297" i="1"/>
  <c r="G1297" i="1"/>
  <c r="G1292" i="1" s="1"/>
  <c r="D1298" i="1"/>
  <c r="D1293" i="1" s="1"/>
  <c r="E1298" i="1"/>
  <c r="E1293" i="1" s="1"/>
  <c r="G1298" i="1"/>
  <c r="G1293" i="1" s="1"/>
  <c r="D1299" i="1"/>
  <c r="E1299" i="1"/>
  <c r="G1299" i="1"/>
  <c r="D1310" i="1"/>
  <c r="D1305" i="1" s="1"/>
  <c r="E1310" i="1"/>
  <c r="E1305" i="1" s="1"/>
  <c r="G1310" i="1"/>
  <c r="G1305" i="1" s="1"/>
  <c r="D1311" i="1"/>
  <c r="E1311" i="1"/>
  <c r="E1306" i="1" s="1"/>
  <c r="G1311" i="1"/>
  <c r="D1312" i="1"/>
  <c r="D1307" i="1" s="1"/>
  <c r="E1312" i="1"/>
  <c r="G1312" i="1"/>
  <c r="G1307" i="1" s="1"/>
  <c r="D1313" i="1"/>
  <c r="D1308" i="1" s="1"/>
  <c r="E1313" i="1"/>
  <c r="E1308" i="1" s="1"/>
  <c r="G1313" i="1"/>
  <c r="G1308" i="1" s="1"/>
  <c r="D1314" i="1"/>
  <c r="E1314" i="1"/>
  <c r="G1314" i="1"/>
  <c r="D1325" i="1"/>
  <c r="D1320" i="1" s="1"/>
  <c r="E1325" i="1"/>
  <c r="E1320" i="1" s="1"/>
  <c r="G1325" i="1"/>
  <c r="G1320" i="1" s="1"/>
  <c r="D1326" i="1"/>
  <c r="D1321" i="1" s="1"/>
  <c r="E1326" i="1"/>
  <c r="E1321" i="1" s="1"/>
  <c r="G1326" i="1"/>
  <c r="G1321" i="1" s="1"/>
  <c r="D1327" i="1"/>
  <c r="D1322" i="1" s="1"/>
  <c r="E1327" i="1"/>
  <c r="E1322" i="1" s="1"/>
  <c r="G1327" i="1"/>
  <c r="G1322" i="1" s="1"/>
  <c r="D1328" i="1"/>
  <c r="D1323" i="1" s="1"/>
  <c r="E1328" i="1"/>
  <c r="E1323" i="1" s="1"/>
  <c r="G1328" i="1"/>
  <c r="G1323" i="1" s="1"/>
  <c r="D1329" i="1"/>
  <c r="E1329" i="1"/>
  <c r="G1329" i="1"/>
  <c r="D1639" i="1"/>
  <c r="E1639" i="1"/>
  <c r="G1639" i="1"/>
  <c r="D1640" i="1"/>
  <c r="E1640" i="1"/>
  <c r="G1640" i="1"/>
  <c r="G1634" i="1" s="1"/>
  <c r="D1641" i="1"/>
  <c r="E1641" i="1"/>
  <c r="G1641" i="1"/>
  <c r="D1642" i="1"/>
  <c r="E1642" i="1"/>
  <c r="G1642" i="1"/>
  <c r="G1636" i="1" s="1"/>
  <c r="D1643" i="1"/>
  <c r="E1643" i="1"/>
  <c r="G1643" i="1"/>
  <c r="D1644" i="1"/>
  <c r="E1644" i="1"/>
  <c r="G1644" i="1"/>
  <c r="G1651" i="1"/>
  <c r="G1652" i="1"/>
  <c r="G1653" i="1"/>
  <c r="G1654" i="1"/>
  <c r="G1655" i="1"/>
  <c r="G1656" i="1"/>
  <c r="D1657" i="1"/>
  <c r="D1651" i="1" s="1"/>
  <c r="E1657" i="1"/>
  <c r="D1658" i="1"/>
  <c r="D1652" i="1" s="1"/>
  <c r="E1658" i="1"/>
  <c r="D1659" i="1"/>
  <c r="D1653" i="1" s="1"/>
  <c r="E1659" i="1"/>
  <c r="D1660" i="1"/>
  <c r="D1654" i="1" s="1"/>
  <c r="E1660" i="1"/>
  <c r="E1654" i="1" s="1"/>
  <c r="D1661" i="1"/>
  <c r="D1655" i="1" s="1"/>
  <c r="E1661" i="1"/>
  <c r="E1655" i="1" s="1"/>
  <c r="D1662" i="1"/>
  <c r="E1662" i="1"/>
  <c r="G1662" i="1"/>
  <c r="D1668" i="1"/>
  <c r="E1668" i="1"/>
  <c r="G1668" i="1"/>
  <c r="D1674" i="1"/>
  <c r="E1674" i="1"/>
  <c r="G1674" i="1"/>
  <c r="D1680" i="1"/>
  <c r="E1680" i="1"/>
  <c r="G1680" i="1"/>
  <c r="D1686" i="1"/>
  <c r="E1686" i="1"/>
  <c r="G1686" i="1"/>
  <c r="D1692" i="1"/>
  <c r="E1692" i="1"/>
  <c r="G1692" i="1"/>
  <c r="D1698" i="1"/>
  <c r="E1698" i="1"/>
  <c r="G1698" i="1"/>
  <c r="D1704" i="1"/>
  <c r="E1704" i="1"/>
  <c r="G1704" i="1"/>
  <c r="D1710" i="1"/>
  <c r="E1710" i="1"/>
  <c r="G1710" i="1"/>
  <c r="D1716" i="1"/>
  <c r="E1719" i="1"/>
  <c r="D1722" i="1"/>
  <c r="E1722" i="1"/>
  <c r="G1722" i="1"/>
  <c r="D1728" i="1"/>
  <c r="E1728" i="1"/>
  <c r="G1728" i="1"/>
  <c r="D1740" i="1"/>
  <c r="E1740" i="1"/>
  <c r="G1740" i="1"/>
  <c r="D1741" i="1"/>
  <c r="E1741" i="1"/>
  <c r="D1742" i="1"/>
  <c r="E1742" i="1"/>
  <c r="G1742" i="1"/>
  <c r="D1743" i="1"/>
  <c r="E1743" i="1"/>
  <c r="E1738" i="1" s="1"/>
  <c r="G1743" i="1"/>
  <c r="G1738" i="1" s="1"/>
  <c r="D1744" i="1"/>
  <c r="E1744" i="1"/>
  <c r="G1744" i="1"/>
  <c r="D1749" i="1"/>
  <c r="E1749" i="1"/>
  <c r="G1751" i="1"/>
  <c r="D1754" i="1"/>
  <c r="E1754" i="1"/>
  <c r="G1754" i="1"/>
  <c r="D1759" i="1"/>
  <c r="E1759" i="1"/>
  <c r="G1761" i="1"/>
  <c r="G1759" i="1" s="1"/>
  <c r="D1764" i="1"/>
  <c r="E1764" i="1"/>
  <c r="G1764" i="1"/>
  <c r="D1769" i="1"/>
  <c r="F1769" i="1" s="1"/>
  <c r="G1771" i="1"/>
  <c r="G1769" i="1" s="1"/>
  <c r="D1774" i="1"/>
  <c r="E1774" i="1"/>
  <c r="G1776" i="1"/>
  <c r="G1774" i="1" s="1"/>
  <c r="D1779" i="1"/>
  <c r="E1779" i="1"/>
  <c r="G1779" i="1"/>
  <c r="D1784" i="1"/>
  <c r="E1784" i="1"/>
  <c r="G1786" i="1"/>
  <c r="G1784" i="1" s="1"/>
  <c r="D1789" i="1"/>
  <c r="E1789" i="1"/>
  <c r="G1789" i="1"/>
  <c r="D1795" i="1"/>
  <c r="E1795" i="1"/>
  <c r="G1795" i="1"/>
  <c r="G1717" i="1" s="1"/>
  <c r="D1796" i="1"/>
  <c r="E1796" i="1"/>
  <c r="G1796" i="1"/>
  <c r="G1718" i="1" s="1"/>
  <c r="D1797" i="1"/>
  <c r="G1797" i="1"/>
  <c r="G1719" i="1" s="1"/>
  <c r="D1798" i="1"/>
  <c r="E1798" i="1"/>
  <c r="E1720" i="1" s="1"/>
  <c r="G1798" i="1"/>
  <c r="G1720" i="1" s="1"/>
  <c r="D1799" i="1"/>
  <c r="E1799" i="1"/>
  <c r="G1799" i="1"/>
  <c r="E1804" i="1"/>
  <c r="G1804" i="1"/>
  <c r="D1810" i="1"/>
  <c r="D1811" i="1"/>
  <c r="D1812" i="1"/>
  <c r="D1813" i="1"/>
  <c r="D1814" i="1"/>
  <c r="D1819" i="1"/>
  <c r="D1824" i="1"/>
  <c r="D1829" i="1"/>
  <c r="D1834" i="1"/>
  <c r="D1840" i="1"/>
  <c r="D1841" i="1"/>
  <c r="D1842" i="1"/>
  <c r="D1843" i="1"/>
  <c r="D1844" i="1"/>
  <c r="D1849" i="1"/>
  <c r="D1854" i="1"/>
  <c r="E1854" i="1"/>
  <c r="G1854" i="1"/>
  <c r="D1859" i="1"/>
  <c r="E1859" i="1"/>
  <c r="G1859" i="1"/>
  <c r="D1870" i="1"/>
  <c r="E1870" i="1"/>
  <c r="G1870" i="1"/>
  <c r="D1871" i="1"/>
  <c r="E1871" i="1"/>
  <c r="E1866" i="1" s="1"/>
  <c r="G1871" i="1"/>
  <c r="G1866" i="1" s="1"/>
  <c r="D1872" i="1"/>
  <c r="E1872" i="1"/>
  <c r="E1867" i="1" s="1"/>
  <c r="G1872" i="1"/>
  <c r="G1867" i="1" s="1"/>
  <c r="D1873" i="1"/>
  <c r="E1873" i="1"/>
  <c r="E1868" i="1" s="1"/>
  <c r="G1873" i="1"/>
  <c r="G1868" i="1" s="1"/>
  <c r="D1874" i="1"/>
  <c r="E1874" i="1"/>
  <c r="G1874" i="1"/>
  <c r="D1879" i="1"/>
  <c r="E1879" i="1"/>
  <c r="G1879" i="1"/>
  <c r="D1884" i="1"/>
  <c r="E1884" i="1"/>
  <c r="G1884" i="1"/>
  <c r="D1890" i="1"/>
  <c r="D1891" i="1"/>
  <c r="D1892" i="1"/>
  <c r="D1893" i="1"/>
  <c r="D1894" i="1"/>
  <c r="E1894" i="1"/>
  <c r="G1894" i="1"/>
  <c r="D1899" i="1"/>
  <c r="E1899" i="1"/>
  <c r="G1899" i="1"/>
  <c r="D1904" i="1"/>
  <c r="G1909" i="1"/>
  <c r="D1915" i="1"/>
  <c r="D1916" i="1"/>
  <c r="F1916" i="1" s="1"/>
  <c r="D1917" i="1"/>
  <c r="F1917" i="1" s="1"/>
  <c r="D1918" i="1"/>
  <c r="F1918" i="1" s="1"/>
  <c r="D1919" i="1"/>
  <c r="F1919" i="1" s="1"/>
  <c r="D1924" i="1"/>
  <c r="E1924" i="1"/>
  <c r="G1924" i="1"/>
  <c r="D1929" i="1"/>
  <c r="E1929" i="1"/>
  <c r="G1929" i="1"/>
  <c r="D1934" i="1"/>
  <c r="E1934" i="1"/>
  <c r="G1934" i="1"/>
  <c r="D1939" i="1"/>
  <c r="E1939" i="1"/>
  <c r="G1939" i="1"/>
  <c r="D1944" i="1"/>
  <c r="E1944" i="1"/>
  <c r="G1944" i="1"/>
  <c r="D1950" i="1"/>
  <c r="D1951" i="1"/>
  <c r="D1952" i="1"/>
  <c r="F1952" i="1" s="1"/>
  <c r="D1953" i="1"/>
  <c r="D1954" i="1"/>
  <c r="F1954" i="1" s="1"/>
  <c r="D1959" i="1"/>
  <c r="E1959" i="1"/>
  <c r="G1959" i="1"/>
  <c r="G1972" i="1"/>
  <c r="D1973" i="1"/>
  <c r="D1972" i="1" s="1"/>
  <c r="E1973" i="1"/>
  <c r="G1973" i="1"/>
  <c r="D1993" i="1"/>
  <c r="D1992" i="1" s="1"/>
  <c r="E1993" i="1"/>
  <c r="G1993" i="1"/>
  <c r="G1992" i="1" s="1"/>
  <c r="E1999" i="1"/>
  <c r="G1999" i="1"/>
  <c r="D2000" i="1"/>
  <c r="D2004" i="1"/>
  <c r="F2004" i="1" s="1"/>
  <c r="G2004" i="1"/>
  <c r="D2005" i="1"/>
  <c r="D1971" i="1" s="1"/>
  <c r="E2005" i="1"/>
  <c r="G2005" i="1"/>
  <c r="G1971" i="1" s="1"/>
  <c r="D2013" i="1"/>
  <c r="E2013" i="1"/>
  <c r="D2033" i="1"/>
  <c r="E2033" i="1"/>
  <c r="G2033" i="1"/>
  <c r="G2018" i="1" s="1"/>
  <c r="D2035" i="1"/>
  <c r="D2019" i="1" s="1"/>
  <c r="E2035" i="1"/>
  <c r="G2035" i="1"/>
  <c r="G2019" i="1" s="1"/>
  <c r="D2044" i="1"/>
  <c r="D2039" i="1" s="1"/>
  <c r="D2046" i="1"/>
  <c r="D2045" i="1" s="1"/>
  <c r="E2046" i="1"/>
  <c r="G2046" i="1"/>
  <c r="G2045" i="1" s="1"/>
  <c r="D2047" i="1"/>
  <c r="D2042" i="1" s="1"/>
  <c r="E2047" i="1"/>
  <c r="G2047" i="1"/>
  <c r="D2048" i="1"/>
  <c r="D2043" i="1" s="1"/>
  <c r="E2048" i="1"/>
  <c r="G2048" i="1"/>
  <c r="D2064" i="1"/>
  <c r="E2064" i="1"/>
  <c r="G2064" i="1"/>
  <c r="D2073" i="1"/>
  <c r="E2073" i="1"/>
  <c r="G2073" i="1"/>
  <c r="D2075" i="1"/>
  <c r="D2074" i="1" s="1"/>
  <c r="E2075" i="1"/>
  <c r="G2075" i="1"/>
  <c r="G2066" i="1" s="1"/>
  <c r="D2079" i="1"/>
  <c r="D2080" i="1"/>
  <c r="D2094" i="1"/>
  <c r="E2094" i="1"/>
  <c r="G2094" i="1"/>
  <c r="D2102" i="1"/>
  <c r="E2102" i="1"/>
  <c r="G2102" i="1"/>
  <c r="D2108" i="1"/>
  <c r="E2108" i="1"/>
  <c r="G2108" i="1"/>
  <c r="D2109" i="1"/>
  <c r="E2109" i="1"/>
  <c r="G2109" i="1"/>
  <c r="D2110" i="1"/>
  <c r="E2110" i="1"/>
  <c r="G2110" i="1"/>
  <c r="D2113" i="1"/>
  <c r="E2113" i="1"/>
  <c r="G2113" i="1"/>
  <c r="D2117" i="1"/>
  <c r="E2117" i="1"/>
  <c r="G2117" i="1"/>
  <c r="D2118" i="1"/>
  <c r="E2118" i="1"/>
  <c r="G2118" i="1"/>
  <c r="D2119" i="1"/>
  <c r="E2119" i="1"/>
  <c r="G2119" i="1"/>
  <c r="D2128" i="1"/>
  <c r="E2128" i="1"/>
  <c r="D2131" i="1"/>
  <c r="E2131" i="1"/>
  <c r="G2131" i="1"/>
  <c r="G2126" i="1" s="1"/>
  <c r="G2125" i="1" s="1"/>
  <c r="D2140" i="1"/>
  <c r="E2140" i="1"/>
  <c r="D2144" i="1"/>
  <c r="E2144" i="1"/>
  <c r="D2151" i="1"/>
  <c r="D2150" i="1" s="1"/>
  <c r="D2148" i="1" s="1"/>
  <c r="E2151" i="1"/>
  <c r="G2151" i="1"/>
  <c r="G2150" i="1" s="1"/>
  <c r="G2148" i="1" s="1"/>
  <c r="D2164" i="1"/>
  <c r="E2164" i="1"/>
  <c r="F2166" i="1"/>
  <c r="D2167" i="1"/>
  <c r="E2167" i="1"/>
  <c r="G2167" i="1"/>
  <c r="D2171" i="1"/>
  <c r="E2171" i="1"/>
  <c r="G2171" i="1"/>
  <c r="E2175" i="1"/>
  <c r="D2178" i="1"/>
  <c r="D2181" i="1"/>
  <c r="E2181" i="1"/>
  <c r="G2181" i="1"/>
  <c r="D2184" i="1"/>
  <c r="E2184" i="1"/>
  <c r="G2184" i="1"/>
  <c r="D2188" i="1"/>
  <c r="E2188" i="1"/>
  <c r="D2194" i="1"/>
  <c r="E2194" i="1"/>
  <c r="G2194" i="1"/>
  <c r="D2198" i="1"/>
  <c r="E2198" i="1"/>
  <c r="G2198" i="1"/>
  <c r="D2204" i="1"/>
  <c r="E2204" i="1"/>
  <c r="G2204" i="1"/>
  <c r="E2222" i="1"/>
  <c r="G2222" i="1"/>
  <c r="D2226" i="1"/>
  <c r="E2226" i="1"/>
  <c r="G2226" i="1"/>
  <c r="E2233" i="1"/>
  <c r="G2233" i="1"/>
  <c r="G2232" i="1" s="1"/>
  <c r="D2235" i="1"/>
  <c r="E2242" i="1"/>
  <c r="G2242" i="1"/>
  <c r="D2244" i="1"/>
  <c r="E2249" i="1"/>
  <c r="G2249" i="1"/>
  <c r="G2244" i="1" s="1"/>
  <c r="E2250" i="1"/>
  <c r="D2254" i="1"/>
  <c r="E2254" i="1"/>
  <c r="G2254" i="1"/>
  <c r="D2255" i="1"/>
  <c r="D2250" i="1" s="1"/>
  <c r="D2245" i="1" s="1"/>
  <c r="E2255" i="1"/>
  <c r="G2255" i="1"/>
  <c r="G2250" i="1" s="1"/>
  <c r="G2245" i="1" s="1"/>
  <c r="E2294" i="1"/>
  <c r="F2294" i="1" s="1"/>
  <c r="G2294" i="1"/>
  <c r="D2314" i="1"/>
  <c r="F2314" i="1" s="1"/>
  <c r="D2324" i="1"/>
  <c r="E2324" i="1"/>
  <c r="G2324" i="1"/>
  <c r="D2327" i="1"/>
  <c r="D2322" i="1" s="1"/>
  <c r="E2327" i="1"/>
  <c r="E2322" i="1" s="1"/>
  <c r="G2327" i="1"/>
  <c r="G2322" i="1" s="1"/>
  <c r="D2328" i="1"/>
  <c r="D2323" i="1" s="1"/>
  <c r="D2318" i="1" s="1"/>
  <c r="D2313" i="1" s="1"/>
  <c r="D2308" i="1" s="1"/>
  <c r="D2303" i="1" s="1"/>
  <c r="D2298" i="1" s="1"/>
  <c r="D2293" i="1" s="1"/>
  <c r="D2288" i="1" s="1"/>
  <c r="D2283" i="1" s="1"/>
  <c r="D2278" i="1" s="1"/>
  <c r="D2273" i="1" s="1"/>
  <c r="D2268" i="1" s="1"/>
  <c r="D2263" i="1" s="1"/>
  <c r="D2258" i="1" s="1"/>
  <c r="D2253" i="1" s="1"/>
  <c r="D2248" i="1" s="1"/>
  <c r="D2243" i="1" s="1"/>
  <c r="E2328" i="1"/>
  <c r="E2323" i="1" s="1"/>
  <c r="E2318" i="1" s="1"/>
  <c r="E2313" i="1" s="1"/>
  <c r="E2308" i="1" s="1"/>
  <c r="E2303" i="1" s="1"/>
  <c r="E2298" i="1" s="1"/>
  <c r="E2293" i="1" s="1"/>
  <c r="E2288" i="1" s="1"/>
  <c r="E2283" i="1" s="1"/>
  <c r="E2278" i="1" s="1"/>
  <c r="E2273" i="1" s="1"/>
  <c r="E2268" i="1" s="1"/>
  <c r="E2263" i="1" s="1"/>
  <c r="E2258" i="1" s="1"/>
  <c r="E2253" i="1" s="1"/>
  <c r="E2248" i="1" s="1"/>
  <c r="G2328" i="1"/>
  <c r="G2323" i="1" s="1"/>
  <c r="G2318" i="1" s="1"/>
  <c r="G2313" i="1" s="1"/>
  <c r="G2308" i="1" s="1"/>
  <c r="G2303" i="1" s="1"/>
  <c r="G2298" i="1" s="1"/>
  <c r="G2293" i="1" s="1"/>
  <c r="G2288" i="1" s="1"/>
  <c r="G2283" i="1" s="1"/>
  <c r="G2278" i="1" s="1"/>
  <c r="G2273" i="1" s="1"/>
  <c r="G2268" i="1" s="1"/>
  <c r="G2263" i="1" s="1"/>
  <c r="G2258" i="1" s="1"/>
  <c r="G2253" i="1" s="1"/>
  <c r="G2248" i="1" s="1"/>
  <c r="D2330" i="1"/>
  <c r="D2325" i="1" s="1"/>
  <c r="D2320" i="1" s="1"/>
  <c r="D2315" i="1" s="1"/>
  <c r="D2310" i="1" s="1"/>
  <c r="D2300" i="1" s="1"/>
  <c r="D2295" i="1" s="1"/>
  <c r="D2290" i="1" s="1"/>
  <c r="D2285" i="1" s="1"/>
  <c r="E2330" i="1"/>
  <c r="E2325" i="1" s="1"/>
  <c r="E2320" i="1" s="1"/>
  <c r="E2315" i="1" s="1"/>
  <c r="E2310" i="1" s="1"/>
  <c r="E2300" i="1" s="1"/>
  <c r="E2295" i="1" s="1"/>
  <c r="E2290" i="1" s="1"/>
  <c r="E2285" i="1" s="1"/>
  <c r="G2330" i="1"/>
  <c r="G2325" i="1" s="1"/>
  <c r="G2320" i="1" s="1"/>
  <c r="G2315" i="1" s="1"/>
  <c r="G2310" i="1" s="1"/>
  <c r="G2300" i="1" s="1"/>
  <c r="G2295" i="1" s="1"/>
  <c r="G2290" i="1" s="1"/>
  <c r="G2285" i="1" s="1"/>
  <c r="D2345" i="1"/>
  <c r="D2340" i="1" s="1"/>
  <c r="E2345" i="1"/>
  <c r="G2345" i="1"/>
  <c r="G2340" i="1" s="1"/>
  <c r="D2344" i="1"/>
  <c r="D2339" i="1" s="1"/>
  <c r="E2344" i="1"/>
  <c r="E2339" i="1" s="1"/>
  <c r="G2344" i="1"/>
  <c r="G2339" i="1" s="1"/>
  <c r="D2346" i="1"/>
  <c r="D2341" i="1" s="1"/>
  <c r="E2346" i="1"/>
  <c r="E2341" i="1" s="1"/>
  <c r="G2346" i="1"/>
  <c r="G2341" i="1" s="1"/>
  <c r="D2353" i="1"/>
  <c r="E2353" i="1"/>
  <c r="E2333" i="1" s="1"/>
  <c r="G2353" i="1"/>
  <c r="D2354" i="1"/>
  <c r="E2354" i="1"/>
  <c r="G2354" i="1"/>
  <c r="D2356" i="1"/>
  <c r="E2356" i="1"/>
  <c r="G2356" i="1"/>
  <c r="D2360" i="1"/>
  <c r="D2355" i="1" s="1"/>
  <c r="E2360" i="1"/>
  <c r="G2360" i="1"/>
  <c r="G2357" i="1" s="1"/>
  <c r="D2362" i="1"/>
  <c r="E2362" i="1"/>
  <c r="G2362" i="1"/>
  <c r="D2367" i="1"/>
  <c r="E2367" i="1"/>
  <c r="G2367" i="1"/>
  <c r="D2372" i="1"/>
  <c r="E2372" i="1"/>
  <c r="G2372" i="1"/>
  <c r="D2377" i="1"/>
  <c r="E2377" i="1"/>
  <c r="G2377" i="1"/>
  <c r="D2382" i="1"/>
  <c r="E2382" i="1"/>
  <c r="G2382" i="1"/>
  <c r="D2387" i="1"/>
  <c r="E2387" i="1"/>
  <c r="G2387" i="1"/>
  <c r="D2392" i="1"/>
  <c r="E2392" i="1"/>
  <c r="G2392" i="1"/>
  <c r="D2397" i="1"/>
  <c r="E2397" i="1"/>
  <c r="G2397" i="1"/>
  <c r="D2402" i="1"/>
  <c r="E2402" i="1"/>
  <c r="G2402" i="1"/>
  <c r="D2407" i="1"/>
  <c r="E2407" i="1"/>
  <c r="G2407" i="1"/>
  <c r="D2413" i="1"/>
  <c r="E2413" i="1"/>
  <c r="G2413" i="1"/>
  <c r="D2416" i="1"/>
  <c r="E2416" i="1"/>
  <c r="G2416" i="1"/>
  <c r="D2417" i="1"/>
  <c r="E2417" i="1"/>
  <c r="G2417" i="1"/>
  <c r="D2424" i="1"/>
  <c r="D2414" i="1" s="1"/>
  <c r="E2424" i="1"/>
  <c r="G2424" i="1"/>
  <c r="D2425" i="1"/>
  <c r="D2415" i="1" s="1"/>
  <c r="E2425" i="1"/>
  <c r="G2425" i="1"/>
  <c r="G2415" i="1" s="1"/>
  <c r="D2427" i="1"/>
  <c r="E2427" i="1"/>
  <c r="G2427" i="1"/>
  <c r="D2432" i="1"/>
  <c r="E2432" i="1"/>
  <c r="G2432" i="1"/>
  <c r="D2437" i="1"/>
  <c r="E2437" i="1"/>
  <c r="G2437" i="1"/>
  <c r="D2442" i="1"/>
  <c r="E2442" i="1"/>
  <c r="G2442" i="1"/>
  <c r="D2447" i="1"/>
  <c r="E2447" i="1"/>
  <c r="G2447" i="1"/>
  <c r="D2452" i="1"/>
  <c r="E2452" i="1"/>
  <c r="G2452" i="1"/>
  <c r="D2457" i="1"/>
  <c r="E2457" i="1"/>
  <c r="G2457" i="1"/>
  <c r="D2462" i="1"/>
  <c r="E2462" i="1"/>
  <c r="G2462" i="1"/>
  <c r="D2467" i="1"/>
  <c r="E2467" i="1"/>
  <c r="G2467" i="1"/>
  <c r="D2472" i="1"/>
  <c r="E2472" i="1"/>
  <c r="G2472" i="1"/>
  <c r="D2477" i="1"/>
  <c r="E2477" i="1"/>
  <c r="G2477" i="1"/>
  <c r="D2482" i="1"/>
  <c r="E2482" i="1"/>
  <c r="G2482" i="1"/>
  <c r="D2487" i="1"/>
  <c r="E2487" i="1"/>
  <c r="G2487" i="1"/>
  <c r="D2492" i="1"/>
  <c r="E2492" i="1"/>
  <c r="G2492" i="1"/>
  <c r="D2497" i="1"/>
  <c r="E2497" i="1"/>
  <c r="G2497" i="1"/>
  <c r="D2502" i="1"/>
  <c r="E2502" i="1"/>
  <c r="G2502" i="1"/>
  <c r="D2507" i="1"/>
  <c r="E2507" i="1"/>
  <c r="G2507" i="1"/>
  <c r="D2512" i="1"/>
  <c r="E2512" i="1"/>
  <c r="G2512" i="1"/>
  <c r="D2517" i="1"/>
  <c r="E2517" i="1"/>
  <c r="G2517" i="1"/>
  <c r="D2522" i="1"/>
  <c r="E2522" i="1"/>
  <c r="G2522" i="1"/>
  <c r="D2527" i="1"/>
  <c r="E2527" i="1"/>
  <c r="G2527" i="1"/>
  <c r="D2532" i="1"/>
  <c r="E2532" i="1"/>
  <c r="G2532" i="1"/>
  <c r="D2537" i="1"/>
  <c r="E2537" i="1"/>
  <c r="G2537" i="1"/>
  <c r="D2542" i="1"/>
  <c r="E2542" i="1"/>
  <c r="G2542" i="1"/>
  <c r="D2547" i="1"/>
  <c r="E2547" i="1"/>
  <c r="G2547" i="1"/>
  <c r="D2552" i="1"/>
  <c r="E2552" i="1"/>
  <c r="G2552" i="1"/>
  <c r="D2557" i="1"/>
  <c r="E2557" i="1"/>
  <c r="G2557" i="1"/>
  <c r="D2562" i="1"/>
  <c r="E2562" i="1"/>
  <c r="G2562" i="1"/>
  <c r="D2567" i="1"/>
  <c r="E2567" i="1"/>
  <c r="G2567" i="1"/>
  <c r="D2572" i="1"/>
  <c r="E2572" i="1"/>
  <c r="G2572" i="1"/>
  <c r="D2577" i="1"/>
  <c r="E2577" i="1"/>
  <c r="G2577" i="1"/>
  <c r="D2582" i="1"/>
  <c r="E2582" i="1"/>
  <c r="G2582" i="1"/>
  <c r="D2587" i="1"/>
  <c r="E2587" i="1"/>
  <c r="G2587" i="1"/>
  <c r="D2592" i="1"/>
  <c r="E2592" i="1"/>
  <c r="G2592" i="1"/>
  <c r="D2597" i="1"/>
  <c r="E2597" i="1"/>
  <c r="G2597" i="1"/>
  <c r="D2602" i="1"/>
  <c r="E2602" i="1"/>
  <c r="G2602" i="1"/>
  <c r="D2607" i="1"/>
  <c r="E2607" i="1"/>
  <c r="G2607" i="1"/>
  <c r="D2612" i="1"/>
  <c r="E2612" i="1"/>
  <c r="G2612" i="1"/>
  <c r="D2617" i="1"/>
  <c r="E2617" i="1"/>
  <c r="G2617" i="1"/>
  <c r="D2622" i="1"/>
  <c r="E2622" i="1"/>
  <c r="G2622" i="1"/>
  <c r="D2627" i="1"/>
  <c r="E2627" i="1"/>
  <c r="G2627" i="1"/>
  <c r="D2632" i="1"/>
  <c r="E2632" i="1"/>
  <c r="G2632" i="1"/>
  <c r="D2637" i="1"/>
  <c r="E2637" i="1"/>
  <c r="G2637" i="1"/>
  <c r="D2643" i="1"/>
  <c r="E2643" i="1"/>
  <c r="G2643" i="1"/>
  <c r="D2644" i="1"/>
  <c r="E2644" i="1"/>
  <c r="G2644" i="1"/>
  <c r="D2646" i="1"/>
  <c r="E2646" i="1"/>
  <c r="G2646" i="1"/>
  <c r="D2650" i="1"/>
  <c r="D2647" i="1" s="1"/>
  <c r="E2650" i="1"/>
  <c r="G2650" i="1"/>
  <c r="G2645" i="1" s="1"/>
  <c r="D2652" i="1"/>
  <c r="E2652" i="1"/>
  <c r="G2652" i="1"/>
  <c r="D2657" i="1"/>
  <c r="E2657" i="1"/>
  <c r="G2657" i="1"/>
  <c r="D2662" i="1"/>
  <c r="E2662" i="1"/>
  <c r="G2662" i="1"/>
  <c r="D2667" i="1"/>
  <c r="E2667" i="1"/>
  <c r="G2667" i="1"/>
  <c r="D2672" i="1"/>
  <c r="E2672" i="1"/>
  <c r="G2672" i="1"/>
  <c r="D2677" i="1"/>
  <c r="E2677" i="1"/>
  <c r="G2677" i="1"/>
  <c r="D2682" i="1"/>
  <c r="E2682" i="1"/>
  <c r="G2682" i="1"/>
  <c r="D2687" i="1"/>
  <c r="E2687" i="1"/>
  <c r="G2687" i="1"/>
  <c r="D2692" i="1"/>
  <c r="E2692" i="1"/>
  <c r="G2692" i="1"/>
  <c r="D2697" i="1"/>
  <c r="E2697" i="1"/>
  <c r="G2697" i="1"/>
  <c r="D2702" i="1"/>
  <c r="E2702" i="1"/>
  <c r="G2702" i="1"/>
  <c r="D2707" i="1"/>
  <c r="E2707" i="1"/>
  <c r="G2707" i="1"/>
  <c r="D2712" i="1"/>
  <c r="E2712" i="1"/>
  <c r="G2712" i="1"/>
  <c r="D2717" i="1"/>
  <c r="E2717" i="1"/>
  <c r="G2717" i="1"/>
  <c r="D2722" i="1"/>
  <c r="E2722" i="1"/>
  <c r="G2722" i="1"/>
  <c r="D2727" i="1"/>
  <c r="E2727" i="1"/>
  <c r="G2727" i="1"/>
  <c r="D2732" i="1"/>
  <c r="E2732" i="1"/>
  <c r="G2732" i="1"/>
  <c r="D2737" i="1"/>
  <c r="E2737" i="1"/>
  <c r="G2737" i="1"/>
  <c r="E2744" i="1"/>
  <c r="G2744" i="1"/>
  <c r="D2754" i="1"/>
  <c r="D2749" i="1" s="1"/>
  <c r="D2744" i="1" s="1"/>
  <c r="E2754" i="1"/>
  <c r="G2754" i="1"/>
  <c r="D2755" i="1"/>
  <c r="D2750" i="1" s="1"/>
  <c r="D2745" i="1" s="1"/>
  <c r="E2755" i="1"/>
  <c r="E2750" i="1" s="1"/>
  <c r="G2755" i="1"/>
  <c r="G2750" i="1" s="1"/>
  <c r="E2756" i="1"/>
  <c r="G2756" i="1"/>
  <c r="G2751" i="1" s="1"/>
  <c r="G2746" i="1" s="1"/>
  <c r="D2757" i="1"/>
  <c r="D2752" i="1" s="1"/>
  <c r="D2747" i="1" s="1"/>
  <c r="E2757" i="1"/>
  <c r="E2752" i="1" s="1"/>
  <c r="E2747" i="1" s="1"/>
  <c r="G2757" i="1"/>
  <c r="G2752" i="1" s="1"/>
  <c r="G2747" i="1" s="1"/>
  <c r="E2758" i="1"/>
  <c r="F2758" i="1" s="1"/>
  <c r="G2758" i="1"/>
  <c r="E2763" i="1"/>
  <c r="F2763" i="1" s="1"/>
  <c r="G2763" i="1"/>
  <c r="E2768" i="1"/>
  <c r="F2768" i="1" s="1"/>
  <c r="G2768" i="1"/>
  <c r="E2778" i="1"/>
  <c r="F2778" i="1" s="1"/>
  <c r="G2778" i="1"/>
  <c r="E2783" i="1"/>
  <c r="F2783" i="1" s="1"/>
  <c r="G2783" i="1"/>
  <c r="E2788" i="1"/>
  <c r="F2788" i="1" s="1"/>
  <c r="G2788" i="1"/>
  <c r="D2810" i="1"/>
  <c r="D2805" i="1" s="1"/>
  <c r="E2810" i="1"/>
  <c r="G2810" i="1"/>
  <c r="G2805" i="1" s="1"/>
  <c r="D2811" i="1"/>
  <c r="D2806" i="1" s="1"/>
  <c r="E2811" i="1"/>
  <c r="E2806" i="1" s="1"/>
  <c r="G2811" i="1"/>
  <c r="G2806" i="1" s="1"/>
  <c r="D2812" i="1"/>
  <c r="D2807" i="1" s="1"/>
  <c r="E2812" i="1"/>
  <c r="E2807" i="1" s="1"/>
  <c r="G2812" i="1"/>
  <c r="G2807" i="1" s="1"/>
  <c r="D2813" i="1"/>
  <c r="D2808" i="1" s="1"/>
  <c r="E2813" i="1"/>
  <c r="G2813" i="1"/>
  <c r="G2808" i="1" s="1"/>
  <c r="D2814" i="1"/>
  <c r="E2814" i="1"/>
  <c r="G2814" i="1"/>
  <c r="D2819" i="1"/>
  <c r="E2819" i="1"/>
  <c r="G2819" i="1"/>
  <c r="D2824" i="1"/>
  <c r="E2824" i="1"/>
  <c r="G2824" i="1"/>
  <c r="D2835" i="1"/>
  <c r="E2835" i="1"/>
  <c r="E2830" i="1" s="1"/>
  <c r="G2835" i="1"/>
  <c r="G2830" i="1" s="1"/>
  <c r="D2836" i="1"/>
  <c r="D2831" i="1" s="1"/>
  <c r="E2836" i="1"/>
  <c r="E2831" i="1" s="1"/>
  <c r="G2836" i="1"/>
  <c r="G2831" i="1" s="1"/>
  <c r="D2837" i="1"/>
  <c r="D2832" i="1" s="1"/>
  <c r="E2837" i="1"/>
  <c r="E2832" i="1" s="1"/>
  <c r="G2837" i="1"/>
  <c r="G2832" i="1" s="1"/>
  <c r="D2838" i="1"/>
  <c r="D2833" i="1" s="1"/>
  <c r="E2838" i="1"/>
  <c r="G2838" i="1"/>
  <c r="G2833" i="1" s="1"/>
  <c r="D2839" i="1"/>
  <c r="E2839" i="1"/>
  <c r="G2839" i="1"/>
  <c r="D2844" i="1"/>
  <c r="E2844" i="1"/>
  <c r="G2844" i="1"/>
  <c r="D2885" i="1"/>
  <c r="D2880" i="1" s="1"/>
  <c r="E2885" i="1"/>
  <c r="E2880" i="1" s="1"/>
  <c r="G2885" i="1"/>
  <c r="G2880" i="1" s="1"/>
  <c r="D2886" i="1"/>
  <c r="D2881" i="1" s="1"/>
  <c r="E2886" i="1"/>
  <c r="E2881" i="1" s="1"/>
  <c r="G2886" i="1"/>
  <c r="G2881" i="1" s="1"/>
  <c r="D2887" i="1"/>
  <c r="D2882" i="1" s="1"/>
  <c r="E2887" i="1"/>
  <c r="G2887" i="1"/>
  <c r="G2882" i="1" s="1"/>
  <c r="D2888" i="1"/>
  <c r="D2883" i="1" s="1"/>
  <c r="E2888" i="1"/>
  <c r="E2883" i="1" s="1"/>
  <c r="G2888" i="1"/>
  <c r="G2883" i="1" s="1"/>
  <c r="D2889" i="1"/>
  <c r="E2889" i="1"/>
  <c r="G2889" i="1"/>
  <c r="D2900" i="1"/>
  <c r="D2895" i="1" s="1"/>
  <c r="E2900" i="1"/>
  <c r="G2900" i="1"/>
  <c r="G2895" i="1" s="1"/>
  <c r="D2901" i="1"/>
  <c r="D2896" i="1" s="1"/>
  <c r="E2901" i="1"/>
  <c r="E2896" i="1" s="1"/>
  <c r="G2901" i="1"/>
  <c r="D2902" i="1"/>
  <c r="D2897" i="1" s="1"/>
  <c r="E2902" i="1"/>
  <c r="E2897" i="1" s="1"/>
  <c r="G2902" i="1"/>
  <c r="G2897" i="1" s="1"/>
  <c r="D2903" i="1"/>
  <c r="D2898" i="1" s="1"/>
  <c r="E2903" i="1"/>
  <c r="G2903" i="1"/>
  <c r="G2898" i="1" s="1"/>
  <c r="D2904" i="1"/>
  <c r="E2904" i="1"/>
  <c r="G2904" i="1"/>
  <c r="D2915" i="1"/>
  <c r="D2910" i="1" s="1"/>
  <c r="E2915" i="1"/>
  <c r="G2915" i="1"/>
  <c r="G2910" i="1" s="1"/>
  <c r="D2916" i="1"/>
  <c r="D2911" i="1" s="1"/>
  <c r="E2916" i="1"/>
  <c r="E2911" i="1" s="1"/>
  <c r="G2916" i="1"/>
  <c r="D2917" i="1"/>
  <c r="D2912" i="1" s="1"/>
  <c r="E2917" i="1"/>
  <c r="E2912" i="1" s="1"/>
  <c r="G2917" i="1"/>
  <c r="G2912" i="1" s="1"/>
  <c r="D2918" i="1"/>
  <c r="D2913" i="1" s="1"/>
  <c r="E2918" i="1"/>
  <c r="G2918" i="1"/>
  <c r="G2913" i="1" s="1"/>
  <c r="D2919" i="1"/>
  <c r="E2919" i="1"/>
  <c r="G2919" i="1"/>
  <c r="D2930" i="1"/>
  <c r="D2925" i="1" s="1"/>
  <c r="E2930" i="1"/>
  <c r="G2930" i="1"/>
  <c r="G2925" i="1" s="1"/>
  <c r="D2931" i="1"/>
  <c r="D2926" i="1" s="1"/>
  <c r="E2931" i="1"/>
  <c r="E2926" i="1" s="1"/>
  <c r="G2931" i="1"/>
  <c r="G2926" i="1" s="1"/>
  <c r="D2932" i="1"/>
  <c r="D2927" i="1" s="1"/>
  <c r="E2932" i="1"/>
  <c r="E2927" i="1" s="1"/>
  <c r="G2932" i="1"/>
  <c r="G2927" i="1" s="1"/>
  <c r="D2933" i="1"/>
  <c r="D2928" i="1" s="1"/>
  <c r="E2933" i="1"/>
  <c r="G2933" i="1"/>
  <c r="G2928" i="1" s="1"/>
  <c r="D2934" i="1"/>
  <c r="E2934" i="1"/>
  <c r="G2934" i="1"/>
  <c r="D2939" i="1"/>
  <c r="E2939" i="1"/>
  <c r="G2939" i="1"/>
  <c r="E2045" i="1" l="1"/>
  <c r="F2046" i="1"/>
  <c r="F2939" i="1"/>
  <c r="F2919" i="1"/>
  <c r="F2889" i="1"/>
  <c r="F2839" i="1"/>
  <c r="F2819" i="1"/>
  <c r="F1704" i="1"/>
  <c r="F1692" i="1"/>
  <c r="F1680" i="1"/>
  <c r="G1633" i="1"/>
  <c r="F594" i="1"/>
  <c r="F592" i="1"/>
  <c r="F584" i="1"/>
  <c r="F569" i="1"/>
  <c r="F564" i="1"/>
  <c r="F559" i="1"/>
  <c r="F554" i="1"/>
  <c r="F544" i="1"/>
  <c r="F539" i="1"/>
  <c r="F534" i="1"/>
  <c r="F532" i="1"/>
  <c r="F531" i="1"/>
  <c r="F524" i="1"/>
  <c r="F519" i="1"/>
  <c r="F514" i="1"/>
  <c r="F509" i="1"/>
  <c r="F507" i="1"/>
  <c r="F484" i="1"/>
  <c r="F470" i="1"/>
  <c r="F456" i="1"/>
  <c r="F447" i="1"/>
  <c r="F440" i="1"/>
  <c r="F315" i="1"/>
  <c r="F310" i="1"/>
  <c r="F267" i="1"/>
  <c r="F171" i="1"/>
  <c r="F92" i="1"/>
  <c r="F87" i="1"/>
  <c r="F436" i="1"/>
  <c r="F2417" i="1"/>
  <c r="F2402" i="1"/>
  <c r="F2392" i="1"/>
  <c r="F2382" i="1"/>
  <c r="F2372" i="1"/>
  <c r="F2362" i="1"/>
  <c r="F2324" i="1"/>
  <c r="F2255" i="1"/>
  <c r="F2204" i="1"/>
  <c r="F2194" i="1"/>
  <c r="F2188" i="1"/>
  <c r="F2181" i="1"/>
  <c r="F2167" i="1"/>
  <c r="F2144" i="1"/>
  <c r="F2140" i="1"/>
  <c r="F2117" i="1"/>
  <c r="F2110" i="1"/>
  <c r="F2108" i="1"/>
  <c r="F432" i="1"/>
  <c r="F250" i="1"/>
  <c r="F184" i="1"/>
  <c r="F379" i="1"/>
  <c r="F290" i="1"/>
  <c r="F2737" i="1"/>
  <c r="F2727" i="1"/>
  <c r="F2717" i="1"/>
  <c r="F2707" i="1"/>
  <c r="F2697" i="1"/>
  <c r="F2687" i="1"/>
  <c r="F2677" i="1"/>
  <c r="F2667" i="1"/>
  <c r="F2657" i="1"/>
  <c r="F2637" i="1"/>
  <c r="F2627" i="1"/>
  <c r="F2617" i="1"/>
  <c r="F2607" i="1"/>
  <c r="F2597" i="1"/>
  <c r="F2587" i="1"/>
  <c r="F2577" i="1"/>
  <c r="F2567" i="1"/>
  <c r="F2557" i="1"/>
  <c r="F2547" i="1"/>
  <c r="F2537" i="1"/>
  <c r="F2527" i="1"/>
  <c r="F2517" i="1"/>
  <c r="F2507" i="1"/>
  <c r="F2497" i="1"/>
  <c r="F2487" i="1"/>
  <c r="F2477" i="1"/>
  <c r="F2467" i="1"/>
  <c r="F2457" i="1"/>
  <c r="F2447" i="1"/>
  <c r="F2437" i="1"/>
  <c r="F2427" i="1"/>
  <c r="F2131" i="1"/>
  <c r="F2128" i="1"/>
  <c r="F2118" i="1"/>
  <c r="F2113" i="1"/>
  <c r="F2109" i="1"/>
  <c r="F2102" i="1"/>
  <c r="F1973" i="1"/>
  <c r="F1934" i="1"/>
  <c r="F1799" i="1"/>
  <c r="F1764" i="1"/>
  <c r="F1754" i="1"/>
  <c r="F1744" i="1"/>
  <c r="F1742" i="1"/>
  <c r="F1741" i="1"/>
  <c r="F1657" i="1"/>
  <c r="F1314" i="1"/>
  <c r="F1296" i="1"/>
  <c r="F1284" i="1"/>
  <c r="F1254" i="1"/>
  <c r="F2934" i="1"/>
  <c r="E2913" i="1"/>
  <c r="F2913" i="1" s="1"/>
  <c r="F2918" i="1"/>
  <c r="F2904" i="1"/>
  <c r="F2844" i="1"/>
  <c r="E2833" i="1"/>
  <c r="F2833" i="1" s="1"/>
  <c r="F2838" i="1"/>
  <c r="F2824" i="1"/>
  <c r="F2814" i="1"/>
  <c r="E2751" i="1"/>
  <c r="F2751" i="1" s="1"/>
  <c r="F2756" i="1"/>
  <c r="E2645" i="1"/>
  <c r="F2650" i="1"/>
  <c r="F2407" i="1"/>
  <c r="F2397" i="1"/>
  <c r="F2387" i="1"/>
  <c r="F2377" i="1"/>
  <c r="F2367" i="1"/>
  <c r="E2357" i="1"/>
  <c r="F2360" i="1"/>
  <c r="F2254" i="1"/>
  <c r="E2245" i="1"/>
  <c r="F2245" i="1" s="1"/>
  <c r="F2250" i="1"/>
  <c r="E2244" i="1"/>
  <c r="F2244" i="1" s="1"/>
  <c r="F2249" i="1"/>
  <c r="D2233" i="1"/>
  <c r="D2232" i="1" s="1"/>
  <c r="F2235" i="1"/>
  <c r="E2232" i="1"/>
  <c r="F2232" i="1" s="1"/>
  <c r="F2226" i="1"/>
  <c r="F2184" i="1"/>
  <c r="F2171" i="1"/>
  <c r="E2066" i="1"/>
  <c r="F2092" i="1"/>
  <c r="F2075" i="1"/>
  <c r="F2064" i="1"/>
  <c r="E2018" i="1"/>
  <c r="F2033" i="1"/>
  <c r="G2013" i="1"/>
  <c r="F2013" i="1"/>
  <c r="E1718" i="1"/>
  <c r="F1796" i="1"/>
  <c r="F1698" i="1"/>
  <c r="F1686" i="1"/>
  <c r="F1674" i="1"/>
  <c r="F1662" i="1"/>
  <c r="F1655" i="1"/>
  <c r="E1653" i="1"/>
  <c r="F1653" i="1" s="1"/>
  <c r="F1659" i="1"/>
  <c r="E1652" i="1"/>
  <c r="F1652" i="1" s="1"/>
  <c r="F1658" i="1"/>
  <c r="E1307" i="1"/>
  <c r="F1307" i="1" s="1"/>
  <c r="F1312" i="1"/>
  <c r="E953" i="1"/>
  <c r="F1252" i="1"/>
  <c r="E1233" i="1"/>
  <c r="F1233" i="1" s="1"/>
  <c r="F1238" i="1"/>
  <c r="E2928" i="1"/>
  <c r="F2928" i="1" s="1"/>
  <c r="F2933" i="1"/>
  <c r="E2898" i="1"/>
  <c r="F2898" i="1" s="1"/>
  <c r="F2903" i="1"/>
  <c r="E2882" i="1"/>
  <c r="F2882" i="1" s="1"/>
  <c r="F2887" i="1"/>
  <c r="E2808" i="1"/>
  <c r="F2808" i="1" s="1"/>
  <c r="F2813" i="1"/>
  <c r="F2732" i="1"/>
  <c r="F2722" i="1"/>
  <c r="F2712" i="1"/>
  <c r="F2702" i="1"/>
  <c r="F2692" i="1"/>
  <c r="F2682" i="1"/>
  <c r="F2672" i="1"/>
  <c r="F2662" i="1"/>
  <c r="F2652" i="1"/>
  <c r="F2632" i="1"/>
  <c r="F2622" i="1"/>
  <c r="F2612" i="1"/>
  <c r="F2602" i="1"/>
  <c r="F2592" i="1"/>
  <c r="F2582" i="1"/>
  <c r="F2572" i="1"/>
  <c r="F2562" i="1"/>
  <c r="F2552" i="1"/>
  <c r="F2542" i="1"/>
  <c r="F2532" i="1"/>
  <c r="F2522" i="1"/>
  <c r="F2512" i="1"/>
  <c r="F2502" i="1"/>
  <c r="F2492" i="1"/>
  <c r="F2482" i="1"/>
  <c r="F2472" i="1"/>
  <c r="F2462" i="1"/>
  <c r="F2452" i="1"/>
  <c r="F2442" i="1"/>
  <c r="F2432" i="1"/>
  <c r="E2415" i="1"/>
  <c r="F2415" i="1" s="1"/>
  <c r="F2425" i="1"/>
  <c r="E2340" i="1"/>
  <c r="F2340" i="1" s="1"/>
  <c r="F2345" i="1"/>
  <c r="E2150" i="1"/>
  <c r="F2150" i="1" s="1"/>
  <c r="F2151" i="1"/>
  <c r="F2119" i="1"/>
  <c r="F2073" i="1"/>
  <c r="F2045" i="1"/>
  <c r="E2019" i="1"/>
  <c r="F2019" i="1" s="1"/>
  <c r="F2035" i="1"/>
  <c r="E1971" i="1"/>
  <c r="F1971" i="1" s="1"/>
  <c r="F2005" i="1"/>
  <c r="D1999" i="1"/>
  <c r="F2000" i="1"/>
  <c r="F1999" i="1"/>
  <c r="E1992" i="1"/>
  <c r="F1992" i="1" s="1"/>
  <c r="F1993" i="1"/>
  <c r="E1717" i="1"/>
  <c r="F1795" i="1"/>
  <c r="F1784" i="1"/>
  <c r="F1774" i="1"/>
  <c r="F1759" i="1"/>
  <c r="F1749" i="1"/>
  <c r="F1299" i="1"/>
  <c r="E1292" i="1"/>
  <c r="F1292" i="1" s="1"/>
  <c r="F1297" i="1"/>
  <c r="E1276" i="1"/>
  <c r="F1281" i="1"/>
  <c r="F1269" i="1"/>
  <c r="E1262" i="1"/>
  <c r="F1262" i="1" s="1"/>
  <c r="F1267" i="1"/>
  <c r="E1260" i="1"/>
  <c r="F1260" i="1" s="1"/>
  <c r="F1265" i="1"/>
  <c r="E1248" i="1"/>
  <c r="F1253" i="1"/>
  <c r="F1239" i="1"/>
  <c r="E1232" i="1"/>
  <c r="F1232" i="1" s="1"/>
  <c r="F1237" i="1"/>
  <c r="F375" i="1"/>
  <c r="F285" i="1"/>
  <c r="F275" i="1"/>
  <c r="F245" i="1"/>
  <c r="F240" i="1"/>
  <c r="F174" i="1"/>
  <c r="F2198" i="1"/>
  <c r="G669" i="1"/>
  <c r="F669" i="1"/>
  <c r="F667" i="1"/>
  <c r="F659" i="1"/>
  <c r="F657" i="1"/>
  <c r="F649" i="1"/>
  <c r="G647" i="1"/>
  <c r="F647" i="1"/>
  <c r="F639" i="1"/>
  <c r="F637" i="1"/>
  <c r="G629" i="1"/>
  <c r="F629" i="1"/>
  <c r="G627" i="1"/>
  <c r="F627" i="1"/>
  <c r="G442" i="1"/>
  <c r="F442" i="1"/>
  <c r="G438" i="1"/>
  <c r="F438" i="1"/>
  <c r="G434" i="1"/>
  <c r="F434" i="1"/>
  <c r="G397" i="1"/>
  <c r="F397" i="1"/>
  <c r="G377" i="1"/>
  <c r="F377" i="1"/>
  <c r="G373" i="1"/>
  <c r="F373" i="1"/>
  <c r="G217" i="1"/>
  <c r="F217" i="1"/>
  <c r="G214" i="1"/>
  <c r="F214" i="1"/>
  <c r="F209" i="1"/>
  <c r="G579" i="1"/>
  <c r="F579" i="1"/>
  <c r="G574" i="1"/>
  <c r="F574" i="1"/>
  <c r="G549" i="1"/>
  <c r="F549" i="1"/>
  <c r="E472" i="1"/>
  <c r="F472" i="1" s="1"/>
  <c r="F482" i="1"/>
  <c r="E471" i="1"/>
  <c r="F471" i="1" s="1"/>
  <c r="F481" i="1"/>
  <c r="G474" i="1"/>
  <c r="F474" i="1"/>
  <c r="G464" i="1"/>
  <c r="F464" i="1"/>
  <c r="G459" i="1"/>
  <c r="F459" i="1"/>
  <c r="G457" i="1"/>
  <c r="F457" i="1"/>
  <c r="G449" i="1"/>
  <c r="F449" i="1"/>
  <c r="G305" i="1"/>
  <c r="F305" i="1"/>
  <c r="E297" i="1"/>
  <c r="F297" i="1" s="1"/>
  <c r="F302" i="1"/>
  <c r="G280" i="1"/>
  <c r="F280" i="1"/>
  <c r="G270" i="1"/>
  <c r="F270" i="1"/>
  <c r="G268" i="1"/>
  <c r="F268" i="1"/>
  <c r="G204" i="1"/>
  <c r="F204" i="1"/>
  <c r="G199" i="1"/>
  <c r="F199" i="1"/>
  <c r="E191" i="1"/>
  <c r="F191" i="1" s="1"/>
  <c r="F196" i="1"/>
  <c r="G179" i="1"/>
  <c r="F179" i="1"/>
  <c r="G173" i="1"/>
  <c r="G172" i="1"/>
  <c r="F172" i="1"/>
  <c r="G154" i="1"/>
  <c r="F154" i="1"/>
  <c r="G149" i="1"/>
  <c r="F149" i="1"/>
  <c r="G102" i="1"/>
  <c r="F102" i="1"/>
  <c r="E80" i="1"/>
  <c r="F80" i="1" s="1"/>
  <c r="F85" i="1"/>
  <c r="G86" i="1"/>
  <c r="F44" i="1"/>
  <c r="G87" i="1"/>
  <c r="G83" i="1"/>
  <c r="F33" i="1"/>
  <c r="F107" i="1"/>
  <c r="G266" i="1"/>
  <c r="F139" i="1"/>
  <c r="F112" i="1"/>
  <c r="F86" i="1"/>
  <c r="F62" i="1"/>
  <c r="G482" i="1"/>
  <c r="F39" i="1"/>
  <c r="F383" i="1"/>
  <c r="G680" i="1"/>
  <c r="G532" i="1"/>
  <c r="F402" i="1"/>
  <c r="F385" i="1"/>
  <c r="G383" i="1"/>
  <c r="F381" i="1"/>
  <c r="G379" i="1"/>
  <c r="G375" i="1"/>
  <c r="F365" i="1"/>
  <c r="F790" i="1"/>
  <c r="F703" i="1"/>
  <c r="G480" i="1"/>
  <c r="G440" i="1"/>
  <c r="F412" i="1"/>
  <c r="F394" i="1"/>
  <c r="G326" i="1"/>
  <c r="G267" i="1"/>
  <c r="G85" i="1"/>
  <c r="F51" i="1"/>
  <c r="F50" i="1" s="1"/>
  <c r="F49" i="1" s="1"/>
  <c r="F29" i="1"/>
  <c r="F17" i="1"/>
  <c r="G2116" i="1"/>
  <c r="G302" i="1"/>
  <c r="G250" i="1"/>
  <c r="G240" i="1"/>
  <c r="F602" i="1"/>
  <c r="G559" i="1"/>
  <c r="G531" i="1"/>
  <c r="G507" i="1"/>
  <c r="G436" i="1"/>
  <c r="G432" i="1"/>
  <c r="G304" i="1"/>
  <c r="G301" i="1"/>
  <c r="G245" i="1"/>
  <c r="D2116" i="1"/>
  <c r="G659" i="1"/>
  <c r="G639" i="1"/>
  <c r="G554" i="1"/>
  <c r="G285" i="1"/>
  <c r="G602" i="1"/>
  <c r="G592" i="1"/>
  <c r="G184" i="1"/>
  <c r="G174" i="1"/>
  <c r="G139" i="1"/>
  <c r="F795" i="1"/>
  <c r="F756" i="1"/>
  <c r="D731" i="1"/>
  <c r="F731" i="1" s="1"/>
  <c r="G667" i="1"/>
  <c r="G649" i="1"/>
  <c r="F604" i="1"/>
  <c r="G569" i="1"/>
  <c r="G539" i="1"/>
  <c r="F489" i="1"/>
  <c r="G484" i="1"/>
  <c r="D444" i="1"/>
  <c r="G315" i="1"/>
  <c r="G310" i="1"/>
  <c r="F22" i="1"/>
  <c r="E2093" i="1"/>
  <c r="E1968" i="1" s="1"/>
  <c r="G2107" i="1"/>
  <c r="D2107" i="1"/>
  <c r="D1808" i="1"/>
  <c r="D1806" i="1"/>
  <c r="G447" i="1"/>
  <c r="F417" i="1"/>
  <c r="G412" i="1"/>
  <c r="G394" i="1"/>
  <c r="G275" i="1"/>
  <c r="G171" i="1"/>
  <c r="F64" i="1"/>
  <c r="E2929" i="1"/>
  <c r="G2899" i="1"/>
  <c r="E2899" i="1"/>
  <c r="D2834" i="1"/>
  <c r="E2809" i="1"/>
  <c r="G2753" i="1"/>
  <c r="E2642" i="1"/>
  <c r="E2422" i="1"/>
  <c r="D2352" i="1"/>
  <c r="G2336" i="1"/>
  <c r="D2336" i="1"/>
  <c r="G2334" i="1"/>
  <c r="D2334" i="1"/>
  <c r="D2176" i="1"/>
  <c r="G2162" i="1"/>
  <c r="G2161" i="1" s="1"/>
  <c r="E2162" i="1"/>
  <c r="E2126" i="1"/>
  <c r="E2116" i="1"/>
  <c r="G2093" i="1"/>
  <c r="G1968" i="1" s="1"/>
  <c r="G1951" i="1" s="1"/>
  <c r="D2093" i="1"/>
  <c r="D1968" i="1" s="1"/>
  <c r="E2107" i="1"/>
  <c r="F2107" i="1" s="1"/>
  <c r="G2092" i="1"/>
  <c r="E2092" i="1"/>
  <c r="E2072" i="1"/>
  <c r="G2003" i="1"/>
  <c r="E2003" i="1"/>
  <c r="G1970" i="1"/>
  <c r="G1969" i="1" s="1"/>
  <c r="D1970" i="1"/>
  <c r="D1969" i="1" s="1"/>
  <c r="D1914" i="1"/>
  <c r="F1914" i="1" s="1"/>
  <c r="D1889" i="1"/>
  <c r="D1868" i="1"/>
  <c r="D1866" i="1"/>
  <c r="E1869" i="1"/>
  <c r="D1807" i="1"/>
  <c r="D1805" i="1"/>
  <c r="D1794" i="1"/>
  <c r="G1741" i="1"/>
  <c r="G1736" i="1" s="1"/>
  <c r="G1628" i="1" s="1"/>
  <c r="G1737" i="1"/>
  <c r="D1737" i="1"/>
  <c r="E1736" i="1"/>
  <c r="E1656" i="1"/>
  <c r="G1309" i="1"/>
  <c r="D1309" i="1"/>
  <c r="E1294" i="1"/>
  <c r="G1279" i="1"/>
  <c r="D1279" i="1"/>
  <c r="E786" i="1"/>
  <c r="E767" i="1"/>
  <c r="E765" i="1" s="1"/>
  <c r="G2914" i="1"/>
  <c r="E2914" i="1"/>
  <c r="E2753" i="1"/>
  <c r="F2753" i="1" s="1"/>
  <c r="G2422" i="1"/>
  <c r="E2336" i="1"/>
  <c r="G2192" i="1"/>
  <c r="G2191" i="1" s="1"/>
  <c r="D2192" i="1"/>
  <c r="D2162" i="1"/>
  <c r="D2161" i="1" s="1"/>
  <c r="D2126" i="1"/>
  <c r="D2125" i="1" s="1"/>
  <c r="D2092" i="1"/>
  <c r="G2072" i="1"/>
  <c r="G2063" i="1" s="1"/>
  <c r="D2032" i="1"/>
  <c r="D2003" i="1"/>
  <c r="E1970" i="1"/>
  <c r="D1949" i="1"/>
  <c r="F1949" i="1" s="1"/>
  <c r="D1913" i="1"/>
  <c r="F1913" i="1" s="1"/>
  <c r="D1912" i="1"/>
  <c r="F1912" i="1" s="1"/>
  <c r="D1911" i="1"/>
  <c r="F1911" i="1" s="1"/>
  <c r="D1867" i="1"/>
  <c r="G1869" i="1"/>
  <c r="D1865" i="1"/>
  <c r="D1839" i="1"/>
  <c r="D1738" i="1"/>
  <c r="D1736" i="1"/>
  <c r="G1650" i="1"/>
  <c r="G1637" i="1"/>
  <c r="G1631" i="1" s="1"/>
  <c r="G1638" i="1"/>
  <c r="D897" i="1"/>
  <c r="F897" i="1" s="1"/>
  <c r="G786" i="1"/>
  <c r="D786" i="1"/>
  <c r="F780" i="1"/>
  <c r="G767" i="1"/>
  <c r="D704" i="1"/>
  <c r="F704" i="1" s="1"/>
  <c r="D679" i="1"/>
  <c r="D664" i="1"/>
  <c r="G657" i="1"/>
  <c r="E654" i="1"/>
  <c r="D644" i="1"/>
  <c r="G637" i="1"/>
  <c r="E634" i="1"/>
  <c r="D623" i="1"/>
  <c r="E622" i="1"/>
  <c r="D621" i="1"/>
  <c r="D620" i="1"/>
  <c r="D609" i="1"/>
  <c r="G604" i="1"/>
  <c r="D599" i="1"/>
  <c r="G594" i="1"/>
  <c r="D589" i="1"/>
  <c r="G584" i="1"/>
  <c r="G564" i="1"/>
  <c r="G544" i="1"/>
  <c r="E529" i="1"/>
  <c r="D503" i="1"/>
  <c r="D502" i="1"/>
  <c r="D501" i="1"/>
  <c r="E500" i="1"/>
  <c r="G500" i="1" s="1"/>
  <c r="F494" i="1"/>
  <c r="G481" i="1"/>
  <c r="G456" i="1"/>
  <c r="E454" i="1"/>
  <c r="G454" i="1" s="1"/>
  <c r="E444" i="1"/>
  <c r="E430" i="1"/>
  <c r="F422" i="1"/>
  <c r="E363" i="1"/>
  <c r="G227" i="1"/>
  <c r="F222" i="1"/>
  <c r="G209" i="1"/>
  <c r="G207" i="1"/>
  <c r="G196" i="1"/>
  <c r="E194" i="1"/>
  <c r="G194" i="1" s="1"/>
  <c r="E190" i="1"/>
  <c r="G190" i="1" s="1"/>
  <c r="D162" i="1"/>
  <c r="D147" i="1" s="1"/>
  <c r="D75" i="1" s="1"/>
  <c r="G170" i="1"/>
  <c r="G61" i="1"/>
  <c r="G60" i="1" s="1"/>
  <c r="E61" i="1"/>
  <c r="E60" i="1" s="1"/>
  <c r="G37" i="1"/>
  <c r="D38" i="1"/>
  <c r="D37" i="1" s="1"/>
  <c r="F25" i="1"/>
  <c r="G16" i="1"/>
  <c r="E16" i="1"/>
  <c r="E679" i="1"/>
  <c r="F679" i="1" s="1"/>
  <c r="E664" i="1"/>
  <c r="D654" i="1"/>
  <c r="E644" i="1"/>
  <c r="D634" i="1"/>
  <c r="E623" i="1"/>
  <c r="G623" i="1" s="1"/>
  <c r="D622" i="1"/>
  <c r="E621" i="1"/>
  <c r="G621" i="1" s="1"/>
  <c r="E624" i="1"/>
  <c r="G624" i="1" s="1"/>
  <c r="E609" i="1"/>
  <c r="G609" i="1" s="1"/>
  <c r="E599" i="1"/>
  <c r="G599" i="1" s="1"/>
  <c r="E589" i="1"/>
  <c r="G534" i="1"/>
  <c r="G530" i="1"/>
  <c r="D529" i="1"/>
  <c r="G524" i="1"/>
  <c r="G519" i="1"/>
  <c r="G514" i="1"/>
  <c r="G509" i="1"/>
  <c r="E503" i="1"/>
  <c r="G503" i="1" s="1"/>
  <c r="E502" i="1"/>
  <c r="D500" i="1"/>
  <c r="D454" i="1"/>
  <c r="D430" i="1"/>
  <c r="D427" i="1" s="1"/>
  <c r="D363" i="1"/>
  <c r="D360" i="1" s="1"/>
  <c r="E325" i="1"/>
  <c r="G325" i="1" s="1"/>
  <c r="D300" i="1"/>
  <c r="G290" i="1"/>
  <c r="D189" i="1"/>
  <c r="D163" i="1"/>
  <c r="D148" i="1" s="1"/>
  <c r="D76" i="1" s="1"/>
  <c r="D161" i="1"/>
  <c r="D146" i="1" s="1"/>
  <c r="D74" i="1" s="1"/>
  <c r="G112" i="1"/>
  <c r="G92" i="1"/>
  <c r="D61" i="1"/>
  <c r="D60" i="1" s="1"/>
  <c r="E38" i="1"/>
  <c r="E37" i="1" s="1"/>
  <c r="F37" i="1" s="1"/>
  <c r="D16" i="1"/>
  <c r="D13" i="1" s="1"/>
  <c r="D2924" i="1"/>
  <c r="D2894" i="1"/>
  <c r="G2924" i="1"/>
  <c r="D2909" i="1"/>
  <c r="G2879" i="1"/>
  <c r="D2929" i="1"/>
  <c r="E2925" i="1"/>
  <c r="E2924" i="1" s="1"/>
  <c r="F2924" i="1" s="1"/>
  <c r="D2914" i="1"/>
  <c r="G2911" i="1"/>
  <c r="G2909" i="1" s="1"/>
  <c r="E2910" i="1"/>
  <c r="E2909" i="1" s="1"/>
  <c r="F2909" i="1" s="1"/>
  <c r="D2899" i="1"/>
  <c r="G2896" i="1"/>
  <c r="G2894" i="1" s="1"/>
  <c r="E2895" i="1"/>
  <c r="E2894" i="1" s="1"/>
  <c r="E2879" i="1"/>
  <c r="G2884" i="1"/>
  <c r="E2884" i="1"/>
  <c r="E2829" i="1"/>
  <c r="G2803" i="1"/>
  <c r="E2803" i="1"/>
  <c r="G2802" i="1"/>
  <c r="D2802" i="1"/>
  <c r="E2801" i="1"/>
  <c r="G2800" i="1"/>
  <c r="G2804" i="1"/>
  <c r="D2804" i="1"/>
  <c r="G2748" i="1"/>
  <c r="G2745" i="1"/>
  <c r="G2743" i="1" s="1"/>
  <c r="G2642" i="1"/>
  <c r="E2334" i="1"/>
  <c r="E2337" i="1"/>
  <c r="G2343" i="1"/>
  <c r="G2347" i="1"/>
  <c r="D2347" i="1"/>
  <c r="D2343" i="1"/>
  <c r="G2317" i="1"/>
  <c r="G2312" i="1" s="1"/>
  <c r="G2307" i="1" s="1"/>
  <c r="G2321" i="1"/>
  <c r="D2317" i="1"/>
  <c r="D2321" i="1"/>
  <c r="G2246" i="1"/>
  <c r="G2243" i="1"/>
  <c r="E2148" i="1"/>
  <c r="F2148" i="1" s="1"/>
  <c r="E1864" i="1"/>
  <c r="G2929" i="1"/>
  <c r="D2879" i="1"/>
  <c r="D2884" i="1"/>
  <c r="G2829" i="1"/>
  <c r="D2803" i="1"/>
  <c r="E2802" i="1"/>
  <c r="F2802" i="1" s="1"/>
  <c r="D2801" i="1"/>
  <c r="E2746" i="1"/>
  <c r="F2746" i="1" s="1"/>
  <c r="E2745" i="1"/>
  <c r="E2748" i="1"/>
  <c r="F2748" i="1" s="1"/>
  <c r="D2412" i="1"/>
  <c r="E2343" i="1"/>
  <c r="E2342" i="1" s="1"/>
  <c r="E2347" i="1"/>
  <c r="F2347" i="1" s="1"/>
  <c r="E2321" i="1"/>
  <c r="F2321" i="1" s="1"/>
  <c r="E2317" i="1"/>
  <c r="E2312" i="1" s="1"/>
  <c r="E2307" i="1" s="1"/>
  <c r="E2243" i="1"/>
  <c r="E2246" i="1"/>
  <c r="G2017" i="1"/>
  <c r="E2017" i="1"/>
  <c r="G1864" i="1"/>
  <c r="G2834" i="1"/>
  <c r="E2834" i="1"/>
  <c r="F2834" i="1" s="1"/>
  <c r="D2830" i="1"/>
  <c r="D2829" i="1" s="1"/>
  <c r="D2809" i="1"/>
  <c r="E2805" i="1"/>
  <c r="G2647" i="1"/>
  <c r="E2647" i="1"/>
  <c r="F2647" i="1" s="1"/>
  <c r="D2645" i="1"/>
  <c r="D2422" i="1"/>
  <c r="G2414" i="1"/>
  <c r="G2412" i="1" s="1"/>
  <c r="E2414" i="1"/>
  <c r="D2357" i="1"/>
  <c r="G2355" i="1"/>
  <c r="G2352" i="1" s="1"/>
  <c r="E2355" i="1"/>
  <c r="F2355" i="1" s="1"/>
  <c r="E2326" i="1"/>
  <c r="E2192" i="1"/>
  <c r="G2074" i="1"/>
  <c r="E2074" i="1"/>
  <c r="D2072" i="1"/>
  <c r="D2066" i="1"/>
  <c r="G2032" i="1"/>
  <c r="E2032" i="1"/>
  <c r="F2032" i="1" s="1"/>
  <c r="D2018" i="1"/>
  <c r="D2017" i="1" s="1"/>
  <c r="D1910" i="1"/>
  <c r="G1716" i="1"/>
  <c r="E1794" i="1"/>
  <c r="F1794" i="1" s="1"/>
  <c r="G1749" i="1"/>
  <c r="G1735" i="1"/>
  <c r="D1735" i="1"/>
  <c r="D1739" i="1"/>
  <c r="E1737" i="1"/>
  <c r="D1650" i="1"/>
  <c r="D1637" i="1"/>
  <c r="D1631" i="1" s="1"/>
  <c r="E1636" i="1"/>
  <c r="E1630" i="1" s="1"/>
  <c r="G1635" i="1"/>
  <c r="D1635" i="1"/>
  <c r="E1634" i="1"/>
  <c r="D1633" i="1"/>
  <c r="E1319" i="1"/>
  <c r="E1259" i="1"/>
  <c r="E1225" i="1"/>
  <c r="E1229" i="1"/>
  <c r="G2809" i="1"/>
  <c r="G2326" i="1"/>
  <c r="D2326" i="1"/>
  <c r="E1972" i="1"/>
  <c r="F1972" i="1" s="1"/>
  <c r="D1869" i="1"/>
  <c r="D1809" i="1"/>
  <c r="E1716" i="1"/>
  <c r="G1794" i="1"/>
  <c r="E1735" i="1"/>
  <c r="F1735" i="1" s="1"/>
  <c r="E1739" i="1"/>
  <c r="F1739" i="1" s="1"/>
  <c r="E1637" i="1"/>
  <c r="F1637" i="1" s="1"/>
  <c r="G1630" i="1"/>
  <c r="D1636" i="1"/>
  <c r="E1635" i="1"/>
  <c r="F1635" i="1" s="1"/>
  <c r="D1634" i="1"/>
  <c r="G1319" i="1"/>
  <c r="D1319" i="1"/>
  <c r="E1304" i="1"/>
  <c r="G1289" i="1"/>
  <c r="D1289" i="1"/>
  <c r="E1274" i="1"/>
  <c r="G1259" i="1"/>
  <c r="D1259" i="1"/>
  <c r="E1228" i="1"/>
  <c r="G1227" i="1"/>
  <c r="D1227" i="1"/>
  <c r="G1225" i="1"/>
  <c r="G1229" i="1"/>
  <c r="D1225" i="1"/>
  <c r="D1229" i="1"/>
  <c r="D1656" i="1"/>
  <c r="E1651" i="1"/>
  <c r="D1638" i="1"/>
  <c r="G1324" i="1"/>
  <c r="D1324" i="1"/>
  <c r="E1309" i="1"/>
  <c r="F1309" i="1" s="1"/>
  <c r="G1306" i="1"/>
  <c r="G1304" i="1" s="1"/>
  <c r="D1306" i="1"/>
  <c r="D1304" i="1" s="1"/>
  <c r="G1294" i="1"/>
  <c r="D1294" i="1"/>
  <c r="E1291" i="1"/>
  <c r="E1279" i="1"/>
  <c r="F1279" i="1" s="1"/>
  <c r="G1276" i="1"/>
  <c r="G1274" i="1" s="1"/>
  <c r="D1276" i="1"/>
  <c r="D1274" i="1" s="1"/>
  <c r="G1264" i="1"/>
  <c r="D1264" i="1"/>
  <c r="E1249" i="1"/>
  <c r="G1248" i="1"/>
  <c r="G1244" i="1" s="1"/>
  <c r="D1248" i="1"/>
  <c r="D1244" i="1" s="1"/>
  <c r="E1247" i="1"/>
  <c r="G1234" i="1"/>
  <c r="D1234" i="1"/>
  <c r="G953" i="1"/>
  <c r="D953" i="1"/>
  <c r="D952" i="1" s="1"/>
  <c r="F952" i="1" s="1"/>
  <c r="D907" i="1"/>
  <c r="G882" i="1"/>
  <c r="G881" i="1" s="1"/>
  <c r="G886" i="1"/>
  <c r="D882" i="1"/>
  <c r="D881" i="1" s="1"/>
  <c r="D886" i="1"/>
  <c r="F783" i="1"/>
  <c r="E763" i="1"/>
  <c r="F763" i="1" s="1"/>
  <c r="F766" i="1"/>
  <c r="D767" i="1"/>
  <c r="F748" i="1"/>
  <c r="D749" i="1"/>
  <c r="D750" i="1" s="1"/>
  <c r="F750" i="1" s="1"/>
  <c r="F752" i="1"/>
  <c r="F749" i="1"/>
  <c r="E675" i="1"/>
  <c r="F678" i="1"/>
  <c r="G676" i="1"/>
  <c r="G622" i="1"/>
  <c r="G472" i="1"/>
  <c r="E469" i="1"/>
  <c r="G470" i="1"/>
  <c r="G321" i="1"/>
  <c r="E320" i="1"/>
  <c r="F320" i="1" s="1"/>
  <c r="E295" i="1"/>
  <c r="G296" i="1"/>
  <c r="E1638" i="1"/>
  <c r="E1324" i="1"/>
  <c r="E1264" i="1"/>
  <c r="G1249" i="1"/>
  <c r="D1249" i="1"/>
  <c r="E1234" i="1"/>
  <c r="E881" i="1"/>
  <c r="E886" i="1"/>
  <c r="G763" i="1"/>
  <c r="D675" i="1"/>
  <c r="G675" i="1"/>
  <c r="G471" i="1"/>
  <c r="D469" i="1"/>
  <c r="G297" i="1"/>
  <c r="F787" i="1"/>
  <c r="F782" i="1"/>
  <c r="F768" i="1"/>
  <c r="F754" i="1"/>
  <c r="F702" i="1"/>
  <c r="E683" i="1"/>
  <c r="F683" i="1" s="1"/>
  <c r="F682" i="1"/>
  <c r="G665" i="1"/>
  <c r="G655" i="1"/>
  <c r="G645" i="1"/>
  <c r="G635" i="1"/>
  <c r="G628" i="1"/>
  <c r="G625" i="1"/>
  <c r="D624" i="1"/>
  <c r="F624" i="1" s="1"/>
  <c r="E620" i="1"/>
  <c r="G610" i="1"/>
  <c r="D504" i="1"/>
  <c r="E501" i="1"/>
  <c r="D479" i="1"/>
  <c r="G327" i="1"/>
  <c r="D325" i="1"/>
  <c r="G303" i="1"/>
  <c r="E300" i="1"/>
  <c r="F300" i="1" s="1"/>
  <c r="D296" i="1"/>
  <c r="D295" i="1" s="1"/>
  <c r="D258" i="1"/>
  <c r="D260" i="1"/>
  <c r="D160" i="1"/>
  <c r="D164" i="1"/>
  <c r="E504" i="1"/>
  <c r="G483" i="1"/>
  <c r="E479" i="1"/>
  <c r="F479" i="1" s="1"/>
  <c r="D259" i="1"/>
  <c r="D239" i="1" s="1"/>
  <c r="D234" i="1" s="1"/>
  <c r="D257" i="1"/>
  <c r="D237" i="1" s="1"/>
  <c r="D232" i="1" s="1"/>
  <c r="E256" i="1"/>
  <c r="G261" i="1"/>
  <c r="G191" i="1"/>
  <c r="G165" i="1"/>
  <c r="D265" i="1"/>
  <c r="E264" i="1"/>
  <c r="E263" i="1"/>
  <c r="F263" i="1" s="1"/>
  <c r="E262" i="1"/>
  <c r="F262" i="1" s="1"/>
  <c r="D194" i="1"/>
  <c r="E189" i="1"/>
  <c r="F189" i="1" s="1"/>
  <c r="D169" i="1"/>
  <c r="E168" i="1"/>
  <c r="E167" i="1"/>
  <c r="F167" i="1" s="1"/>
  <c r="E166" i="1"/>
  <c r="F166" i="1" s="1"/>
  <c r="G78" i="1"/>
  <c r="E77" i="1"/>
  <c r="E265" i="1"/>
  <c r="F265" i="1" s="1"/>
  <c r="E169" i="1"/>
  <c r="F81" i="1"/>
  <c r="G81" i="1"/>
  <c r="G80" i="1"/>
  <c r="G79" i="1"/>
  <c r="D77" i="1"/>
  <c r="F38" i="1"/>
  <c r="F14" i="1"/>
  <c r="G84" i="1"/>
  <c r="E82" i="1"/>
  <c r="F41" i="1"/>
  <c r="F40" i="1"/>
  <c r="D82" i="1"/>
  <c r="F599" i="1" l="1"/>
  <c r="F1264" i="1"/>
  <c r="D15" i="1"/>
  <c r="F1737" i="1"/>
  <c r="F444" i="1"/>
  <c r="F2116" i="1"/>
  <c r="F504" i="1"/>
  <c r="F1234" i="1"/>
  <c r="F2894" i="1"/>
  <c r="E15" i="1"/>
  <c r="E13" i="1"/>
  <c r="F13" i="1" s="1"/>
  <c r="E2743" i="1"/>
  <c r="F2743" i="1" s="1"/>
  <c r="G13" i="1"/>
  <c r="F169" i="1"/>
  <c r="F82" i="1"/>
  <c r="F77" i="1"/>
  <c r="F1249" i="1"/>
  <c r="E1289" i="1"/>
  <c r="F1289" i="1" s="1"/>
  <c r="F1291" i="1"/>
  <c r="F1274" i="1"/>
  <c r="F1634" i="1"/>
  <c r="F2326" i="1"/>
  <c r="F2803" i="1"/>
  <c r="F2829" i="1"/>
  <c r="E1969" i="1"/>
  <c r="F1969" i="1" s="1"/>
  <c r="F1970" i="1"/>
  <c r="F2914" i="1"/>
  <c r="F1294" i="1"/>
  <c r="F1736" i="1"/>
  <c r="F2003" i="1"/>
  <c r="E2063" i="1"/>
  <c r="F2072" i="1"/>
  <c r="E2161" i="1"/>
  <c r="F2161" i="1" s="1"/>
  <c r="F2162" i="1"/>
  <c r="D2175" i="1"/>
  <c r="F2175" i="1" s="1"/>
  <c r="F2176" i="1"/>
  <c r="F2422" i="1"/>
  <c r="F1276" i="1"/>
  <c r="F2645" i="1"/>
  <c r="E1244" i="1"/>
  <c r="F1244" i="1" s="1"/>
  <c r="F1247" i="1"/>
  <c r="E1633" i="1"/>
  <c r="F1633" i="1" s="1"/>
  <c r="F1651" i="1"/>
  <c r="F1304" i="1"/>
  <c r="F1229" i="1"/>
  <c r="F1259" i="1"/>
  <c r="F2074" i="1"/>
  <c r="F2091" i="1"/>
  <c r="F2017" i="1"/>
  <c r="F2884" i="1"/>
  <c r="F2879" i="1"/>
  <c r="G664" i="1"/>
  <c r="F664" i="1"/>
  <c r="F1656" i="1"/>
  <c r="E2125" i="1"/>
  <c r="F2125" i="1" s="1"/>
  <c r="F2126" i="1"/>
  <c r="F2809" i="1"/>
  <c r="F2899" i="1"/>
  <c r="F2929" i="1"/>
  <c r="F1968" i="1"/>
  <c r="F1248" i="1"/>
  <c r="F2018" i="1"/>
  <c r="F2233" i="1"/>
  <c r="F2357" i="1"/>
  <c r="D2191" i="1"/>
  <c r="F2192" i="1"/>
  <c r="F2066" i="1"/>
  <c r="F469" i="1"/>
  <c r="G589" i="1"/>
  <c r="F589" i="1"/>
  <c r="G644" i="1"/>
  <c r="F644" i="1"/>
  <c r="F194" i="1"/>
  <c r="G363" i="1"/>
  <c r="F363" i="1"/>
  <c r="E395" i="1"/>
  <c r="G395" i="1" s="1"/>
  <c r="F430" i="1"/>
  <c r="F454" i="1"/>
  <c r="F529" i="1"/>
  <c r="G654" i="1"/>
  <c r="F654" i="1"/>
  <c r="F295" i="1"/>
  <c r="G502" i="1"/>
  <c r="F502" i="1"/>
  <c r="F622" i="1"/>
  <c r="G634" i="1"/>
  <c r="F634" i="1"/>
  <c r="E360" i="1"/>
  <c r="D2091" i="1"/>
  <c r="E676" i="1"/>
  <c r="E680" i="1"/>
  <c r="F767" i="1"/>
  <c r="D499" i="1"/>
  <c r="F16" i="1"/>
  <c r="F15" i="1" s="1"/>
  <c r="D395" i="1"/>
  <c r="D392" i="1" s="1"/>
  <c r="G444" i="1"/>
  <c r="G2071" i="1"/>
  <c r="G2067" i="1" s="1"/>
  <c r="G2062" i="1" s="1"/>
  <c r="E1953" i="1"/>
  <c r="F61" i="1"/>
  <c r="F60" i="1" s="1"/>
  <c r="D71" i="1"/>
  <c r="E160" i="1"/>
  <c r="E145" i="1" s="1"/>
  <c r="G1953" i="1"/>
  <c r="G12" i="1"/>
  <c r="G764" i="1"/>
  <c r="G762" i="1" s="1"/>
  <c r="D1864" i="1"/>
  <c r="E764" i="1"/>
  <c r="E762" i="1" s="1"/>
  <c r="D619" i="1"/>
  <c r="G677" i="1"/>
  <c r="G430" i="1"/>
  <c r="E2071" i="1"/>
  <c r="E1628" i="1"/>
  <c r="G1629" i="1"/>
  <c r="E2091" i="1"/>
  <c r="F1225" i="1"/>
  <c r="D680" i="1"/>
  <c r="D676" i="1"/>
  <c r="F676" i="1" s="1"/>
  <c r="E2241" i="1"/>
  <c r="G2241" i="1"/>
  <c r="G2091" i="1"/>
  <c r="E12" i="1"/>
  <c r="G15" i="1"/>
  <c r="D69" i="1"/>
  <c r="G529" i="1"/>
  <c r="G1632" i="1"/>
  <c r="D1629" i="1"/>
  <c r="D1909" i="1"/>
  <c r="F1909" i="1" s="1"/>
  <c r="D1804" i="1"/>
  <c r="D238" i="1"/>
  <c r="G765" i="1"/>
  <c r="E427" i="1"/>
  <c r="F427" i="1" s="1"/>
  <c r="D1628" i="1"/>
  <c r="D1630" i="1"/>
  <c r="F1630" i="1" s="1"/>
  <c r="G1739" i="1"/>
  <c r="D1734" i="1"/>
  <c r="G2801" i="1"/>
  <c r="G2799" i="1" s="1"/>
  <c r="D256" i="1"/>
  <c r="D255" i="1" s="1"/>
  <c r="E2352" i="1"/>
  <c r="F2352" i="1" s="1"/>
  <c r="G1967" i="1"/>
  <c r="G1950" i="1" s="1"/>
  <c r="E1226" i="1"/>
  <c r="F786" i="1"/>
  <c r="E1627" i="1"/>
  <c r="G82" i="1"/>
  <c r="E162" i="1"/>
  <c r="F162" i="1" s="1"/>
  <c r="G167" i="1"/>
  <c r="G169" i="1"/>
  <c r="G265" i="1"/>
  <c r="G77" i="1"/>
  <c r="E161" i="1"/>
  <c r="F161" i="1" s="1"/>
  <c r="G166" i="1"/>
  <c r="E163" i="1"/>
  <c r="F163" i="1" s="1"/>
  <c r="G168" i="1"/>
  <c r="G189" i="1"/>
  <c r="E257" i="1"/>
  <c r="F257" i="1" s="1"/>
  <c r="G262" i="1"/>
  <c r="G264" i="1"/>
  <c r="E259" i="1"/>
  <c r="E164" i="1"/>
  <c r="F164" i="1" s="1"/>
  <c r="E260" i="1"/>
  <c r="F260" i="1" s="1"/>
  <c r="G479" i="1"/>
  <c r="G504" i="1"/>
  <c r="D145" i="1"/>
  <c r="D159" i="1"/>
  <c r="F501" i="1"/>
  <c r="G501" i="1"/>
  <c r="G320" i="1"/>
  <c r="G469" i="1"/>
  <c r="E499" i="1"/>
  <c r="F499" i="1" s="1"/>
  <c r="E677" i="1"/>
  <c r="F675" i="1"/>
  <c r="E1629" i="1"/>
  <c r="E1734" i="1"/>
  <c r="F1734" i="1" s="1"/>
  <c r="D1226" i="1"/>
  <c r="E1227" i="1"/>
  <c r="G1228" i="1"/>
  <c r="D1627" i="1"/>
  <c r="D1632" i="1"/>
  <c r="G1627" i="1"/>
  <c r="G1734" i="1"/>
  <c r="E2191" i="1"/>
  <c r="E2800" i="1"/>
  <c r="E2799" i="1" s="1"/>
  <c r="E2804" i="1"/>
  <c r="F2804" i="1" s="1"/>
  <c r="D1967" i="1"/>
  <c r="E2302" i="1"/>
  <c r="E2306" i="1"/>
  <c r="F2306" i="1" s="1"/>
  <c r="D2335" i="1"/>
  <c r="E1967" i="1"/>
  <c r="E2335" i="1"/>
  <c r="F2335" i="1" s="1"/>
  <c r="G2335" i="1"/>
  <c r="G2338" i="1"/>
  <c r="G2342" i="1"/>
  <c r="E2412" i="1"/>
  <c r="F2412" i="1" s="1"/>
  <c r="D2800" i="1"/>
  <c r="D2799" i="1" s="1"/>
  <c r="E258" i="1"/>
  <c r="F258" i="1" s="1"/>
  <c r="G263" i="1"/>
  <c r="G160" i="1"/>
  <c r="E236" i="1"/>
  <c r="G256" i="1"/>
  <c r="G300" i="1"/>
  <c r="G620" i="1"/>
  <c r="E619" i="1"/>
  <c r="G295" i="1"/>
  <c r="G427" i="1"/>
  <c r="D764" i="1"/>
  <c r="D762" i="1" s="1"/>
  <c r="D765" i="1"/>
  <c r="F765" i="1" s="1"/>
  <c r="E1650" i="1"/>
  <c r="F1650" i="1" s="1"/>
  <c r="E1631" i="1"/>
  <c r="F1631" i="1" s="1"/>
  <c r="E2067" i="1"/>
  <c r="G1226" i="1"/>
  <c r="D1228" i="1"/>
  <c r="D2063" i="1"/>
  <c r="D2071" i="1"/>
  <c r="D2067" i="1" s="1"/>
  <c r="D2062" i="1" s="1"/>
  <c r="E1951" i="1"/>
  <c r="D2312" i="1"/>
  <c r="D2316" i="1"/>
  <c r="F2316" i="1" s="1"/>
  <c r="G2306" i="1"/>
  <c r="G2302" i="1"/>
  <c r="D2338" i="1"/>
  <c r="D2342" i="1"/>
  <c r="F2342" i="1" s="1"/>
  <c r="D2642" i="1"/>
  <c r="F2642" i="1" s="1"/>
  <c r="F619" i="1" l="1"/>
  <c r="F1629" i="1"/>
  <c r="D1626" i="1"/>
  <c r="E1632" i="1"/>
  <c r="F1627" i="1"/>
  <c r="F2071" i="1"/>
  <c r="F2063" i="1"/>
  <c r="F2799" i="1"/>
  <c r="F1632" i="1"/>
  <c r="F1628" i="1"/>
  <c r="F2191" i="1"/>
  <c r="D1966" i="1"/>
  <c r="F1967" i="1"/>
  <c r="F2067" i="1"/>
  <c r="G360" i="1"/>
  <c r="F360" i="1"/>
  <c r="E392" i="1"/>
  <c r="F395" i="1"/>
  <c r="F680" i="1"/>
  <c r="D236" i="1"/>
  <c r="D233" i="1"/>
  <c r="D70" i="1" s="1"/>
  <c r="G1626" i="1"/>
  <c r="D677" i="1"/>
  <c r="F677" i="1" s="1"/>
  <c r="D12" i="1"/>
  <c r="F12" i="1" s="1"/>
  <c r="E1224" i="1"/>
  <c r="F1227" i="1"/>
  <c r="F1226" i="1"/>
  <c r="F1228" i="1"/>
  <c r="G1966" i="1"/>
  <c r="E255" i="1"/>
  <c r="F255" i="1" s="1"/>
  <c r="E159" i="1"/>
  <c r="G1224" i="1"/>
  <c r="D1224" i="1"/>
  <c r="G2301" i="1"/>
  <c r="G2297" i="1"/>
  <c r="F762" i="1"/>
  <c r="G145" i="1"/>
  <c r="E73" i="1"/>
  <c r="E238" i="1"/>
  <c r="F238" i="1" s="1"/>
  <c r="G258" i="1"/>
  <c r="E1966" i="1"/>
  <c r="E1950" i="1"/>
  <c r="E2297" i="1"/>
  <c r="E2301" i="1"/>
  <c r="D231" i="1"/>
  <c r="D235" i="1"/>
  <c r="D144" i="1"/>
  <c r="D73" i="1"/>
  <c r="G164" i="1"/>
  <c r="E237" i="1"/>
  <c r="F237" i="1" s="1"/>
  <c r="G257" i="1"/>
  <c r="E146" i="1"/>
  <c r="F146" i="1" s="1"/>
  <c r="G161" i="1"/>
  <c r="E147" i="1"/>
  <c r="F147" i="1" s="1"/>
  <c r="G162" i="1"/>
  <c r="D2333" i="1"/>
  <c r="D2332" i="1" s="1"/>
  <c r="D2337" i="1"/>
  <c r="F2337" i="1" s="1"/>
  <c r="D2311" i="1"/>
  <c r="F2311" i="1" s="1"/>
  <c r="D2307" i="1"/>
  <c r="D2302" i="1" s="1"/>
  <c r="E2062" i="1"/>
  <c r="F764" i="1"/>
  <c r="G619" i="1"/>
  <c r="E231" i="1"/>
  <c r="F231" i="1" s="1"/>
  <c r="G236" i="1"/>
  <c r="G2333" i="1"/>
  <c r="G2332" i="1" s="1"/>
  <c r="G2337" i="1"/>
  <c r="E2332" i="1"/>
  <c r="G499" i="1"/>
  <c r="G260" i="1"/>
  <c r="G259" i="1"/>
  <c r="E239" i="1"/>
  <c r="E148" i="1"/>
  <c r="F148" i="1" s="1"/>
  <c r="G163" i="1"/>
  <c r="E1626" i="1"/>
  <c r="F1626" i="1" s="1"/>
  <c r="G255" i="1" l="1"/>
  <c r="D230" i="1"/>
  <c r="F1966" i="1"/>
  <c r="F2062" i="1"/>
  <c r="G159" i="1"/>
  <c r="F159" i="1"/>
  <c r="F392" i="1"/>
  <c r="G392" i="1"/>
  <c r="F2332" i="1"/>
  <c r="F1224" i="1"/>
  <c r="G239" i="1"/>
  <c r="E234" i="1"/>
  <c r="G234" i="1" s="1"/>
  <c r="E235" i="1"/>
  <c r="F235" i="1" s="1"/>
  <c r="D2301" i="1"/>
  <c r="F2301" i="1" s="1"/>
  <c r="D2297" i="1"/>
  <c r="G146" i="1"/>
  <c r="E74" i="1"/>
  <c r="F74" i="1" s="1"/>
  <c r="E232" i="1"/>
  <c r="F232" i="1" s="1"/>
  <c r="G237" i="1"/>
  <c r="D68" i="1"/>
  <c r="D72" i="1"/>
  <c r="E2292" i="1"/>
  <c r="E2296" i="1"/>
  <c r="G2296" i="1"/>
  <c r="G2292" i="1"/>
  <c r="G148" i="1"/>
  <c r="E76" i="1"/>
  <c r="F76" i="1" s="1"/>
  <c r="G231" i="1"/>
  <c r="G147" i="1"/>
  <c r="E75" i="1"/>
  <c r="F75" i="1" s="1"/>
  <c r="E233" i="1"/>
  <c r="F233" i="1" s="1"/>
  <c r="G238" i="1"/>
  <c r="E68" i="1"/>
  <c r="G73" i="1"/>
  <c r="E144" i="1"/>
  <c r="F144" i="1" s="1"/>
  <c r="F68" i="1" l="1"/>
  <c r="D67" i="1"/>
  <c r="G233" i="1"/>
  <c r="E230" i="1"/>
  <c r="F230" i="1" s="1"/>
  <c r="E71" i="1"/>
  <c r="G76" i="1"/>
  <c r="E2287" i="1"/>
  <c r="E2282" i="1" s="1"/>
  <c r="E2291" i="1"/>
  <c r="F2291" i="1" s="1"/>
  <c r="G232" i="1"/>
  <c r="E69" i="1"/>
  <c r="G74" i="1"/>
  <c r="G68" i="1"/>
  <c r="E70" i="1"/>
  <c r="G75" i="1"/>
  <c r="G144" i="1"/>
  <c r="E72" i="1"/>
  <c r="F72" i="1" s="1"/>
  <c r="G2287" i="1"/>
  <c r="G2282" i="1" s="1"/>
  <c r="G2291" i="1"/>
  <c r="D2296" i="1"/>
  <c r="F2296" i="1" s="1"/>
  <c r="D2292" i="1"/>
  <c r="D2287" i="1" s="1"/>
  <c r="D2282" i="1" s="1"/>
  <c r="G235" i="1"/>
  <c r="F71" i="1" l="1"/>
  <c r="F70" i="1"/>
  <c r="F69" i="1"/>
  <c r="E67" i="1"/>
  <c r="D2277" i="1"/>
  <c r="D2281" i="1"/>
  <c r="G72" i="1"/>
  <c r="G71" i="1"/>
  <c r="G2277" i="1"/>
  <c r="G2281" i="1"/>
  <c r="G70" i="1"/>
  <c r="G69" i="1"/>
  <c r="E2277" i="1"/>
  <c r="E2281" i="1"/>
  <c r="F2281" i="1" s="1"/>
  <c r="G230" i="1"/>
  <c r="G67" i="1" l="1"/>
  <c r="F67" i="1"/>
  <c r="E2272" i="1"/>
  <c r="E2276" i="1"/>
  <c r="G2272" i="1"/>
  <c r="G2276" i="1"/>
  <c r="D2272" i="1"/>
  <c r="D2276" i="1"/>
  <c r="F2276" i="1" l="1"/>
  <c r="D2271" i="1"/>
  <c r="D2267" i="1"/>
  <c r="G2271" i="1"/>
  <c r="G2267" i="1"/>
  <c r="E2271" i="1"/>
  <c r="F2271" i="1" s="1"/>
  <c r="E2267" i="1"/>
  <c r="E2262" i="1" l="1"/>
  <c r="E2266" i="1"/>
  <c r="G2262" i="1"/>
  <c r="G2266" i="1"/>
  <c r="D2262" i="1"/>
  <c r="D2266" i="1"/>
  <c r="F2266" i="1" l="1"/>
  <c r="D2257" i="1"/>
  <c r="D2261" i="1"/>
  <c r="G2257" i="1"/>
  <c r="G2261" i="1"/>
  <c r="E2257" i="1"/>
  <c r="E2261" i="1"/>
  <c r="F2261" i="1" s="1"/>
  <c r="E2252" i="1" l="1"/>
  <c r="E2251" i="1" s="1"/>
  <c r="E2256" i="1"/>
  <c r="G2252" i="1"/>
  <c r="G2251" i="1" s="1"/>
  <c r="G2256" i="1"/>
  <c r="D2252" i="1"/>
  <c r="D2256" i="1"/>
  <c r="F2256" i="1" l="1"/>
  <c r="D2247" i="1"/>
  <c r="D2251" i="1"/>
  <c r="F2251" i="1" s="1"/>
  <c r="D2246" i="1" l="1"/>
  <c r="F2246" i="1" s="1"/>
  <c r="D2242" i="1"/>
  <c r="D2241" i="1" l="1"/>
  <c r="F2241" i="1" s="1"/>
</calcChain>
</file>

<file path=xl/sharedStrings.xml><?xml version="1.0" encoding="utf-8"?>
<sst xmlns="http://schemas.openxmlformats.org/spreadsheetml/2006/main" count="4114" uniqueCount="1026">
  <si>
    <t>Отчет о реализации муниципальной программы городского округа Домодедово</t>
  </si>
  <si>
    <t>"Культура городского округа Домодедово на 2014-2018 годы"</t>
  </si>
  <si>
    <t>за январь - июнь 2015 года</t>
  </si>
  <si>
    <t>№ п/п</t>
  </si>
  <si>
    <t>Наименование подпрограммы, мероприятия (с указанием порядкового номера)</t>
  </si>
  <si>
    <t>Источники финансирования</t>
  </si>
  <si>
    <t>Объём финансирования на 2015 год                (тыс.руб.) по муниципальной программе</t>
  </si>
  <si>
    <t>Выполнено, (тыс.руб.)</t>
  </si>
  <si>
    <t xml:space="preserve">Степень и результаты выполнения мероприятия   </t>
  </si>
  <si>
    <t xml:space="preserve">Профинансировано, (тыс.руб.)        </t>
  </si>
  <si>
    <t>Всего по программе</t>
  </si>
  <si>
    <t>Итого</t>
  </si>
  <si>
    <t>Средства бюджета городского округа Домодедово</t>
  </si>
  <si>
    <t>Средства федерального бюджета</t>
  </si>
  <si>
    <t>Задача 1. Сохранение культурного наследия, памятников, обелисков и мемориальных досок, посвященных событиям Великой Отечественной войны, находящихся на территории   городского округа Домодедово</t>
  </si>
  <si>
    <t>1.1</t>
  </si>
  <si>
    <t>Мероприятие 1. Содержание памятников, обелисков и мемориальных досок, посвященных событиям Великой Отечественной войны, находящихся на территории   городского округа Домодедово</t>
  </si>
  <si>
    <t>1.3</t>
  </si>
  <si>
    <t>Мероприятие 3 Реконструкция Обелиска Славы воинам-домодедовцам, погибшим в годы Великой Отечественной Войны и Аллеи Славы</t>
  </si>
  <si>
    <t>Задача 2. Развитие деятельности муниципального музея, сохранение, пополнение, изучение и популяризация музейного фонда</t>
  </si>
  <si>
    <t>2.1</t>
  </si>
  <si>
    <t>Мероприятие 1 Обеспечение деятельности  муниципального бюджетного учреждения культуры  городского округа Домодедово "Историко-художественный музей"</t>
  </si>
  <si>
    <t>Задача 3. Развитие культурно-досуговой, просветительской  деятельности учреждений культуры</t>
  </si>
  <si>
    <t>3.1</t>
  </si>
  <si>
    <t>Мероприятие 1 Обеспечение организации и проведения в учреждениях культуры  мероприятий различного уровня (международные, областные, окружные, территориальные) и различной тематической направленности: в том числе посвященные знаменательным, юбилейным, памятным датам; юбилейным датам учреждений культуры; календарным профессиональным праздникам; направленных на пропаганду здорового образа жизни; мероприятия в дни школьных каникул и другие</t>
  </si>
  <si>
    <t>3.2</t>
  </si>
  <si>
    <t>Мероприятие 2 Обеспечение деятельности  муниципального бюджетного учреждения  городского округа Домодедово "Центр культуры и досуга "Импульс"</t>
  </si>
  <si>
    <t>Задача 4. Поддержка и развитие творческой деятельности жителей и коллективов художественной самодеятельности</t>
  </si>
  <si>
    <t>4.1</t>
  </si>
  <si>
    <t>Мероприятие 1 Обеспечение организации и проведения окружных фестивалей, конкурсов, выставок, проектов</t>
  </si>
  <si>
    <t>4.2</t>
  </si>
  <si>
    <t>Мероприятие 2 Обеспечение участия в мероприятиях различного уровня</t>
  </si>
  <si>
    <t>4.3</t>
  </si>
  <si>
    <t>Мероприятие 3 Организация и проведение мероприятий посвященных юбилеям и круглым датам творческих коллективов</t>
  </si>
  <si>
    <t>Задача 5. Создание условий массового отдыха жителей и организация обустройства мест массового отдыха населения</t>
  </si>
  <si>
    <t>5.1</t>
  </si>
  <si>
    <t>Мероприятие 1 Обеспечение деятельности  муниципального автономного учреждения культуры городского округа Домодедово "Городской парк культуры и отдыха "Ёлочки"</t>
  </si>
  <si>
    <t>5.2</t>
  </si>
  <si>
    <t>Мероприятие 9 Проведение выборочной санитарной вырубки деревьев на территории МАУК "ГПКиО "Елочки"</t>
  </si>
  <si>
    <t>5.3</t>
  </si>
  <si>
    <t>Мероприятие 10 Монтаж и наладка пожарной сигнализации в здании "Досуговый центр" МАУК "ГПКиО "Елочки"</t>
  </si>
  <si>
    <t>Задача 6. Развитие системы подготовки, переподготовки и повышения квалификации кадров отрасли</t>
  </si>
  <si>
    <t>6.1</t>
  </si>
  <si>
    <t xml:space="preserve">Мероприятие 1. Организация  аттестации, курсов повышения квалификации руководителей и специалистов учреждений культуры, посещение обучающих семинаров  </t>
  </si>
  <si>
    <t>Задача 7. Развитие внутреннего и въездного туризма</t>
  </si>
  <si>
    <t>7.1</t>
  </si>
  <si>
    <t>Мероприятие 1. Разработка туристических маршрутов по территории городского округа Домодедово</t>
  </si>
  <si>
    <t>финансирование не требуется</t>
  </si>
  <si>
    <t>Подпрограмма 1. «Развитие библиотечного дела в городском округе Домодедово на 2014-2018 годы»</t>
  </si>
  <si>
    <t>Задача 1. Увеличение количества пользователей библиотечными услугами</t>
  </si>
  <si>
    <t>1.1.</t>
  </si>
  <si>
    <t>Мероприятие 1. Обеспечение деятельности  муниципального бюджетного учреждения культуры  городского округа Домодедово "Централизованная библиотечная система"</t>
  </si>
  <si>
    <t>1.2.</t>
  </si>
  <si>
    <t>Мероприятие 2. Комплектование книжных фондов библиотек муниципальных образований и государственных библиотек городов Москвы и Санкт-Петербурга</t>
  </si>
  <si>
    <t>2</t>
  </si>
  <si>
    <t>Задача 2. Развитие и молернизация библиотечной системы в целях создания благоприятных условий для равноценного доступа населения к информационным ресурсам</t>
  </si>
  <si>
    <t>2.1.</t>
  </si>
  <si>
    <t>Мероприятие 1. Внедрение единого электронного читательского билета</t>
  </si>
  <si>
    <t>Подпрограмма 2. Развитие дополнительного образования в сфере культуры и искусства в городском округе Домодедово на 2014-2018 годы»</t>
  </si>
  <si>
    <t>Мероприятие 1 Обеспечение деятельности  муниципального бюджетного образовательного учреждения дополнительного образования детей городского округа Домодедово "Домодедовская детская школа искусств"</t>
  </si>
  <si>
    <t>Подпрограмма 3. Укрепление материально-технической базы учреждений культуры и искусства городского округа Домодедово на 2014-2018 годы.</t>
  </si>
  <si>
    <t>1</t>
  </si>
  <si>
    <t>Задача 1. Создание условий для устойчивого развития сферы культуры</t>
  </si>
  <si>
    <t>Мероприятие 4. Ремонт и облицовка керамогранитом фасада ГДК "Авиатор"</t>
  </si>
  <si>
    <t>1.3.</t>
  </si>
  <si>
    <t>1.4.</t>
  </si>
  <si>
    <t>1.5.</t>
  </si>
  <si>
    <t>Мероприятие 5. Приобретение автомобиля для организации и проведения культурно - массовых мероприятий</t>
  </si>
  <si>
    <t>Мероприятие 8. Приобретение и установка оборудования, выполнение работ для обеспечения беспрепятственного доступа маломобильных групп населения к филиалам МБУ "ЦКД "Импульс" (ГДКиС "Мир", ГДК "Авиатор")</t>
  </si>
  <si>
    <t>Мероприятие 9. Монтаж пожарной лестницы в МБУ "ЦКД "Импульс" (филиал СДК "Русь")</t>
  </si>
  <si>
    <t>Мероприятие 10. Составление ПСД узлов учёта тепловой энергии в 9-ти филиалах МБУ "ЦКД "Импульс"</t>
  </si>
  <si>
    <t>1.6.</t>
  </si>
  <si>
    <t>Мероприятие 11. Приобретение стационарного метеллодетектора для МБУК "ЦБС"</t>
  </si>
  <si>
    <t>1.7.</t>
  </si>
  <si>
    <t>Мероприятие 12. Приобретение стационарного метеллодетектора для МБУ "ЦКД "Импульс"</t>
  </si>
  <si>
    <t>1.8.</t>
  </si>
  <si>
    <t>Мероприятие 13. Приобретение основных средств для МБУ "ЦОУ"</t>
  </si>
  <si>
    <t xml:space="preserve"> Подпрограмма 4. «Обеспечение деятельности Комитета по культуре, делам молодежи и спорту Администрации городского округа Домодедово и подведомственных ему учреждений на 2014-2018 годы»</t>
  </si>
  <si>
    <t>Задача 1. Создание  условий для развития   сферы культуры, искусства, кино, молодёжной политики,    физкультуры, спорта и туризма на территории городского округа Домодедово</t>
  </si>
  <si>
    <t>Мероприятие 1. Обеспечение деятельности Комитета по культуре, делам молодежи и спорту Администрации городского округа Домодедово</t>
  </si>
  <si>
    <t>Задача 2. Осуществления бухгалтерского учета и составления отчетности, финансово – хозяйственного, технического обслуживания подведомственных учреждений</t>
  </si>
  <si>
    <t>Мероприятие 1. Обеспечение выполнения муниципального задания Муниципальным бюджетным учреждением городского округа Домодедово "Центр обслуживания учреждений"</t>
  </si>
  <si>
    <r>
      <rPr>
        <b/>
        <sz val="12"/>
        <color theme="1"/>
        <rFont val="Times New Roman"/>
        <family val="1"/>
        <charset val="204"/>
      </rPr>
      <t xml:space="preserve">"Развитие образования и воспитания в городском округе Домодедово  на 2015-2019 годы"    </t>
    </r>
    <r>
      <rPr>
        <sz val="12"/>
        <color theme="1"/>
        <rFont val="Times New Roman"/>
        <family val="1"/>
        <charset val="204"/>
      </rPr>
      <t xml:space="preserve"> </t>
    </r>
  </si>
  <si>
    <t>Средства бюджета Московской области</t>
  </si>
  <si>
    <t>Другие источники</t>
  </si>
  <si>
    <t xml:space="preserve">Задача 1. </t>
  </si>
  <si>
    <t xml:space="preserve">Ликвидация очередности в муниципальных дошкольных образовательных учреждениях </t>
  </si>
  <si>
    <t>Строительство детских садов:</t>
  </si>
  <si>
    <t>Другие сточники</t>
  </si>
  <si>
    <t xml:space="preserve">Мероприятие 1.     </t>
  </si>
  <si>
    <t>детский сад на 120 мест в микрорайоне Центральный, ул. Школьная за счет реализации мероприятий муниципальной программы</t>
  </si>
  <si>
    <t xml:space="preserve">Мероприятие 2.               </t>
  </si>
  <si>
    <t>г. Домодедово, мкр. Авиационный,           ул, Жуковского, детский сад на 190 мест с бассейном (ПИР и строительство)</t>
  </si>
  <si>
    <t xml:space="preserve">Мероприятие 3.          </t>
  </si>
  <si>
    <t xml:space="preserve">Мероприятие 4.   </t>
  </si>
  <si>
    <t>ДОУ 200 мест   в мкр.Южный</t>
  </si>
  <si>
    <t xml:space="preserve">Мероприятие 5. </t>
  </si>
  <si>
    <t>село Домодедово</t>
  </si>
  <si>
    <t xml:space="preserve">Мероприятие 6.  </t>
  </si>
  <si>
    <t>мкр. Южный с бассейном</t>
  </si>
  <si>
    <t>Мероприятие 7.</t>
  </si>
  <si>
    <t>детский сад  № 48 на 150 мест с бассейном в микрорайоне Южный</t>
  </si>
  <si>
    <t>Мероприятие 8.</t>
  </si>
  <si>
    <t>детский сад  № 45 на 160 мест в микрорайоне Северный</t>
  </si>
  <si>
    <t>Мероприятие 9.</t>
  </si>
  <si>
    <t>детский сад  № 53 на 160 мест в микрорайоне Западный</t>
  </si>
  <si>
    <t>Мероприятие 10.</t>
  </si>
  <si>
    <t>детский сад  № 44 на 90 мест в микрорайоне Западный</t>
  </si>
  <si>
    <t>Мероприятие 11.</t>
  </si>
  <si>
    <t>Ремонт существующих зданий муниципальных дошкольных образовательных учреждений</t>
  </si>
  <si>
    <t>Задача 2.</t>
  </si>
  <si>
    <t>Формирование новых финансово-экономических и организационно-управленческих механизмов, обеспечивающих повышение доступности и качества услуг дошкольного образования</t>
  </si>
  <si>
    <t>Мероприятие 1.</t>
  </si>
  <si>
    <t>Приобретение оборудования и инвентаря для муниципальных дошкольных образовательных учреждений</t>
  </si>
  <si>
    <t>Мероприятие 2.</t>
  </si>
  <si>
    <t>Обеспечение воспитанников муниципальных дошкольных образовательных учреждений сбалансированным качественным питанием</t>
  </si>
  <si>
    <t>Другие источники (родительская плата)</t>
  </si>
  <si>
    <t>Мероприятие 3.</t>
  </si>
  <si>
    <t>Обеспечение выполнения лицензионных показателей муниципальными дошкольными образовательными учреждениями, в том числе:</t>
  </si>
  <si>
    <t>2.3.1.</t>
  </si>
  <si>
    <t>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учреждениях,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том числе:</t>
  </si>
  <si>
    <t>2.3.1.1</t>
  </si>
  <si>
    <t>расходы на оплату труда работников всего, в том числе:</t>
  </si>
  <si>
    <t>2.3.1.1.1</t>
  </si>
  <si>
    <t>расходы на оплату труда педагогических работников</t>
  </si>
  <si>
    <t>2.3.1.1.2</t>
  </si>
  <si>
    <t>расходы на оплату труда административно-управленческого, учебно-вспомогательного персонала</t>
  </si>
  <si>
    <t>2.3.1.2</t>
  </si>
  <si>
    <t>приобретение учебников и учебных пособий, средств обучения, игр, игрушек</t>
  </si>
  <si>
    <t>2.3.2.</t>
  </si>
  <si>
    <t>обеспечение получения гражданами дошкольного образования в частных дошкольных образовательных учреждениях,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том числе:</t>
  </si>
  <si>
    <t>2.3.2.1</t>
  </si>
  <si>
    <t>2.3.2.1.1</t>
  </si>
  <si>
    <t>2.3.2.1.2</t>
  </si>
  <si>
    <t>2.3.2.2</t>
  </si>
  <si>
    <t>2.3.3.</t>
  </si>
  <si>
    <t>услуги по содержанию имущества, услуги связи и прочие</t>
  </si>
  <si>
    <t>Мероприятие 4.</t>
  </si>
  <si>
    <t>2.5.</t>
  </si>
  <si>
    <t>Закупка оборудования для муниципальных дошкольных образовательных учреждений,  в т.ч. победителей областного конкурса на присвоение статуса Региональной площадки</t>
  </si>
  <si>
    <t>2.6.</t>
  </si>
  <si>
    <t>Мероприятие 6.</t>
  </si>
  <si>
    <t>Предоставление доступа к сети Интернет</t>
  </si>
  <si>
    <t>Создание механизмов, обеспечивающих равный доступ к качественному общему образованию</t>
  </si>
  <si>
    <t>Обеспечение подвоза учащихся к месту обучения в муниципальные общеобразовательные организации, расположенные в сельской местности</t>
  </si>
  <si>
    <t xml:space="preserve">Компенсация стоимости проезда
 к месту учебы и обратно отдельным категориям обучающихся по очной форме обучения муниципальных общеобразовательных организаций городского округа Домодедово Московской области
</t>
  </si>
  <si>
    <t xml:space="preserve">Компенсация стоимости школьной одежды отдельным категориям граждан </t>
  </si>
  <si>
    <t xml:space="preserve">Обеспечение выполнения лицензионных показателей муниципальными общеобразовательными учреждениями, внедрение ФГОС общего образования, реализация программ повышения качества образования,
в том числе:
</t>
  </si>
  <si>
    <t>1.4.1.</t>
  </si>
  <si>
    <t xml:space="preserve">обеспечение государственных гарантий реализации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учреждениях,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
в том числе:
</t>
  </si>
  <si>
    <t>1.4.1.1.</t>
  </si>
  <si>
    <t xml:space="preserve">расходы на оплату труда работников всего, 
в том числе:
</t>
  </si>
  <si>
    <t>1.4.1.1.1.</t>
  </si>
  <si>
    <t>1.4.1.1.2.</t>
  </si>
  <si>
    <t xml:space="preserve">расходы на оплату труда
административно-управленческого, учебно-вспомогательного и обслуживающего персонала
</t>
  </si>
  <si>
    <t>1.4.1.2.</t>
  </si>
  <si>
    <t>1.4.1.3.</t>
  </si>
  <si>
    <t>оплата услуг по неограниченному широкополосному круглосуточному доступу к информационно-телекоммуникаци-онной сети "Интернет" муниципальных общеобразовательных организаций, реализующих основные общеобразовательные программы в части обучения детей-инвалидов на дому с использованием дистанционных образовательных технологий</t>
  </si>
  <si>
    <t>1.4.1.4.</t>
  </si>
  <si>
    <t>выплата вознаграждения за выполнение функций классного руководителя педагогическим работникам мунициципальных обшеобразовательных учреждений</t>
  </si>
  <si>
    <t>1.4.2.</t>
  </si>
  <si>
    <t>Обеспечение получения гражданами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</si>
  <si>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1.4.2.1.</t>
  </si>
  <si>
    <t>1.4.2.1.1.</t>
  </si>
  <si>
    <t>Другие источники (родитель-ская плата)</t>
  </si>
  <si>
    <t>1.4.2.1.2.</t>
  </si>
  <si>
    <t>расходы на оплату труда административно-управленческого, учебно-вспомогательного и обслуживающего персонала</t>
  </si>
  <si>
    <t>1.4.2.2.</t>
  </si>
  <si>
    <t>1.4.3.</t>
  </si>
  <si>
    <t>Строительство школ</t>
  </si>
  <si>
    <t>Мероприятие 5.</t>
  </si>
  <si>
    <t>школа на 230 мест в микрорайоне Белые Столбы</t>
  </si>
  <si>
    <t>школа № 8 на 825 мест в микрорайоне Западный, ул. Дружбы</t>
  </si>
  <si>
    <t>школа №10 на 900 мест в микрорайоне Южный</t>
  </si>
  <si>
    <t>пристройка к МАОУ Гимназии №5 на 240 мест</t>
  </si>
  <si>
    <t>1.9.</t>
  </si>
  <si>
    <t>школа на 550 мест в мкр.Северный, ул.Советская</t>
  </si>
  <si>
    <t>1.10.</t>
  </si>
  <si>
    <t>учебно- общественный блок МАОУ Барыбинской СОШ на 270 мест</t>
  </si>
  <si>
    <t>1.11.</t>
  </si>
  <si>
    <t xml:space="preserve">Ремонт существующих зданий муниципальных общеобразовательных учреждений,
в том числе:
</t>
  </si>
  <si>
    <t>1.11.1.</t>
  </si>
  <si>
    <t>Ремонт фасада МАОУ Домодедовской СОШ №1</t>
  </si>
  <si>
    <t>1.11.2.</t>
  </si>
  <si>
    <t>Ремонт фасада МАОУ Домодедовской СОШ №7</t>
  </si>
  <si>
    <t>1.11.3.</t>
  </si>
  <si>
    <t>Ремонт фасада МАОУ Константиновской СОШ</t>
  </si>
  <si>
    <t>1.11.4.</t>
  </si>
  <si>
    <t>Ремонт фасада МАОУ Заревской СОШ</t>
  </si>
  <si>
    <t>1.11.5.</t>
  </si>
  <si>
    <t>Ремонт помещений МАОУ Домодедовского лицея №3</t>
  </si>
  <si>
    <t>1.11.6.</t>
  </si>
  <si>
    <t>Ремонт помещений МАОУ Востряковского лицея №1</t>
  </si>
  <si>
    <t>1.11.7.</t>
  </si>
  <si>
    <t>Ремонт ограждающих конструкций спортивного зала МАОУ Гальчинской  СОШ</t>
  </si>
  <si>
    <t>1.11.8.</t>
  </si>
  <si>
    <t xml:space="preserve">Ремонт  спортивного зала МБОУ Лобановской ООШ
</t>
  </si>
  <si>
    <t>1.11.9.</t>
  </si>
  <si>
    <t>Ремонт
системы отопления, водопровода, канализации МАОУ Чурилковской СОШ</t>
  </si>
  <si>
    <t>1.11.10.</t>
  </si>
  <si>
    <t>Обновление вентялиционной системы в  МАОУ Домодедовской гимназии № 5</t>
  </si>
  <si>
    <t>1.11.11.</t>
  </si>
  <si>
    <t>Ремонт помещений в  МАОУ Повадинской СОШ</t>
  </si>
  <si>
    <t>1.12.</t>
  </si>
  <si>
    <t>Мероприятие 12.</t>
  </si>
  <si>
    <t>Приобретение мультимедийного оборудования для использования электронных образовательных ресурсов в муниципальных общеобразовательных организациях</t>
  </si>
  <si>
    <t>Совершенствование учебно-материальной базы муниципальных общеобразовательных учреждений</t>
  </si>
  <si>
    <t>Приобретение оборудования и инвентаря для муниципальных образовательных учреждений</t>
  </si>
  <si>
    <t>2.2.</t>
  </si>
  <si>
    <t>Закупка учебного оборудования и мебели для муниципальных общеобразовательных организаций (в т.ч. победителей областного конкурса муниципальных общеобразовательных организаций, разрабатывающих и внедряющих инновационные образовательные проекты)</t>
  </si>
  <si>
    <t>2.3.</t>
  </si>
  <si>
    <t xml:space="preserve">Мероприятие 3.               </t>
  </si>
  <si>
    <t>Создание в общеобразовательных организациях, расположенных в сельской местности, условий для занятий физической культурой и спортом.</t>
  </si>
  <si>
    <t>2.4.</t>
  </si>
  <si>
    <t xml:space="preserve">Мероприятие 4.               </t>
  </si>
  <si>
    <t>Закупка оборудования для общеобразовательных организаций– победителей областного конкурса на присвоение статуса РИП Московской области</t>
  </si>
  <si>
    <t xml:space="preserve">Мероприятие 5.               </t>
  </si>
  <si>
    <t>Закупка технологического оборудования для столовых и мебели для залов питания общеобразовательных организаций - победителей областного конкурсного отбора муниципальных проектов совершенствования организации питания обучающихся</t>
  </si>
  <si>
    <t xml:space="preserve">Мероприятие 6.               </t>
  </si>
  <si>
    <t xml:space="preserve">Выплата грантов Губернатора Московской области лучшим общеобразовательным организациям 
в Московской области на 2015 год, укрепление материально- технической базы лучших общеобразовательных учреждений
</t>
  </si>
  <si>
    <t>2.7.</t>
  </si>
  <si>
    <t xml:space="preserve">Мероприятие 7.               </t>
  </si>
  <si>
    <t>Обустройство спортивных площадок в муниципальных общеобразовательных учреждениях с целью реализации Всероссийского физкультурно- спортивного комплекса «Готов к труду и обороне», в том числе:</t>
  </si>
  <si>
    <t>2.7.1.</t>
  </si>
  <si>
    <t xml:space="preserve">Выполнение работ по благоустройству территории спортивной площадки МАОУ
Домодедовской СОШ № 1
</t>
  </si>
  <si>
    <t>2.7.2.</t>
  </si>
  <si>
    <t xml:space="preserve">Приобретение элементов обустройства спортивной площадки МАОУ
Домодедовской СОШ № 1
</t>
  </si>
  <si>
    <t>2.7.3.</t>
  </si>
  <si>
    <t xml:space="preserve">Выполнение работ по благоустройству территории
спортивной площадки МАОУ
Домодедовского лицея № 3
</t>
  </si>
  <si>
    <t>2.7.4.</t>
  </si>
  <si>
    <t xml:space="preserve">Приобретение элементов обустройства спортивной площадки МАОУ
Домодедовского лицея № 3
</t>
  </si>
  <si>
    <t>2.7.5.</t>
  </si>
  <si>
    <t xml:space="preserve">Выполнение работ по благоустройству территории
спортивной площадки МАОУ
Повадинской СОШ
</t>
  </si>
  <si>
    <t>2.7.6.</t>
  </si>
  <si>
    <t xml:space="preserve">Приобретение элементов обустройства 
спортивной площадки МАОУ
Повадинской СОШ
</t>
  </si>
  <si>
    <t xml:space="preserve">Задача 3.               </t>
  </si>
  <si>
    <t>Обеспечение информационной открытости муниципальной системы общего образования</t>
  </si>
  <si>
    <t>3.1.</t>
  </si>
  <si>
    <t xml:space="preserve">Мероприятие 1.               </t>
  </si>
  <si>
    <t xml:space="preserve">Предоставление общеобразовательным учреждениям 
доступа к образовательным ресурсам через Интернет
</t>
  </si>
  <si>
    <t>Задача 4.</t>
  </si>
  <si>
    <t>Создание условий для обеспечения обучающихся общеобразователь-ных учреждений качественным горячим питанием</t>
  </si>
  <si>
    <t>4.1.</t>
  </si>
  <si>
    <t>Частичная компенсация стоимости питания отдельным категориям обучающихся в муниципальных общеобразовательных учреждениях и в негосударственных общеобразо-вательных учреждениях в городском округе Домодедово, имеющих государственную аккредитацию</t>
  </si>
  <si>
    <t>4.2.</t>
  </si>
  <si>
    <t>Обеспечение горячим питанием обучающихся муниципальных общеобразовательных учреждений из малообеспеченных семей и посещающих группы продленного дня</t>
  </si>
  <si>
    <t>Задача 5.</t>
  </si>
  <si>
    <t>Обеспечение доступности общего образования для детей-инвалидов и детей с ограниченными возможностями здоровья</t>
  </si>
  <si>
    <t>5.1.</t>
  </si>
  <si>
    <t>Обеспечение деятельности МБСКОУ Кутузовской общеобразовательной школы-интерната VIII вида</t>
  </si>
  <si>
    <t>5.2.</t>
  </si>
  <si>
    <t>Обеспечение сбалансированным качественным питанием воспитанников МБСКОУ Кутузовской общеобразовательной школы-интерната VIII вида, в том числе:</t>
  </si>
  <si>
    <t>5.2.1.</t>
  </si>
  <si>
    <t>Реализация мер по социальной поддержке и социальному обеспечению детей -сирот и детей, оставшихся без попечения родителей, а также лиц из их числа в муниципальных образовательных организациях и частных образовательных организациях</t>
  </si>
  <si>
    <t>5.3.</t>
  </si>
  <si>
    <t>Распространение на всей территории Российской Федерации современных моделей успешной социализации детей</t>
  </si>
  <si>
    <t>5.4.</t>
  </si>
  <si>
    <t>Формирование сети базовых общеобразовательных организаций, в которых созданы условия для инклюзивного образования детей– инвалидов</t>
  </si>
  <si>
    <t xml:space="preserve">Модернизация инфраструктуры и организационно-экономических механизмов муниципальной системы дополнительного образования </t>
  </si>
  <si>
    <t xml:space="preserve">Обеспечение выполнения лицензионных показателей муниципальными учреждениями дополнительного образования,
в том числе формирование муниципального задания на услуги дополнительного образования детей и финансовое обеспечение его реализации 
</t>
  </si>
  <si>
    <t>Обеспечение деятельности  муниципального бюджетного образовательного учреждения дополнительного образования детей городского округа Домодедово "Домодедовская детская школа искусств"</t>
  </si>
  <si>
    <t xml:space="preserve">Приобретение стационарного металлодетектора МБУ ДОД «ДДШИ» </t>
  </si>
  <si>
    <t xml:space="preserve">Мероприятие 4.          </t>
  </si>
  <si>
    <t xml:space="preserve">Приобретение оборудования муниципальным учреждениям дополнительного образования </t>
  </si>
  <si>
    <t>Организация летнего отдыха, оздоровления и занятости детей и молодёжи</t>
  </si>
  <si>
    <t>Обеспечение жизнедеятельности оздоровительных лагерей с дневным пребыванием детей, временно располагаемых на базах муниципальных образовательных учреждений.</t>
  </si>
  <si>
    <t>Организация отдыха детей-сирот и детей, оставшихся без попечения родителей, в загородных стационарных учреждениях отдыха и оздоровления.</t>
  </si>
  <si>
    <t>Организация и проведение профильных смен для детей и подростков.</t>
  </si>
  <si>
    <t>Частичная оплата путевок или оплата компенсации за приобретённые путёвки в детские оздоровительные учреждения для детей работников муниципальных образовательных учреждений городского округа Домодедово, а также оплата компенсации для детей граждан Российской Федерации, имеющих место жительства в городском округе Домодедово.</t>
  </si>
  <si>
    <t>Организация отдыха и оздоровления детей и подростков, обучающихся в общеобразовательных учреждениях, проявивших особые способности в обучении и творческой деятельности.</t>
  </si>
  <si>
    <t xml:space="preserve">Мероприятие 6. </t>
  </si>
  <si>
    <t>Организация и обеспечение функционирования оборонно-спортивного лагеря «Салют».</t>
  </si>
  <si>
    <t xml:space="preserve">Мероприятие 7. </t>
  </si>
  <si>
    <t xml:space="preserve">Обучение начальников лагерей с дневным пребыванием детей, временно располагаемых на базах муниципальных образовательных учреждений, по вопросам охраны труда </t>
  </si>
  <si>
    <t>2.8.</t>
  </si>
  <si>
    <t xml:space="preserve">Мероприятие 8. </t>
  </si>
  <si>
    <t>Оплата труда начальникам и медицинским сестрам лагерей с дневным пребыванием детей, временно располагаемых на базах муниципальных образовательных учреждений</t>
  </si>
  <si>
    <t>2.9.</t>
  </si>
  <si>
    <t xml:space="preserve">Мероприятие 9. </t>
  </si>
  <si>
    <t>Организация досуговых площадок при домах культуры и по месту жительства</t>
  </si>
  <si>
    <t>2.10.</t>
  </si>
  <si>
    <t xml:space="preserve">Мероприятие 10. </t>
  </si>
  <si>
    <t>Организация отдыха и оздоровления детей и подростков – участников творческих коллективов- проявивших особые способности в обучении и творческой деятельности.</t>
  </si>
  <si>
    <t>2.11.</t>
  </si>
  <si>
    <t xml:space="preserve">Мероприятие 11. </t>
  </si>
  <si>
    <t>Организация оздоровительных лагерей с дневным пребыванием детей на базах учреждений спорта</t>
  </si>
  <si>
    <t>Задача 3.</t>
  </si>
  <si>
    <t>Повышение уровня социализации детей-сирот и детей, оставшихся без попечения родителей</t>
  </si>
  <si>
    <t xml:space="preserve">Мероприятие 1. </t>
  </si>
  <si>
    <t xml:space="preserve">Обеспечение деятельности Муниципального бюджетного образовательного учреждения для детей-сирот и детей, оставшихся без попечения родителей, детского дома им. Талалихина. </t>
  </si>
  <si>
    <t>Защита прав и интересов детей, создание условий для их безопасной жизнедеятельности</t>
  </si>
  <si>
    <t>Проведение социально-психологического тестирования учащихся старших классов на предмет определения распространенности в общеобразо-вательных учреждениях факторов риска немедицинского употребления учащимися психоактивных веществ и добровольного анонимного экспресс-тестирования учащихся, достигших возраста 15 лет, на употребление наркотических средств</t>
  </si>
  <si>
    <t>Участие обучающихся, воспитанников образовательных учреждений, педагогических работников в творческих и иных мероприятиях муниципального, регионального, межрегионального, всероссийского и международного уровней</t>
  </si>
  <si>
    <t>Проведение олимпиад, творческих конкурсов, фестивалей и праздников с обучающимися, воспитанниками образовательных организаций и педагогическими работниками</t>
  </si>
  <si>
    <t>Выполнение функций аппарата Управления образования</t>
  </si>
  <si>
    <t>Расходы на содержание аппарата Управления образования</t>
  </si>
  <si>
    <t>Повышение эффективности и результативности деятельности МБУ «Центр бухгалтерского обслуживания учреждений образования» по ведению бюджетного, бухгалтерского и налогового учета муниципальных учреждений, укрепление материально– технической базы учреждения</t>
  </si>
  <si>
    <t>Выполнение муниципального задания на содержание МБУ «Центр бухгалтерского обслуживания учреждений образования»</t>
  </si>
  <si>
    <t>Повышение уровня организации эксплуатации и проведения ремонта инженерных сооружений и оборудования муниципальных образовательных учреждений, укрепление материально– технической базы учреждений</t>
  </si>
  <si>
    <t>Выполнение муниципального задания на содержание МБУ «ЭРИС»</t>
  </si>
  <si>
    <t>Переподготовка и повышение квалификации педагогических и руководящих работников</t>
  </si>
  <si>
    <t>Создание механизмов мотивации педагогических и руководящих работников к повышению качества работы и непрерывному профессиональному развитию.</t>
  </si>
  <si>
    <t>Повышение уровня организации методической работы в городском округе Домодедово</t>
  </si>
  <si>
    <t>Обеспечене выполнения лицензионных показателей Муниципального автономного учреждения дополнительного профессионального образования «Центр развития образования»</t>
  </si>
  <si>
    <t>"Спорт городского округа Домодедово на 2014-2018 годы"</t>
  </si>
  <si>
    <t>Подпрограмма 1 "Развитие физической культуры и спорта в городском округе Домодедово на 2014-2016 годы"</t>
  </si>
  <si>
    <t>Задача 1. Вовлечение жителей городского округа Домодедово в занятия физической культурой и спортом</t>
  </si>
  <si>
    <t>Мероприятие 1. Проведение массовых, официальных физкультурных и спортивных мероприятий среди различных групп населения городского округа Домодедово</t>
  </si>
  <si>
    <t>Мероприятие 2. Обеспечение деятельности муниципального бюджетного учреждения городского округа Домодедово "ЦФКС «Горизонт»</t>
  </si>
  <si>
    <t xml:space="preserve">Мероприятие 3. Обеспечение деятельности муниципального автономного учреждения городского округа Домодедово «Городской стадион «Авангард» </t>
  </si>
  <si>
    <t>Мероприятие 4. Обеспечение деятельности муниципального автономного учреждения городского округа Домодедово «Спортивный комплекс «Атлант</t>
  </si>
  <si>
    <t>Мероприятие 5. Строительство "Физкультурно-оздоровительного комплекса № 2" в составе городского стадиона "Авангард" по адресу: Московская область, г. Домодедово, мкр. Северный, ул. 2-я Коммунистическая, д.2 (2-я очередь строительства)</t>
  </si>
  <si>
    <t>Мероприятие 6.                                    Авторский и технический надзор за строительством «Физкультурно-оздоровительного комплекса № 2» в составе городского стадиона «Авангард» по адресу: Московская область, г. Домодедово, микрорайон Северный,  ул. 2-я Коммунистическая, д. 2 (2-я очередь строительства)</t>
  </si>
  <si>
    <t>Мероприятие 12.                 Устройство футбольного поля по адресу: МО, г.Домодедово, мкр. Северный, ул. Гагарина МАУ "ГС "Авангард"</t>
  </si>
  <si>
    <t>1.13.</t>
  </si>
  <si>
    <t>Мероприятие 13.                     Устройство ограждения по периметру футбольного поля по адресу: МО, г.Домодедово, мкр. Северный, ул. Гагарина МАУ "ГС "Авангард"</t>
  </si>
  <si>
    <t>Мероприятие 14. Разработка ПСД, проведение экспертизы ПСД, получение ТУ на присоединение энергопринимающих устройств для строительства административно-хозяйственного здания МАУ "ГС "Авангард"</t>
  </si>
  <si>
    <t>1.14.</t>
  </si>
  <si>
    <t>Мероприятие 17. Приобретение основных средств для МАУ ГС "Авангард"</t>
  </si>
  <si>
    <t>1.17.</t>
  </si>
  <si>
    <t>Мероприятие 18. Проведение работ по монтажу и наладке пожарной сигнализации и приобретение материалов для замены аварийной электропроводки в технических и служебных помещениях МБУ "ЦФКС "Горизонт"</t>
  </si>
  <si>
    <t xml:space="preserve">Задача 2. Создание условий для 
инвалидов и лиц с ограниченными возможностями здоровья заниматься физической культурой и спортом 
</t>
  </si>
  <si>
    <t>Мероприятие 1. Обеспечение деятельности  муниципального бюджетного учреждения  городского округа Домодедово "Физкультурно-оздоровительный клуб инвалидов «Старт»</t>
  </si>
  <si>
    <t>Задача 3. Подготовка к проведению в 2018 году чемпионата мира по футболу</t>
  </si>
  <si>
    <t>Мероприятие 1. Реконструкция тренировочной площадки на стадионе "Авангард" по адресу: Московская область, городской округ Домодедово, ул. Советская, д. 70</t>
  </si>
  <si>
    <t>Подпрограмма 2 «Молодое поколение городского округа Домодедово на 2014-2016 годы»</t>
  </si>
  <si>
    <t>Задача 1. Организация и осуществление мероприятий по работе с детьми и молодежью</t>
  </si>
  <si>
    <t>Мероприятие 1. Обеспечение деятельности  муниципального бюджетного учреждения  городского округа Домодедово "МКЦ «Победа»</t>
  </si>
  <si>
    <t>Мероприятие 4. Приобретение стационарного металлодетектора для МБУ "МКЦ "Победа"</t>
  </si>
  <si>
    <t>Задача 2. Укрепление социальной ответственности, профессиональное самоопределение, трудовая и социальная адаптация молодежи</t>
  </si>
  <si>
    <t xml:space="preserve">Мероприятие 1. Организация и проведение мероприятий по самоопределению, трудовой и социальной адаптации молодежи городского округа </t>
  </si>
  <si>
    <t>Мероприятие 2. Организация и проведение мероприятий направленных на пропаганду здорового образа жизни, первичной профилактики алкоголизма, наркомании, токсикомании и вредных привычек в молодежной среде</t>
  </si>
  <si>
    <t>Мероприятие 3. Организация и проведение мероприятий направленных на профилактику безнадзорности и правонарушений в молодежной среде</t>
  </si>
  <si>
    <t>Мероприятие 4. Организация и проведение мероприятий направленных на поддержку становления и укрепления молодых семей</t>
  </si>
  <si>
    <t>Задача 3. Содействие патриотическому и духовно-нравственному воспитанию молодежи, поддержка талантливой молодежи, молодежных социально значимых инициатив</t>
  </si>
  <si>
    <t>Мероприятие 1. Организация и проведение мероприятий по патриотическому и гражданскому воспитанию молодежи, развитие патриотических традиций среди граждан, формирование духовно-нравственных ценностей и гражданской культуры молодежи городского округа</t>
  </si>
  <si>
    <t>3.2.</t>
  </si>
  <si>
    <t>Мероприятие 2. Организация и проведение мероприятий направленных на поддержку творчества и инициатив различных категорий молодежи, содействие общественным институтам молодежной политики, содействие международному, межнациональному молодежному сотрудничеству, а также поддержка деятельности молодежных общественных объединений городского округа</t>
  </si>
  <si>
    <t>Подпрограмма 1   «Социальная поддержка граждан пожилого возраста, ветеранов, инвалидов и других категорий граждан городского округа Домодедово на 2014-2019 годы"</t>
  </si>
  <si>
    <t>Средства бюджета городского округа</t>
  </si>
  <si>
    <t xml:space="preserve">Средства бюджета Московской области   </t>
  </si>
  <si>
    <t>Подпрограмма 2   "Формирование доступной среды на 2014-2019 годы"</t>
  </si>
  <si>
    <t xml:space="preserve"> «Экология и окружающая среда городского округа Домодедово на 2015-2019 "</t>
  </si>
  <si>
    <t>Итого:</t>
  </si>
  <si>
    <t>Средства Федерального бюджета</t>
  </si>
  <si>
    <t>Внебюджетные источники</t>
  </si>
  <si>
    <t>Подпрограмма 1  Охрана окружающей среды городского округа Домодедово на 2015-2019 годы</t>
  </si>
  <si>
    <t>Задача 1 Мониторинг окружающей среды</t>
  </si>
  <si>
    <t>Мероприятие 1 Мониторинг состояния атмосферного воздуха</t>
  </si>
  <si>
    <t>Мероприятие 2.  Обследование качества воды малых рек</t>
  </si>
  <si>
    <t>Мероприятие 3. Обследование состояния поверхностных вод (пруды)</t>
  </si>
  <si>
    <t xml:space="preserve">Мероприятие 4. Оценка загрязнения колодцев, родников и подземных питьевых вод, радионуклидами </t>
  </si>
  <si>
    <t>Мероприятие  5. Оценка влияния очистных сооружений на состояние поверхностных вод</t>
  </si>
  <si>
    <t xml:space="preserve">Мероприятие 6. Анализ данных по садовым некоммерческим товариществам, как источника негативного воздействия на окружающую среду </t>
  </si>
  <si>
    <t>Мероприятие 7. Анализ мест централизованного сбора отходов</t>
  </si>
  <si>
    <t>Мероприятие 8. Выявление мест несанкционированных свалок и проведение анализа их образования</t>
  </si>
  <si>
    <t>Задача 2.Ликвидация несанкционированных (стихийных) свалок</t>
  </si>
  <si>
    <t>Мероприятие 1. Вывоз несанкционированных (стихийных) свалок</t>
  </si>
  <si>
    <t>Задача 3. Экологическое образование и воспитание, информирование и пропаганда экологических знаний населения</t>
  </si>
  <si>
    <t xml:space="preserve">Мероприятие 1. Разратока и издание Экологического атласа городского округа Домодедово типографским способом </t>
  </si>
  <si>
    <t xml:space="preserve">Мероприятие  2. Проведение  Общероссийских Дней защиты  от Экологической опасности,  Всемирного дня охраны природы, акций, конференций  </t>
  </si>
  <si>
    <t xml:space="preserve">Мероприятие 3. Проведение мероприятий экологической направленности - постоянно (конкурсы, акции, выставки и пр.)  </t>
  </si>
  <si>
    <t xml:space="preserve">Мероприятие 4. Проведение экологических субботников и субботников по уборке территории </t>
  </si>
  <si>
    <t>Задача 4. Охрана водных объектов</t>
  </si>
  <si>
    <t xml:space="preserve">Мероприятие 1 Очистка береговых зон водоемов городского округа Домодедово </t>
  </si>
  <si>
    <t>Мероприятие 2. Изготовление и установка предупредительных щитов природоохранного содержания в водоохранных зонах поверхностных водных объектов</t>
  </si>
  <si>
    <t xml:space="preserve">Мероприятие 3.     Обустройство  и содержание зон отдыха  </t>
  </si>
  <si>
    <t>Задача 1. Защита от негативного воздействия вод и обеспечение безопасности гидротехнических сооружений</t>
  </si>
  <si>
    <t>Мероприятие 1. Обследование гидротехнических сооружений находящихся в муниципальной собственности</t>
  </si>
  <si>
    <t>Мероприятие 2.  Обследование гидротехнических сооружений находящихся в муниципальной собственности</t>
  </si>
  <si>
    <t>Задача 1. Улучшение экологического состояния  зеленых насаждений, повышение роли биологических мер в борьбе с вредителчями зеленых насаждений на территории городского округа Домодедово</t>
  </si>
  <si>
    <t>Мероприятие 1.    Санитарно-оздоровительные мероприятия по вырубке аварийных и больных деревьев</t>
  </si>
  <si>
    <t>Мероприятие  2.    Восстановление зон озелененных территорий</t>
  </si>
  <si>
    <t>Задача 2  Создание эффективной системы управления зелеными насаждениями</t>
  </si>
  <si>
    <t>Мероприятие 1.  Получение данных о количестве и качестве зеленых насаждений произрастающих на озелененных территориях городского округа Домодедово</t>
  </si>
  <si>
    <t>Задача 3 Локализация и ликвидация очагов распространения борщевика на территории городского округа Домодедово</t>
  </si>
  <si>
    <t>Мероприятие 1.  Проведение работ по уничтожению сорной растительности (борщевик Сосновского).</t>
  </si>
  <si>
    <t>«Жилище» городского округа Домодедово на 2014-2018 годы</t>
  </si>
  <si>
    <t>Подпрограмма 1
Обеспечение жильем молодых семей городского округа Домодедово на 2014-2018 годы</t>
  </si>
  <si>
    <t>Задача 1
Создание условий для привлечения молодыми семьями собственных средств, дополнительных финансовых средств банков и других организаций, предоставляющих ипотечные жилищные кредиты и займы для приобретения жилья или строительства индивидуального жилья</t>
  </si>
  <si>
    <t>Мероприятие 1
Предоставление молодым семьям социальной выплаты на приобретение жилья, в том числе на оплату первоначального взноса при получении ипотечного жилищного кредита  или займа на приобретение жилья или строительство индивидуального жилья</t>
  </si>
  <si>
    <t>Подпрограмма 2
Поддержка отдельных категорий граждан при улучшении ими жилищных условий, в том числе с использованием ипотечных жилищных кредитов на 2014-2018 годы</t>
  </si>
  <si>
    <t>Задача 1
Создание условий для привлечения учителями и врачами собственных средств, дополнительных финансовых средств банков и других организаций, предоставляющих ипотечные жилищные кредиты и займы для приобретения жилья или строительства индивидуального жилья</t>
  </si>
  <si>
    <t>Мероприятие 1
Предоставление учителям и врачам социальной выплаты на приобретение жилья, в том числе на оплату первоначального взноса при получении ипотечного жилищного кредита  или займа на приобретение жилья или строительство индивидуального жилья</t>
  </si>
  <si>
    <t>Подпрограмма 3
Обеспечение жильем ветеранов, инвалидов и семей, имеющих детей-инвалидов на 2014-2018 годы</t>
  </si>
  <si>
    <t>Задача 1
Предоставление мер социальной поддержки по обеспечению жилыми помещениями отдельных категорий ветеранов, инвалидов и семей, имеющих детей-инвалидов</t>
  </si>
  <si>
    <t xml:space="preserve">Мероприятие 1
Предоставление средств федерального и местного бюджетов на реализацию Подпрограммы в целях обеспечения жилыми помещениями ветеранов, инвалидов и семей, имеющих детей-инвалидов </t>
  </si>
  <si>
    <t>Подпрограмма 4
Обеспечение жильем детей-сирот и детей, оставшихся без попечения родителей, а также лиц из их числа на 2014-2018 годы</t>
  </si>
  <si>
    <t>Задача 1
Предоставление жилых помещений детям-сиротам и детям, оставшимся без попечения родителей, а также лицам из их числа по договорам найма специализированных жилых помещений</t>
  </si>
  <si>
    <t xml:space="preserve">Мероприятие 1
Предоставление средств федерального и местного бюджетов на реализацию Подпрограммы 
в целях приобретения
жилых помещений для предоставления по договорам найма специализированных жилых помещений детям-сиротам и детям, оставшихся без попечения родителей, а также лиц из их числа
</t>
  </si>
  <si>
    <t xml:space="preserve">Подпрограмма 5
Улучшение жилищных условий семей, имеющих семь и более детей на 2014-2018 годы
</t>
  </si>
  <si>
    <t>Задача 1
Предоставление жилищных субсидий семьям, имеющим семь и более детей, на приобретение жилого помещения или строительство индивидуального жилого дома</t>
  </si>
  <si>
    <t>Мероприятие 1
Предоставление средств бюджета Московской области и местного бюджета на реализацию Подпрограммы для предоставления жилищных субсидий  семьям, имеющим семь и более детей</t>
  </si>
  <si>
    <t>Подпрограмма 6
Оказание материальной поддержки работникам социальной сферы в погашении процентов по ипотечному кредиту на 2015-2018 годы</t>
  </si>
  <si>
    <t>Задача 1
Предоставление материальной поддержки работникам социальной сферы, в установленном порядке признанных нуждающимися в жилых помещениях, в погашении процентов по ипотечному жилищному кредиту</t>
  </si>
  <si>
    <t xml:space="preserve">Мероприятие 1
Предоставление средств бюджета городского округа Домодедово на реализацию Программы для 
частичного возмещения участникам Программы уплаченной суммы процентов по ипотечному жилищному кредиту
</t>
  </si>
  <si>
    <t xml:space="preserve">Подпрограмма 7
Предоставление жилых помещений гражданам, состоящим на учете в качестве нуждающихся в жилых помещениях на 2015-2018 годы
</t>
  </si>
  <si>
    <t>Задача 1
Предоставление гражданам, состоящим на учете в качестве нуждающихся в жилых помещениях, жилых помещений по договорам социального найма</t>
  </si>
  <si>
    <t>Мероприятие 1
Предоставление средств местного бюджета на реализацию Подпрограммы для приобретения жилых помещений для предоставления гражданам, состоящим на учете в качестве нуждающихся в жилых помещениях, в случае если необходимые жилые помещения в муниципальном фонде отсутствуют</t>
  </si>
  <si>
    <t xml:space="preserve">Подпрограмма 8
Комплексное освоение территории для комфортного проживания и обеспечение жителей округа социальной и инженерной инфраструктурой </t>
  </si>
  <si>
    <t xml:space="preserve">Задача 1
Комплексное освоение территории для комфортного проживания и обеспечение жителей округа социальной и инженерной инфраструктурой </t>
  </si>
  <si>
    <t>Мероприятие 1
Сбор и систематизация информации, указанной в проектах планировки и застройки, а также выданных разрешениях на строительство мало/многоэтажных жилых домов</t>
  </si>
  <si>
    <t>Мероприятие 2
Разработка прогноза ввода  в эксплуатацию жилых домов и объектов социального назначения</t>
  </si>
  <si>
    <t>Мероприятие 3
Контроль, мониторинг и оценка реализации проектов комплексного освоения и развития территории в целях жилищного строительства</t>
  </si>
  <si>
    <t>Задача 2
Создание условий для строительства жилья экономического класса, демонополизации и развития конкуренции на рынке жилищного строительства</t>
  </si>
  <si>
    <t>Мероприятие 1
Привлечение застройщиков для строительства жилья, в т.ч. экономического класса, за счет внебюджетных источников финансирования</t>
  </si>
  <si>
    <t>Мероприятие 2
Мониторинг ввода жилья, в том числе экономического класса, за счет внебюджетных источников финансирования</t>
  </si>
  <si>
    <t xml:space="preserve">Мероприятие 3
Контроль строительства многоквартирных жилых домов с 
с целью недопущения обманутых дольщиков на земельных участках для жилищного строительства
</t>
  </si>
  <si>
    <t>"Эффективная власть на 2014-2018 годы"</t>
  </si>
  <si>
    <t>Средаства бюджета Московской области</t>
  </si>
  <si>
    <t>Подпрограмма 1 "Развитие информационно-коммуникационных технологий городского округа Домодедово на 2014-2018 годы"</t>
  </si>
  <si>
    <t>1.</t>
  </si>
  <si>
    <t>Задача 1.Создание, развитие и техническое обслуживание базовой информационно-технологической и телекоммуникационной инфраструктуры ОМСУ городского округа Домодедово и  ее интеграция  с Единой Региональной Информационно-Коммуникационной Инфраструктурой</t>
  </si>
  <si>
    <t>Доходы от предоставления платных услуг</t>
  </si>
  <si>
    <t>1.2</t>
  </si>
  <si>
    <t>1.4</t>
  </si>
  <si>
    <t>1.5</t>
  </si>
  <si>
    <t>1.6</t>
  </si>
  <si>
    <t>1.7</t>
  </si>
  <si>
    <t>1.8</t>
  </si>
  <si>
    <t>1.9</t>
  </si>
  <si>
    <t>1.10</t>
  </si>
  <si>
    <t>1.11</t>
  </si>
  <si>
    <t>Задача 2   Обеспечение защиты информации, безопасности информационных систем и баз данных, содержащих конфиденциальную информацию, в том числе персональные данные населения городского округа Домодедово, включая проведение аттестации муниципальных информационных систем на соответствие требованиям по информационной безопасности и защите данных</t>
  </si>
  <si>
    <t>2.2</t>
  </si>
  <si>
    <t>2.3</t>
  </si>
  <si>
    <t>2.4</t>
  </si>
  <si>
    <t>Задача 3    Внедрение систем электронного документооборота для обеспечения деятельности ОМСУ городского округа Домодедово</t>
  </si>
  <si>
    <t>Задача 4    Создание, развитие и сопровождение муниципальных информационных систем обеспечения деятельности ОМСУ городского округа Домодедово</t>
  </si>
  <si>
    <t>Всего по мероприя-тию 1</t>
  </si>
  <si>
    <t>Задача 5    Подключение  ОМСУ городского округа Домодедово к Единым Региональным Инфраструктурным Информационным Системам, их внедрение и сопровождение</t>
  </si>
  <si>
    <t>Всего по Задаче 5</t>
  </si>
  <si>
    <t>Подпрограмма 2 "Обеспечение деятельности МБУ "Многофункциональный центр предоставления государственных и муниципальных услуг" на 2014-2018 годы"</t>
  </si>
  <si>
    <t>Задача 1. Реализация общесистемных мер по повышению доступности государственных и муниципальных услуг в городском округе Домодедово</t>
  </si>
  <si>
    <t>Средства бюджета городского округа     Домодедово</t>
  </si>
  <si>
    <t>2.</t>
  </si>
  <si>
    <t>Задача 2. Обеспечение деятельности в городском округе Домодедово системы предоставления государственных и муниципальных услуг по принципу "одного окна", в том числе на базе многофункционального центра предоставления государственных и муниципальных услуг</t>
  </si>
  <si>
    <t>итого</t>
  </si>
  <si>
    <t>3.</t>
  </si>
  <si>
    <t>Задача 3. Организация мониторинга качества и доступности предоставления государственных и муниципальных услуг в городсконм округе Домодедово, в том числе по принципу "одного окна"</t>
  </si>
  <si>
    <t>4.</t>
  </si>
  <si>
    <t>Задача 4. Проведение оценки регулирующего воздействия в отношении проектов муниципальных нормативных правовых актов, затрагивающих вопросы осуществления предпринимательской и инвестиционной деятельности</t>
  </si>
  <si>
    <t>Подпрограмма 3 "Развитие муниципальной службы городского округа Домодедово на 2015-2018 годы"</t>
  </si>
  <si>
    <t>Задача 1 Развитие нормативной правовой базы по вопросам муниципальной службы Администрации</t>
  </si>
  <si>
    <t>Задача 2. Совершенствование мер по противодействию коррупции на муниципальной службе по кадровым вопросам</t>
  </si>
  <si>
    <t>Задача 3. Совершенствование формирования и подготовки кадрового резерва на муниципальной службе, резерва управленческих кадров в Администрации городского округа Домодедово</t>
  </si>
  <si>
    <t>Задача 4. Совершенствование профессионального развития муниципальных служащих Администрации</t>
  </si>
  <si>
    <t>5.</t>
  </si>
  <si>
    <t xml:space="preserve">Задача 5. Повышение мотивации к исполнению должностных обязанностей муниципальных служащих Администрации </t>
  </si>
  <si>
    <t>Подпрограмма 4 "Обеспечение реализации полномочий Финансового управления Администрации городского округа Домодедово Московской области на 2014-2018 годы"</t>
  </si>
  <si>
    <t>Задача 1.  Обеспечение деятельности Финансового управления Администрации городского округа Домодедово Московской области</t>
  </si>
  <si>
    <t>Подпрограмма 5 «Управление муниципальными финансами городского округа Домодедово  на 2015-2018 годы»</t>
  </si>
  <si>
    <t>Задача 1. Повышение эффективности   бюджетных расходов бюджета городского округа</t>
  </si>
  <si>
    <t>Задача 2. Обеспечение сбалансированности и устойчивости бюджета городского округа</t>
  </si>
  <si>
    <t>Задача 3. Совершенствование системы управления муниципальным долгом городского округа.</t>
  </si>
  <si>
    <t>Подпрограмма 6 "Обеспечение деятельности Администрации городского округа Домодедово на 2014-2018 годы"</t>
  </si>
  <si>
    <t xml:space="preserve">Задача 1. Организационное обеспечение деятельности Администрации городского округа Домодедово
</t>
  </si>
  <si>
    <t xml:space="preserve">Средства бюджета городского округа Домодедово
</t>
  </si>
  <si>
    <t xml:space="preserve">Задача 2. Нормативно-правовое обеспечение деятельности Администрации городского округа Домодедово
</t>
  </si>
  <si>
    <t>3</t>
  </si>
  <si>
    <t xml:space="preserve">Задача 3. Материально-техническое обеспечение деятельности Администрации городского округа Домодедово
</t>
  </si>
  <si>
    <t>4</t>
  </si>
  <si>
    <t xml:space="preserve">Задача 4.  Своевременное и полное обеспечение  денежным содержанием 
и дополнительными выплатами сотрудников Администрации городского округа Домодедово
</t>
  </si>
  <si>
    <t>5</t>
  </si>
  <si>
    <t>Задача 5.          Повышение эффективности использования и обеспечение прозрачности расходов средств бюджета городского округа Домодедово, выделяемых Администрации городского округа Домодедово для обеспечения ее деятельности</t>
  </si>
  <si>
    <t xml:space="preserve"> Подпрограмма 7 «Обеспечение деятельности МКУ "Управление информационного и технического обеспечения городского округа Домодедово на 2014 - 2018 годы"</t>
  </si>
  <si>
    <t>Задача 1. Организационное обеспечение деятельности Муниципального казенного учреждения городского округа Домодедово «Управление информационного и технического обеспечения»</t>
  </si>
  <si>
    <t xml:space="preserve">Средства бюджета  городского округа Домодедово   </t>
  </si>
  <si>
    <t>Задача 2. Содержание и обслуживание материально-технической базы для деятельности Муниципального казенного учреждения городского округа Домодедово «Управление информационного и технического обеспечения»</t>
  </si>
  <si>
    <t>Задача 3. Своевременное и полное обеспечение выплат денежного содержания, прочих и иных выплат сотрудникам Муниципального казенного учреждения городского округа Домодедово «Управление нежилых помещений»</t>
  </si>
  <si>
    <t>Задача 4. Своевременное и полное обеспечение выплат по обязательным платежам, предусмотренным действующим законодательством</t>
  </si>
  <si>
    <t>Подпрограмма 8 "Развитие архивного дела на 2015-2018 годы"</t>
  </si>
  <si>
    <t>Задача 1.      Обеспечение сохранности архивных документов, повышение качества предоставления государственных и муниципальных услуг в сфере архивного дела</t>
  </si>
  <si>
    <t xml:space="preserve"> Подпрограмма 9 "Обеспечение деятельности МКУ "Домодедовская статистика" на 2014-2018 годы"</t>
  </si>
  <si>
    <t>Задача 1.  Организационное обеспечение деятельности Муниципального казенного учреждения "Домодедовская статистика"</t>
  </si>
  <si>
    <t>Задача 2. Содержание и обслуживание материально-технической базы дляобеспечения  деятельности  Муниципального казенного учреждения "Домодедовская статистика"</t>
  </si>
  <si>
    <t>Задача 3. Своевременное и полное обеспечение выплаты заработной платы и дополнительных выплат сотрудникам Муниципального казенного учреждения "Домодедовская статистика"</t>
  </si>
  <si>
    <t>Подпрограмма 10 "Обеспечение деятельности Комитета по управлению имуществом Администрации городского округа Домодедово на 2014-2018 годы"</t>
  </si>
  <si>
    <t>Задача 1.  Организационное обеспечение деятельности Комитета по управлению имуществом</t>
  </si>
  <si>
    <t>Задача 4.                          Своевременное и полное обеспечение выплат по обязательным платежам, предусмотренным действующим законодательством</t>
  </si>
  <si>
    <t>Задача 3.         Содержание и ремонт муниципального жилищного фонда и нежилых помещений</t>
  </si>
  <si>
    <t>3.3.</t>
  </si>
  <si>
    <t>3.4.</t>
  </si>
  <si>
    <t>3.5.</t>
  </si>
  <si>
    <t>3.7.</t>
  </si>
  <si>
    <t>3.8.</t>
  </si>
  <si>
    <t>Мероприятие 3. Постановка на государственный кадастровый учет земельных участков под многоквартирными домами</t>
  </si>
  <si>
    <t>Подпрограмма 12 "Обеспечение деятельности МКУ "Дирекция единого заказчика" на 2015-2018 годы"</t>
  </si>
  <si>
    <t>Задача 1.  Обеспечение деятельности МКУ "Дирекция единого заказчика"</t>
  </si>
  <si>
    <t>Подпрограмма 11 "Развитие имущественного комплекса городского округа Домодедово, в том числе обеспечение государственной регистрации права собственности в городском округе Домодедово; управление и распоряжение акциями</t>
  </si>
  <si>
    <t>"Архитектура и градостроительство городского округа Домодедово на 2014-2018 годы"</t>
  </si>
  <si>
    <t>Подпрограмма 1. «Подпрограмма 1 "Проектно-информационное обеспечение градостроительной деятельности городского округа Домодедово на 2014-2018 годы"»</t>
  </si>
  <si>
    <t>Мероприятие 1 Обеспечение денежным содержанием (с учетом  начислений) сотрудников, осуществляющих оформление проектных материалов</t>
  </si>
  <si>
    <t>Мероприятие 2 Обеспечение денежным содержанием (с учетом начислений) сотрудников, осуществляющих оформление адресно-справочной документации</t>
  </si>
  <si>
    <t>Мероприятие 3 Закупка работ, услуг, материально-технических средств для общехозяйст-венных нужд.</t>
  </si>
  <si>
    <t xml:space="preserve">Задача 2. 
Своевременное обеспечение органов местного самоуправления, физических и юридических лиц достоверными материалами, необходимыми для осуществления градостроительной деятельности, территориального планирования и землеустройства, принятие градостроительных решений в генеральных планах, правилах землепользования и застройки, документации по планировке территории городского округа Домодедово, так же наличие утвержденных документов территориального планирования, документов градостроительного зонирования.
</t>
  </si>
  <si>
    <t>В пределах средств местного бюджета, направленного на исполнение полномочий Управления строительства и городской инфраструктуры Администрации городского округа Домодедово</t>
  </si>
  <si>
    <t xml:space="preserve">Задача 3. 
Создание архитектурно-планировочных концепций по формированию привлекательного облика города, создание и развитие пешеходных зон и улиц.
</t>
  </si>
  <si>
    <t xml:space="preserve">Мероприятие 1.
Разработка концепции архитектурно-художественного освещения города (АХО) 
</t>
  </si>
  <si>
    <t xml:space="preserve">Мероприятие 2.
Разработка концепции архитектурно-художественного облика улиц
</t>
  </si>
  <si>
    <t xml:space="preserve">        «Информационная и внутренняя политика городского округа Домодедово на 2014-2018г.г.» </t>
  </si>
  <si>
    <t>Подпрограмма 1" Развитие системы информирования населения городского округа Домодедово о деятельности органов местного самоуправления власти  городского округа Домодедово на 2014-2018 годы"</t>
  </si>
  <si>
    <t>Задача 1Освещение деятельности органов местного самоуправления в средствах массовой информации</t>
  </si>
  <si>
    <t xml:space="preserve">Мероприятие 1Выпуск газеты "Призыв"  </t>
  </si>
  <si>
    <t>Мероприятие 2  Выпуск информационных бюллетеней и буклетов</t>
  </si>
  <si>
    <t>Мероприятие 3  Выпуск газеты "Розетка"</t>
  </si>
  <si>
    <t>Мероприятие 4   Выпуск информационного Вестника Совета депутатов и администрации городского округа Домодедово</t>
  </si>
  <si>
    <t>Мероприятие 5 Выпуск передач на телеканале "ТВ-Домодедово"</t>
  </si>
  <si>
    <t>Мероприятие 6  Выпуск передач на радио "Радио-Домодедово"</t>
  </si>
  <si>
    <t>Подпрограмма 2  «Развитие наружного оформления и социальной рекламы в городском округе Домодедово на 2015-2018 годы»</t>
  </si>
  <si>
    <t xml:space="preserve">Задача 1 Повышение уровня информированности населения по социально значимым вопросам  </t>
  </si>
  <si>
    <t xml:space="preserve">Мероприятие 1  Информирование населения о деятельности органов местного самоуправления посредством социальной рекламы на баннерах конструкциях наружной рекламы </t>
  </si>
  <si>
    <t>Мероприятие 2 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наружных рекламных конструкциях</t>
  </si>
  <si>
    <t>Мероприятие 3 Информирование населения о деятельности органов местного самоуправления посредством печатной продукции</t>
  </si>
  <si>
    <t xml:space="preserve">Задача 2 Обеспечение единого подхода к праздничному, тематическому и праздничному световому оформлению территории  городского округа Домодедово         </t>
  </si>
  <si>
    <t xml:space="preserve">Мероприятие 1 Оформление наружного информационного пространства г.о. Домодедово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    </t>
  </si>
  <si>
    <t xml:space="preserve">Задача 3 Приведение в соответствие количества и фактического расположения рекламных конструкций на территории г.о Домодедово согласованной Правительством Московской области схеме размещения рекламных конструкций и актуализация схемы размещения рекламных конструкций в соответствии с обстоятельствами инфраструктурного и имущественного характера      </t>
  </si>
  <si>
    <t xml:space="preserve">Мероприятие 1 Демонтаж незаконно установленных рекламных конструкций, не соответствующих утвержденной схеме размещения рекламных конструкций на территории г.о. Домодедово и внесение изменений в схему размещения рекламных конструкций на территории г.о. Домодедово при обстоятельствах инфраструктурного и имущественного характера                 </t>
  </si>
  <si>
    <t xml:space="preserve">Средства бюджета городского округа </t>
  </si>
  <si>
    <t>Подпрограмма 1 «Развитие отраслей сельского хозяйства городского округа Домодедово Московской области на 2014-2020"</t>
  </si>
  <si>
    <t>Задача 1. Сохранение плодородия почв и повышение эффективности использования сельскохозяйственных угодий</t>
  </si>
  <si>
    <t>Задача 2. Проведение комплексной модернизации материально-технической базы</t>
  </si>
  <si>
    <t xml:space="preserve">Мероприятие 2.1                                                              Возмещение части затрат на приобретение сельскохозяйственной техники, оборудования для модернизации производства сельскохозяйственной продукции. </t>
  </si>
  <si>
    <t>Мероприятие 2.2                                                             Возмещение части процентной ставки по инвестиционным кредитам (займам) на развитие растениеводства.</t>
  </si>
  <si>
    <t>Мероприятие 2.3                                                             Возмещение части процентной ставки по инвестиционным кредитам (займам) на развитие животноводства.</t>
  </si>
  <si>
    <t>Задача 3. Оптимизация объемов производства сельскохозяйственных культур, мясного и молочного животноводства</t>
  </si>
  <si>
    <t xml:space="preserve">Мероприятие 3.1                                                              Поддержка элитного семеноводства. </t>
  </si>
  <si>
    <t xml:space="preserve">Мероприятие 3.2                                                             Субсидии на 1 литр реализованного молока. </t>
  </si>
  <si>
    <t>Мероприятие 3.3                                                            Возмещение части процентной ставки по краткосрочным кредитам (займам) на развитие растениеводства.</t>
  </si>
  <si>
    <t>Мероприятие 3.4                                                            Возмещение части процентной ставки по краткосрочным кредитам (займам) на развитие животноводства.</t>
  </si>
  <si>
    <t>Задача 4. Формирование племенной базы</t>
  </si>
  <si>
    <t>«Сельское хозяйство городского округа Домодедово Московской области на 2014-2020 годы»</t>
  </si>
  <si>
    <t>Подпрограмма 2 «Устойчивое развитие сельских территорий на 2014-2020 годы»</t>
  </si>
  <si>
    <t>Задача 1. Удовлетворение потребностей сельского населения, в том числе молодых семей и молодых специалистов, в благоустроенном жилье</t>
  </si>
  <si>
    <t>ИТОГО:</t>
  </si>
  <si>
    <t>Задача 1      Подготовка и проведение комплексных тактико – специальных учений с нештатными аварийно-спасательными формированиями объектов экономики городского округа</t>
  </si>
  <si>
    <t>Мероприятие 1      Подготовка и проведение комплексных тактико – специальных учений с нештатными аварийно-спасательными формированиями объектов экономики городского округа</t>
  </si>
  <si>
    <t>Мероприятие 2                                                                                                                                                    Подготовка и проведение муниципального этапа всероссийских соревнований школьников «Школа безопасности» и соревнований санитарных постов и постов РХН общеобразовательных учреждений</t>
  </si>
  <si>
    <t>Мероприятие 3                                                                                   Обеспечение безопасности населения на водных объектах</t>
  </si>
  <si>
    <t>Мероприятие 4                                                                                               Увеличение объемов накопления материальных ресурсов для ликвидации чрезвычайных ситуаций</t>
  </si>
  <si>
    <t xml:space="preserve">Мероприятие 1                                                                                                Создание комплексной системы экстренного оповещения населения городского округа об угрозе  возникновения или возникновении чрезвычайной ситуации </t>
  </si>
  <si>
    <t>Мероприятие 2                                                                                                                             Развитие и освещение системы «112» приобретение справочной литературы</t>
  </si>
  <si>
    <t>Мероприятие 1                                                                                                        Устройство на водоемах площадок с твердым покрытием для забора воды пожарными автомобилями</t>
  </si>
  <si>
    <t>Мероприятие 2                                                                                             Приобретение противопожарного инвентаря для оснащения добровольной пожарной охраны</t>
  </si>
  <si>
    <t>"Безопасность населения городского округа Домодедово на 2014-2018 годы"</t>
  </si>
  <si>
    <t xml:space="preserve">Мероприятие 1                                                                                                                                                 Приобретение средств индивидуальной защиты, приборов разведки и аварийно-спасательного инструмента (создание резервов ГО) дозиметрического контроля, </t>
  </si>
  <si>
    <t>-</t>
  </si>
  <si>
    <t>В объеме средств, предусмотренных на основную деятельность исполнителей</t>
  </si>
  <si>
    <t xml:space="preserve">За счет имущественной поддержки </t>
  </si>
  <si>
    <t>Подпрограмма 1.    «Развитие малого и среднего предпринимательства в городском округе Домодедово на 2014-2018 годы»</t>
  </si>
  <si>
    <t>Задача 1.  Создание эффективной системы поддержки малого и среднего предпринимательства</t>
  </si>
  <si>
    <t>Задача 2. Увеличение вклада малого и среднего предпринимательства в экономику городского округа Домодедово</t>
  </si>
  <si>
    <t>Мероприятие 1.3.    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</si>
  <si>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Мероприятие 1.4.    Частичная компенсация затрат субъектам малого и среднего предпринима-тельства  на уплату процентов по кредитам, привлеченным в российских кредитных организациях</t>
  </si>
  <si>
    <t>Задача 3. Создание благоприятной среды для предпринимательства</t>
  </si>
  <si>
    <t>"Предпринимательство городского округа Домодедово на 2014-2018 годы"</t>
  </si>
  <si>
    <t>Подпрограмма 2. «Содействие занятости населения городского округа Домодедово на 2014-2018 годы»</t>
  </si>
  <si>
    <t>Задача 1.  Предотвращение роста напряженности на рынке труда городского округа Домодедово</t>
  </si>
  <si>
    <t>Задача 2.  Повышение конкурентоспособности на рынке труда незанятых инвалидов</t>
  </si>
  <si>
    <t>Подпрограмма 3. «Развитие конкуренции в городском округе Домодедово на 2015-2018 годы»</t>
  </si>
  <si>
    <t>Задача 1. Развитие сферы муниципальных закупок</t>
  </si>
  <si>
    <t>Задача 2. Повышение уровня развития конкуренции</t>
  </si>
  <si>
    <t>Задача 1. Создание благоприятного инвестиционного климата в городском округе Домодедово</t>
  </si>
  <si>
    <t>Задача 2. Развитие механизмов реализации муниципальной инвестиционной политики</t>
  </si>
  <si>
    <t>Подпрограмма 5. «Развитие потребительского рынка и услуг на территории  городского округа Домодедово на 2015-2018 годы»</t>
  </si>
  <si>
    <t>Задача 1. Развитие инфраструктуры потребительского рынка и услуг</t>
  </si>
  <si>
    <t>Задача 2. Реализация некоторых мер по защите прав потребителей в сфере торговли, общественного питания и бытовых услуг</t>
  </si>
  <si>
    <t>Задача 3. Развитие похоронного дела</t>
  </si>
  <si>
    <t>«Развитие и функционирование дорожно-транспортного комплекса городского округа Домодедово  на  2014-2018 годы»</t>
  </si>
  <si>
    <t xml:space="preserve">Подпрограмма 1 «Обеспечение доступности услуг пассажирского транспорта на территории городского округа Домодедово на 2014-2018 годы»                </t>
  </si>
  <si>
    <t>Подпрограмма 2 «Обеспечение безопасности дорожного движения на территории городского округа Домодедово на 2014-2018 годы»</t>
  </si>
  <si>
    <t>Мероприятие 1 Размещение рекламных конструкций  и растяжек на автодорогах городского округа по безопасности дорожного движения. Приобретение комплектов формы одежды для школьных отрядов ЮИД»</t>
  </si>
  <si>
    <t>Мероприятие 2 Ремонт и устройство искусственных дорожных неровностей для ограничения скорости движения автотранспорта.</t>
  </si>
  <si>
    <t>Мероприятие 3 Обустройство наиболее опасных участков улично-дорожной сети металлическими барьерными и пешеходными ограждениями.</t>
  </si>
  <si>
    <t>Мероприятие 4 Нанесение горизонтальной разметки на дорожное покрытие (в т.ч. разметка пешеходных переходов)</t>
  </si>
  <si>
    <t>Мероприятие 5 Установка дорожных знаков</t>
  </si>
  <si>
    <t>Мероприятие 6 Содержание и обслуживание светофорных объектов</t>
  </si>
  <si>
    <t>Мероприятие 7 Страхование светофорных объектов</t>
  </si>
  <si>
    <t>Мероприятие 8 Проектирование, строительство и реконструкция транспортных светофорных объектов и пешеходных Т-7.</t>
  </si>
  <si>
    <t>Мероприятие 9 Устройство заездных автобусных карманов с установкой павильонов.</t>
  </si>
  <si>
    <t>Мероприятие 10. Обустройство пешеходных переходов вблизи образовательных учреждений техническими средствами (ИДН,  пешеходными ограждениями, дорожной разметкой, знаками на желтом светоотражающем фоне и освещением)</t>
  </si>
  <si>
    <t>Подпрограмма 3 «Обеспечение содержания и ремонта автомобильных дорог, тротуаров, мостов муниципального значения на 2014-2018 годы»</t>
  </si>
  <si>
    <t>Задача 1. Содержание дорог и тротуаров.</t>
  </si>
  <si>
    <t>Задача 2. Ремонт дорог и тротуаров.</t>
  </si>
  <si>
    <t>Мероприятие 8. Текущий ремонт дорог и тротуаров городского округа Домодедово</t>
  </si>
  <si>
    <t>Мероприятие 11. Ремонт тротуара ул. Центральная, с. Ям, г.Домодедово.</t>
  </si>
  <si>
    <t xml:space="preserve">Мероприятие 14. Ремонт дороги и тротуара от ул. Кирова до площади Ж/Д станции в микрорайоне Белые Столбы, г. Домодедово. </t>
  </si>
  <si>
    <t>Мероприятие 25. Ремонт тротуара в с. Ильинское г.Домодедово</t>
  </si>
  <si>
    <t>Мероприятие 26. Ремонт тротуара и ливневой канализации Кутузовский проезд, у д.1, мкр. Центральный, г.Домодедово</t>
  </si>
  <si>
    <t>Мероприятие 31. Выполнение научно-исследовательской работы по разработке «Комплексной схемы организации дорожного движения городского округа Домодедово»</t>
  </si>
  <si>
    <t xml:space="preserve">Мероприятие 32. Кадастрирование муниципальных автомобильных дорог. </t>
  </si>
  <si>
    <t>Мероприятие 33. Ремонт тротуаров в ГПЗ «Константиново», г.Домодедово.</t>
  </si>
  <si>
    <t>Мероприятие 34. Ремонт тротуара к дому №53 пос. «Санаторий Подмосковья», г.Домодедово.</t>
  </si>
  <si>
    <t>Мероприятие 35. Ремонт тротуара у ДС "Белочка" мкр. Западный, г. Домодедово.</t>
  </si>
  <si>
    <t>Мероприятие 36. Ремонт тротуаров и пешеходных дорожек в мкр.Северный г.Домодедово.</t>
  </si>
  <si>
    <t>Мероприятие 37. Ремонт тротуара от школы  к детскому саду «Солнышко» по ул. Речная и к дому №66 ул. Школьная с.Красный путь, г.Домодедово.</t>
  </si>
  <si>
    <t>Мероприятие 38. Ремонт тротуара по улице Гвардейская от дома № 12 к амбулатории с.Красный Путь, г.Домодедово.</t>
  </si>
  <si>
    <t>Мероприятие 39. Ремонт дороги и тротуара по ул.Тенистая мкр.Западный г.Домодедово.</t>
  </si>
  <si>
    <t>Мероприятие 40.  Разработка проектной  документации: «Строительство участка автомобильной дороги, тротуара и велодорожки по ул.Лунная от ул. 25 лет Октября до ул. Триумфальная»</t>
  </si>
  <si>
    <t>Мероприятие 41. Ремонт тротуара  от ул. Восточная до школы, ул.Парковая, мкр.Востряково  г.Домодедово.</t>
  </si>
  <si>
    <t>Мероприятие 42. Ремонт тротуара от улицы Гвардейская до ж/д платформы 52-й км с.Красный Путь, г.Домодедово.</t>
  </si>
  <si>
    <t>Мероприятие 43. Ремонт тротуара у ДК «Барыбино» в д.Гальчино, г.Домодедово.</t>
  </si>
  <si>
    <t>Мероприятие 44. Ремонт дороги по ул. Школьная, с.Вельяминово, г.Домодедово.</t>
  </si>
  <si>
    <t>Мероприятие 45. Ремонт дороги по ул. Луговая, с.Добрыниха, г.Домодедово.</t>
  </si>
  <si>
    <t>Мероприятие 46. Ремонт дороги по ул.Южная, с.Красный Путь, г.Домодедово.</t>
  </si>
  <si>
    <t>Мероприятие 47. Ремонт тротуара по ул. Мирная от школы до ДК в с.Растуново, г.Домодедово.</t>
  </si>
  <si>
    <t>Мероприятие 48. Ремонт тротуара и стоянки по ул.Победы мкр.Барыбино г.Домодедово.</t>
  </si>
  <si>
    <t xml:space="preserve">Мероприятие 49. Ремонт тротуара по ул.Зелёная, д.Чурилково, г.Домодедово. </t>
  </si>
  <si>
    <t>Мероприятие 50. Ремонт тротуара по ул.Колхозная, с. Павловское, г.Домодедово.</t>
  </si>
  <si>
    <t>Мероприятие 51. Обустройство парковочных мест по ул. Корнеева мкр. Центральный г.Домодедово</t>
  </si>
  <si>
    <t>Мероприятие 54. Обустройство парковочных мест у ДЦРБ мкр.Центральный г.Домодедово</t>
  </si>
  <si>
    <t>Мероприятие 55. Выполнение работ по корректировке проектной документации на строительство автомобильной дороги по ул.2-я Центральная от пересечения с ул.Гагарина по улицам 1-я Коммунистическая, Северная, Краснодарская до Каширского шоссе  км.38,420 г.Домодедово в части  переустройства инженерных сетей.</t>
  </si>
  <si>
    <t xml:space="preserve"> Мероприятие 56. Выполнение работ по корректировке проектной документации на строительство круговых развязок на автомобильной дороге по ул.2-я Центральная от пересечения с ул.Гагарина по улицам 1-я Коммунистическая, Северная, Краснодарская до Каширского шоссе  км.38,420 г.Домодедово в части  переустройства инженерных сетей.</t>
  </si>
  <si>
    <t xml:space="preserve"> Мероприятие 57. Выполнение работ по корректировке проектной документации на строительство автомобильной дороги по ул.2-я Центральная от пересечения с ул.Гагарина по улицам            1-я Коммунистическая, Северная, Краснодарская до Каширского шоссе  км.38,420 г.Домодедово в части  переустройства инженерных сетей и светофорных объектов.</t>
  </si>
  <si>
    <t xml:space="preserve"> Мероприятие 58. Установка бортового камня и ремонт покрытия в сквере по ул. Заря, с.Растуново, г.Домодедово</t>
  </si>
  <si>
    <t xml:space="preserve"> Мероприятие 59. Ремонт тротуара у дома №52 в д.Одинцово, г.Домодедово.</t>
  </si>
  <si>
    <t xml:space="preserve"> Мероприятие 60. Разработка проектно-сметной документации: «Строительство ливневой канализации с очистными сооружениями в районе улицы 2-я Центральная от  пересечения с улицей Гагарина  по улицам 1-я Коммунистическая, Северная, Краснодарская до Каширского  шоссе км 38,420 г. Домодедово».</t>
  </si>
  <si>
    <t xml:space="preserve"> Мероприятие 61. Лабораторные испытания асфальтобетонных образцов при контроле работ по ремонту автомобильных дорог городского округа Домодедово.</t>
  </si>
  <si>
    <t xml:space="preserve"> Мероприятие 62. Выполнение работ по восстановлению дорожного покрытия на пересечении ул. Корнеева и ул. 25 лет Октября г. Домодедово</t>
  </si>
  <si>
    <t xml:space="preserve"> Мероприятие 63. Выполнение работ по ремонту участка тротуара по ул. Коломийца г. Домодедово</t>
  </si>
  <si>
    <t xml:space="preserve"> Мероприятие 64. Выполнение работ по ремонту проезда от ул.Кирова до ул. Маяковского г. Домодедово</t>
  </si>
  <si>
    <t xml:space="preserve"> Мероприятие 65. Обустройство парковочных мест по ул. Пирогова г.Домодедово</t>
  </si>
  <si>
    <t xml:space="preserve"> Мероприятие 66. Устройство заездных автобусных карманов с установкой павильонов в д. Ярлыково г.Домодедово.</t>
  </si>
  <si>
    <t xml:space="preserve"> Мероприятие 67. Выполнение работ по ремонту тротуара и стоянки вдоль д.70 по ул. Советская, мкр. Северный, г. Домодедово</t>
  </si>
  <si>
    <t xml:space="preserve"> Мероприятие 68. Выполнение работ по ремонту участка подъездной дороги к д. Буняково от автодороги "Востряково - Ловцово" до СНТ "Востряково", мкр.Востряково, г. Домодедово</t>
  </si>
  <si>
    <t xml:space="preserve"> Мероприятие 69. Ремонт подъездной дороги, парковки, тротуара к д.29, ул. Каширское шоссе, мкр. Центральный г. Домодедово</t>
  </si>
  <si>
    <t>Мероприятие 70. Ремонт участков автомобильных дорог общего пользования по ул. Рабочая, ул. Коломийца, ул. Октябрьская, ул. Ленинская г. Домодедово</t>
  </si>
  <si>
    <t>Задача 1. Ремонт дворовых территорий многоквартирных жилых домов и подъездов к дворовым территориям многоквартирных жилых домов.</t>
  </si>
  <si>
    <t xml:space="preserve">Мероприятие 1. Ремонт дворовых территорий с оборудованием дополнительных парковочных мест в микрорайоне Западный г. Домодедово  </t>
  </si>
  <si>
    <t>Мероприятие 2. Ремонт дворовой территории д. 15, 15 к.1, ул. Гагарина, г. Домодедово.</t>
  </si>
  <si>
    <t>Мероприятие 3. Ремонт дворовой территории  д.6а, ул. Туполева, мкр. Авиационный, г. Домодедово</t>
  </si>
  <si>
    <t>Мероприятие 4. Ремонт дворовой территории д.4Б, ул. Агрохимиков, мкр. Барыбино г. Домодедово</t>
  </si>
  <si>
    <t>Мероприятие 5. Ремонт дворовой территории д. 8, 10, 12 ул. Геологов,  мкр. Белые Столбы, г. Домодедово</t>
  </si>
  <si>
    <t>Мероприятие 6. Ремонт дворовой территории д. 26, 26а, 23а, 21, 40, с. Вельяминово, г. Домодедово</t>
  </si>
  <si>
    <t>Мероприятие 7. Оборудование дополнительных парковочных мест на дворовой территории д. 2, 4, 6, д. Чурилково, г. Домодедово</t>
  </si>
  <si>
    <t>Мероприятие 8. Ремонт дворовых территорий д.10, 16, 17 с устройством тротуара от д.12 и д.8 к контейнерной площадке д.10 б-р 60-летия СССР, д. Гальчино, г. Домодедово</t>
  </si>
  <si>
    <t>Мероприятие 9. Ремонт дворовой территории д.2/2 б-р 60-летия СССР, д. Гальчино, г. Домодедово.</t>
  </si>
  <si>
    <t>Мероприятие 10. Ремонт  дворовой территории д. 108,109, ул. Бригадная, с. Ильинское, г. Домодедово.</t>
  </si>
  <si>
    <t>Мероприятие 11. Ремонт дворовых территорий в Краснопутском административном округе</t>
  </si>
  <si>
    <t>Мероприятие 12. Ремонт дворовой территории д. 9, ул. Домодедовское шоссе, ГПЗ «Константиново» г. Домодедово.</t>
  </si>
  <si>
    <t>Мероприятие 13. Ремонт дворовой территории д. 4,5,6,7,8, сан. Подмосковье г. Домодедово.</t>
  </si>
  <si>
    <t>Мероприятие 14. Ремонт дворовой территории д.8, ул. Связистов, с.Ям, г. Домодедово</t>
  </si>
  <si>
    <t>Мероприятие 15. Ремонт подъездов к дворовым территориям д.27а, 29 Каширское шоссе с обустройством пешеходной зоны, мкр. Центральный, г.Домодедово.</t>
  </si>
  <si>
    <t>Мероприятие 16. Ремонт дворовой территории д.70, ул. Советская, мкр. Северный, г. Домодедово</t>
  </si>
  <si>
    <t>Мероприятие 17. Ремонт  дворовой территории д. 107,110, ул. Бригадная, с. Ильинское, г. Домодедово.</t>
  </si>
  <si>
    <t>Мероприятие 18. Ямочный ремонт внутридворовых территорий городского округа Домодедово</t>
  </si>
  <si>
    <t>Федеральный бюджет РФ, фонд содействия реформированию ЖКХ, бюджет МО, Средства местного бюджета, другие источники</t>
  </si>
  <si>
    <t>Переселение граждан из ветхого жилищного фонда в городском округе Домодедово на период 2009-2020 годов</t>
  </si>
  <si>
    <t>«Повышение энергетической  эффективности городского округа Домодедово на 2015- 2020 годы»</t>
  </si>
  <si>
    <t>Подпрограмма 1. "Энергосбережение и повышение энергетической эффективности в организациях и учреждениях бюджетной сферы на 2015- 2020 годы"</t>
  </si>
  <si>
    <t>Задача 1 "Снижение энергопотребления в организациях и учреждениях бюджетной сферы"</t>
  </si>
  <si>
    <t xml:space="preserve">Установка приборов 
учета энергетических
ресурсов с автоматическим регулированием по параметрам наружного воздуха
</t>
  </si>
  <si>
    <t xml:space="preserve">Внедрение  энергосберегающего освещения (замена ламп накаливания на энергосберегающие в местах общего пользования  и установка датчиков движения) </t>
  </si>
  <si>
    <t>Снижение тепловых потерь через ограждающие конструкции</t>
  </si>
  <si>
    <t>Подпрограмма 2. "Энергосбережение и повышение энергетической эффективности в жилищном фонде на 2015- 2020 годы"</t>
  </si>
  <si>
    <t>Задача 1 "Снижение энергопотребления в жилищном фонде"</t>
  </si>
  <si>
    <t>Подпрограмма 3 «Энергосбережение и повышение энергетической эффективности в ресурсоснабжающих организациях на 2015- 2020 годы»</t>
  </si>
  <si>
    <t>Определяется ресурсоснабжающей организацией в рамках
собственной программы по энергосбережению</t>
  </si>
  <si>
    <t>Задача 1 "Снижение энергопотребления в ресурсоснабжающих организациях"</t>
  </si>
  <si>
    <t>Сокращение неучтенных расходов воды, потерь тепловой энергии через тепловую изоляцию и с утечкой  теплоносителя, потерь электрической энергии при ее передаче</t>
  </si>
  <si>
    <t>Внедрение приборного учета энергетических ресурсов</t>
  </si>
  <si>
    <t xml:space="preserve">Сокращение собственных нужд при производстве эергетических ресурсов
</t>
  </si>
  <si>
    <t xml:space="preserve">Сокращение потребления электрической энергии и  природного газа на производство энергетических ресурсов </t>
  </si>
  <si>
    <t>Подпрограмма 4 "Энергосбережение в системе уличного освещения на 2015- 2020 годы"</t>
  </si>
  <si>
    <t>Задача 2"Обеспечение бесперебойного освещения улиц г.о. Домодедово"</t>
  </si>
  <si>
    <t>Отпуск электроэнергии, содержание и ремонт</t>
  </si>
  <si>
    <t>Подпрограмма 5 «Проведение энергоаудита в жилищном фонде на 2015- 2020 годы»</t>
  </si>
  <si>
    <t>Задача 1"Выявление энергетических потерь в жилищном фонде "</t>
  </si>
  <si>
    <t>Проведение энергетических обследований</t>
  </si>
  <si>
    <t>Подпрограмма 6 «Создание городской системы контроля потребленных энергетических ресурсов на 2015- 2020 годы»</t>
  </si>
  <si>
    <t>Задача 1"Создание единой системы контроля и учета потребляемых энергетических ресурсов бюджетными учреждениями"</t>
  </si>
  <si>
    <t>Установка информационной системы</t>
  </si>
  <si>
    <t>Подпрограмма 7 «Популяризация энергосбережения на 2015- 2020 годы»</t>
  </si>
  <si>
    <t>Задача 1"Обеспечение информационной поддержки общественности по вопросу энергосбережения"</t>
  </si>
  <si>
    <t>Взаимодействие со средствами массовой информации в целях освещения хода реализации программы</t>
  </si>
  <si>
    <t>Организация и проведение научнопрактических конференций, семинаров, круглых столов по вопросам энергосбережения и энергетической эффективности</t>
  </si>
  <si>
    <t>Средства местного бюджета муниципального района (городского округа)</t>
  </si>
  <si>
    <t>Газификация сельских населенных пунктов городского округа Домодедово Московской области на 2015-2019 годы</t>
  </si>
  <si>
    <t xml:space="preserve"> "Социальная защита населения городского округа Домодедово на 2014-2019 годы"</t>
  </si>
  <si>
    <t>"Развитие жилищно-коммунального хозяйства на 2014-2018 годы "</t>
  </si>
  <si>
    <t>Подпрограмма 1 «Модернизация объектов коммунальной инфраструктуры на 2014- 2018 годы»</t>
  </si>
  <si>
    <t>Задача 1 "Установка коллективных (общедомовых) приборов учета коммунальных ресурсов"</t>
  </si>
  <si>
    <t>Монтаж УУТЭ, 8-й этап</t>
  </si>
  <si>
    <t>ул. Кутузовский пр-д, д.13,15</t>
  </si>
  <si>
    <t>ул. Каширское шоссе, д.27,27а,29,34,52,58</t>
  </si>
  <si>
    <t>Подольский пр-д, д.4,6</t>
  </si>
  <si>
    <t>ул. Советская, д.1,5,6,7,8,10</t>
  </si>
  <si>
    <t>1-й Советский пр-д, д.1а</t>
  </si>
  <si>
    <t>ул. Гагарина, д.61/2</t>
  </si>
  <si>
    <t>ул. Советская, д.17а,19</t>
  </si>
  <si>
    <t>ул. Кирова, д.1/1,3/1,5/1</t>
  </si>
  <si>
    <t>Задача 2 "Развитие системы водоотведения"</t>
  </si>
  <si>
    <t>Строительство канализационной сети в мкр. Востряково НПВК "ВКВ"</t>
  </si>
  <si>
    <t>Задача 3 "Реконструкция  котельных и строительство сетей тепло, водоснабжения, водоотведения, очистных сооружений"</t>
  </si>
  <si>
    <t>Строительство очистных сооружений в мкр. Востряково (Ледово)</t>
  </si>
  <si>
    <t>Строительство очистных сооружений мкр. Западный, ГПЗ "Константиново"</t>
  </si>
  <si>
    <t>Реконструкция котельных "Речная" и "КШФ"</t>
  </si>
  <si>
    <t>Строительство магистральных трубопроводов от котельной КШФ до ТК у жилого дома № 29 по ул. Текстильщиков</t>
  </si>
  <si>
    <t>Прокладка магистральных тепловых сетей от котельной мкр. Авиационный до жилых домов ООО ПКФ "Гюнай" по ул. Жуковского</t>
  </si>
  <si>
    <t>Проектирование и монтаж узлов учета тепловой энергии в школьных котельных д. Павловское, с. Домодедово, Барыбино</t>
  </si>
  <si>
    <t>Замена и строительство водопроводной сети в д. Новосьяново</t>
  </si>
  <si>
    <t>Строительство станции обезжелезивания контейнерного типа в мкр.Востряково, ул. Заборье, с учетом перспективного развития ул. Ледовская</t>
  </si>
  <si>
    <t>Приобретение автоцистерны для хранения и подвоза питьевой воды</t>
  </si>
  <si>
    <t>Организация обеспечения надежного теплоснабжения потребителей, в том числе в случае неисполнения теплоснабжающими теплосетевыми организациями своих обязательств, либо отказа указанных организаций от исполнения своих обязательств, включая работы по подготовке к зиме, погашению задолженности, приводящей к снижению надежности теплоснабжения, водоснабжения, водоотведения и др.</t>
  </si>
  <si>
    <t>Интегрирование лицевых счетов в базу ООО «МосОблЕИРЦ»</t>
  </si>
  <si>
    <t>Задача 4 "Приобретение техники для коммунальных нужд"</t>
  </si>
  <si>
    <t>Софинсирование на участие в программе Московской области "Развитие ЖКХ на 2014-2018гг." на приобретение техники для коммунальных услуг</t>
  </si>
  <si>
    <t>Подпрограмма 2 «Санитарное содержание, благоустройство и озеленение городского округа Домодедово на 2014-2018 годы»</t>
  </si>
  <si>
    <t xml:space="preserve">Задача 1 "«Санитарное содержание и озеленение" </t>
  </si>
  <si>
    <t>Содержание и благоустройство (в т. ч. субсидия на закупки)</t>
  </si>
  <si>
    <t>Содержание инженера-сметчика</t>
  </si>
  <si>
    <t>Праздничное оформление города, субботник</t>
  </si>
  <si>
    <t>Содержание и благоустройство (скверы, лес, несанкционированные свалки,закупка техники)</t>
  </si>
  <si>
    <t xml:space="preserve">Содержание детских площадок </t>
  </si>
  <si>
    <t xml:space="preserve">Налог на имущество </t>
  </si>
  <si>
    <t>Содержание и ремонт шахтных колодцев</t>
  </si>
  <si>
    <t>Содержание и ремонт контейнерных площадок</t>
  </si>
  <si>
    <t>Содержание и ремонт ливневой канализации (в т.ч. субсидии на проведение закупок)</t>
  </si>
  <si>
    <t>Содержание и ремонт внутриквартальных дорог (в т.ч. субсидии на проведение закупок)</t>
  </si>
  <si>
    <t>Транспортировка в морг умерших, не имеющих родственников</t>
  </si>
  <si>
    <t>Транспортировка умерших для производства судебно-медицинской экспертизы</t>
  </si>
  <si>
    <t>Иммобилизация безнадзорных животных</t>
  </si>
  <si>
    <t>Ремонт контейнерных площадок</t>
  </si>
  <si>
    <t>Целевая субсидия на закупку и посадку грунта, саженцев, деревьев</t>
  </si>
  <si>
    <t>Целевая субсидия на устройство контейнерной площадки по Олимпийской аллеи</t>
  </si>
  <si>
    <t>Целевая субсидия на изготовление и установку уличной мебели на олимпийской аллие (скамейки, урны. Информационные стенды)</t>
  </si>
  <si>
    <t xml:space="preserve">Целевая субсидия на ремонт подвесного моста в с.Никитское в рамках благоустройства </t>
  </si>
  <si>
    <t>Целевая субсидия на проведение работ по устройству водопроводной трубы и водоотводных кюветов для устранения подтопления зем. участка в мкр. Востряково, СНТ "Минерал" в рамках благоустройства</t>
  </si>
  <si>
    <t>Целевая субсидия на приобретение ломовоза на шасси КАМАЗ</t>
  </si>
  <si>
    <t>Целевая субсидия на приобретение деревьев и кустарников на Олимпийскую аллею</t>
  </si>
  <si>
    <t>Целевая субсидия на благоустройство территории у МАОУ Домодедовская СОШ № 1</t>
  </si>
  <si>
    <t>Целевая субсидия на оборудование 3-х мест сбора мусора влоль автомобильных дорог (д. Щербинка, д.Скрипино, д.Шестово)</t>
  </si>
  <si>
    <t>Благоустройство территорий городского округа Домодедово в части защиты территорий городского округа Домодедово от неблагоприятного воздействия безнадзорных животных</t>
  </si>
  <si>
    <t>Целевая субсидия на приобретение и установку контейнеров для мусора</t>
  </si>
  <si>
    <t>Приобретение контейнеров</t>
  </si>
  <si>
    <t>Субсидия на демонтаж хоз. строения, расположенного на внутридворовой территории мкр. Центральный, ул. Горького, д. 9 в рамках благоустройства</t>
  </si>
  <si>
    <t>Субсидия на ремонт ограждений и оснований контейнерных площадок</t>
  </si>
  <si>
    <t>Целевая субсидия на изготовление и установку факела на Олимпийской аллее</t>
  </si>
  <si>
    <t>Целевая субсидия на изготовление и установку стенда на Олимпийской аллее</t>
  </si>
  <si>
    <t>Целевая субсидия на приобретение лавочек, урн для установки по адресу: мкр. Центральный, Каширское шоссе, д. 27а, 29</t>
  </si>
  <si>
    <t>Поставка оборудования для обустройства специализированных площадок для сбора и хранения мусора</t>
  </si>
  <si>
    <t>Субсидия на содержание памятников</t>
  </si>
  <si>
    <t>Субсидия на отделку фасадов сараев и вентиляционных сооружений на Олимпийской аллее</t>
  </si>
  <si>
    <t>Целевая субсидия на приобретение и посадку голубых елей в количестве 67 шт. на территории школы № 1</t>
  </si>
  <si>
    <t>Целевая субсидия на приобретение и посадку голубых елей в количестве 30 шт. на Олимпийской аллее мкр. Северный, ул. Гагарина</t>
  </si>
  <si>
    <t>Целевая субсидия на приобретение и установкуурн в количестве 8 шт. и скамеек в количестве 8 шт. в с. Вельяминово, ул. Центральная</t>
  </si>
  <si>
    <t>Задача 3 " Прочее благоустройство"</t>
  </si>
  <si>
    <t>Выполнение работ по асфальтированию стоянок и тротуаров Олимпийской аллеи в мкр. Северный, г. Домодедово</t>
  </si>
  <si>
    <t>Поставка материалов для выполнения работ по благоустройству Олимпийской аллеи в мкр. Северный, г. Домодедово</t>
  </si>
  <si>
    <t>Выполнение работ по ремонту площадки на Олимпийской аллее в мкр. Северный г. Домодедово</t>
  </si>
  <si>
    <t>Приобретение и установка элементов благоустройства во дворах (лавочки, урны, опоры освещения, контейнерные площадки - 3 шт., уличные туалеты, доски обюъявлений, асфальтовое покрытие)</t>
  </si>
  <si>
    <t>Дополнительные работы</t>
  </si>
  <si>
    <t>Подпрограмма 3 «Капитальный ремонт общего имущества в многоквартирных домах, устройство дополнительных элементов детских игровых и спортивных площадок, расположенных на территории городского округа Домодедово на 2014-2018 годы»</t>
  </si>
  <si>
    <t>Задача 1 "Устройство детских игровых и спортивных площадок"</t>
  </si>
  <si>
    <t>Раздел I. Микрорайон Центральный</t>
  </si>
  <si>
    <t>Установка детской игровой площадки по адресу: г. Домодедово, ул. Каширское ш., д. 27а</t>
  </si>
  <si>
    <t>Приобретение и установка спортивной площадки по адресу: г. Домодедово, ул. Каширское ш., д. 29</t>
  </si>
  <si>
    <t>Раздел II. Микрорайон Западный</t>
  </si>
  <si>
    <t>Установка  дополнительных элементов детской игровой площадки, элементов благоустройства по адресу:  г. Домодедово, мкр. Западный,  ул. Текстильщиков, д.1,3</t>
  </si>
  <si>
    <t>Раздел III. Микрорайон Северный</t>
  </si>
  <si>
    <t>Установка дополнительных элементов  детской игровой площадки по адресу:  г. Домодедово, мкр.  Северный, ул. 3-й Московский пр-д, д.6,8</t>
  </si>
  <si>
    <t>Установка детской игровой площадки по адресу: г. Домодедово, ул. Гагарина, д.50</t>
  </si>
  <si>
    <t>Устройство резинового покрытия на детской игровой площадке по адресу: г. Домодедово, ул. Северная, д.2, ул. Гагарина, д.39, ул. 1-ая Коммунистическая, д.29</t>
  </si>
  <si>
    <t>Установка детской игровой площадки по адресу: г. Домодедово, ул. 1-й Московский пр-д, д.22а</t>
  </si>
  <si>
    <t>Установка детской игровой площадки по адресу: г. Домодедово, ул. Советская, д. 56-60</t>
  </si>
  <si>
    <t>Раздел IV. Микрорайон Авиационный</t>
  </si>
  <si>
    <t>Установка  детской игровой площадки по адресу:  г. Домодедово, мкр. Авиационный, ул. Королева, д.4</t>
  </si>
  <si>
    <t>Установка дополнительных элементов на детской игровой площадке по адресу:  г. Домодедово, мкр. Авиационный, ул. Ильюшина, д. 15/1, 15/2</t>
  </si>
  <si>
    <t>Раздел V. Микрорайон Барыбино</t>
  </si>
  <si>
    <t xml:space="preserve">Установка дополнительных элементов детской игровой площадки по адресу: г. Домодедово, мкр. Барыбино,                                                            ул. 1-я Вокзальная, д.3 </t>
  </si>
  <si>
    <t>Установка дополнительных элементов благоустройства на детской игровой площадке  по адресу: г. Домодедово, мкр. Барыбино, ул. Агрохимиков, д.3</t>
  </si>
  <si>
    <t>Раздел VI. Микрорайон Белые Столбы</t>
  </si>
  <si>
    <t>Установка дополнительных элементов  детской игровой площадки по адресу: г. Домодедово, мкр. Белые Столбы,  ул. Геологов, д.4</t>
  </si>
  <si>
    <t>Установка дополнительных элементов  детской игровой площадки по адресу:  г. Домодедово, мкр. Белые Столбы,  ул. Школьная</t>
  </si>
  <si>
    <t>Раздел VII. Микрорайон Востряково</t>
  </si>
  <si>
    <t>Установка детской игровой площадки по адресу: г. Домодедово, мкр. Востряково, ул. Трудовая, д.15</t>
  </si>
  <si>
    <t>Раздел VIII. Повадинский административный округ</t>
  </si>
  <si>
    <t>Установка дополнительных элементов детской игровой площадки по адресу: г. Домодедово, с. Вельяминово,  д.1,2, 3, 4, 5, 6, 7, 8</t>
  </si>
  <si>
    <t>Установка дополнительных элементов на детской спортивной площадке по адресу: г. Домодедово, с. Добрыниха, д. 12</t>
  </si>
  <si>
    <t>Раздел IX. Колычевский административный округ</t>
  </si>
  <si>
    <t>Установка дополнительных элементов детской игровой площадки по адресу: г. Домодедово, с. Ям, ул. Морская, д. 12</t>
  </si>
  <si>
    <t>Раздел X. Краснопутьский административный округ</t>
  </si>
  <si>
    <t>Установка дополнительных элементов детской игровой площадки по адресу:  г. Домодедово, с.Красный путь,  ул. Гвардейская, д.1-8</t>
  </si>
  <si>
    <t>Раздел XI. Лобановский административный округ</t>
  </si>
  <si>
    <t>Установка  детской игровой площадки по адресу:  г. Домодедово, в/ч Ильинское, д.77,125</t>
  </si>
  <si>
    <t>Установка детской игровой и спортивной площадки по адресу: г.Домодедово, д. Гальчино, б-р 60-летия СССР, д.18 (СОШ)</t>
  </si>
  <si>
    <t>Раздел XII. Никитский административный округ</t>
  </si>
  <si>
    <t>Установка дополнительных элементов на детской игровой площадке по адресу:  г. Домодедово, д. Одинцово, ул. Лесническая, д. 1</t>
  </si>
  <si>
    <t>Установка дополнительных элементов на детской игровой площадке по адресу:  г. Домодедово, д. Судаково, владение "Лесное", д. 8,9</t>
  </si>
  <si>
    <t>Раздел XIII. Дополнительные работы</t>
  </si>
  <si>
    <t xml:space="preserve">Дополнительные работы по установке детских игровых площадок </t>
  </si>
  <si>
    <t>Задача 2 "Капитальный ремонт многоквартирных домов"</t>
  </si>
  <si>
    <t>Раздел I. Ремонт подъездов</t>
  </si>
  <si>
    <t>г. Домодедово, ул. 25 лет Октября, д. 12</t>
  </si>
  <si>
    <t>Раздел III. Ремонт фасада</t>
  </si>
  <si>
    <t>г. Домодедово, с. Вельяминово, д. 24</t>
  </si>
  <si>
    <t>г. Домодедово, д. Павловское, ул. Колхозная, д. 10</t>
  </si>
  <si>
    <t>Раздел IV. Ремонт кровли</t>
  </si>
  <si>
    <t>г. Домодедово, д. Долматово, ул. Дорожная, д. 8</t>
  </si>
  <si>
    <t>г. Домодедово, д. Долматово, ул. Дорожная, д. 11</t>
  </si>
  <si>
    <t>Раздел VI. Дополнительные работы</t>
  </si>
  <si>
    <t>Ликвидация последствий взрыва в жилом доме, расположенном по адресу: ул. Рабочая, д. 3 и первоочередных мерах по обеспечению постадавшего населения</t>
  </si>
  <si>
    <t>Ремонт балконов жилого дома по адресу: МО, г. Домодедово, ул. Каширское шоссе, д.27а.</t>
  </si>
  <si>
    <t>Ремонт балконов жилого дома по адресу: МО, г. Домодедово, ул. Каширское шоссе, д. 29.</t>
  </si>
  <si>
    <t>Ремонт фасада, витража, парапета и пандуса 1-го этажа жилого дома по адресу: МО, г. Домодедово, ул. Каширское шоссе, д.27а.</t>
  </si>
  <si>
    <t>Ремонт фасада, витража, парапета и пандуса 1-го этажа жилого дома по адресу: МО, г. Домодедово, ул. Каширское шоссе, д.29.</t>
  </si>
  <si>
    <t>Замена витражного остекления 1-х этажей жилых домов по адресу: МО, г. Домодедово, ул. Каширское шоссе, д.27а, 29.</t>
  </si>
  <si>
    <t>Задача 3 "Взнос на капитальный ремонт"</t>
  </si>
  <si>
    <t>Взнос на капитальный ремонт общего имущества многоквартирных домов за помещения, которые находятся в муниципальной собственности</t>
  </si>
  <si>
    <t>Задача 4. Замена лифтового оборудования, отработавшего нормативный срок (более 25 лет)</t>
  </si>
  <si>
    <t>г. Домодедово, мкр. Центральный, Подольский пр-д, д.10/1</t>
  </si>
  <si>
    <t>г. Домодедово, мкр. Центральный, Подольский пр-д, д.10/2</t>
  </si>
  <si>
    <t>г. Домодедово, мкр. Центральный, ул. 25 лет Октября, д.10</t>
  </si>
  <si>
    <t>г. Домодедово, мкр. Центральный, ул. Восточная, д.10/2</t>
  </si>
  <si>
    <t>г. Домодедово, мкр. Центральный, ул. Восточная, д.10/1</t>
  </si>
  <si>
    <t>г. Домодедово, мкр. Центральный, ул. Каширское шоссе, д.97а</t>
  </si>
  <si>
    <t xml:space="preserve">Подпрограмма 4 «Обеспечение ремонта дворовых территорий многоквартирных жилых домов и подъездов к дворовым территориям многоквартирных жилых домов городского округа Домодедово на 2015-2018 годы.»      </t>
  </si>
  <si>
    <t>Мероприятие 1  Приобретение и  техническое обслуживание компьютерного и сетевого оборудования, организационной техники для использования в ОМСУ городского округа Домодедово</t>
  </si>
  <si>
    <t xml:space="preserve">Мероприятие 2  Создание,техническое обслуживание и сопровождение информационной телекоммуникацион-ной системы,структурированных  кабельных систем,локальных вычислительных сетей в административных зданиях ОМСУ городского округа Домодедово  </t>
  </si>
  <si>
    <t>Мероприятие 3   Приобретение услуг связи для обеспечения ОМСУ городского округа Домодедово необходимыми телекоммуникационными сервисами, в том числе доступом к сети Интернет</t>
  </si>
  <si>
    <t>Мероприятие 4  Приобретение расходных материалов к средствам вычислительной техники</t>
  </si>
  <si>
    <t>Мероприятие 5 Приобретение материалов и услуг для обеспечения деятельности отдела</t>
  </si>
  <si>
    <t>Мероприятие 6  Обеспечение заработной платой (с учетом начислений) сотрудников, осуществляющих обслуживание  вычислительной техники и сетевого оборудования</t>
  </si>
  <si>
    <t>Мероприятие 7              Подключение Администрации городского округа Домодедово к Единой Интегрированной Мультисервисной Телекоммуникационной Сети Правительства Московской области для нужд ОМСУ городского округа Домодедово и обеспечения работы в ней,с учетом субсидии из бюджета Московской области</t>
  </si>
  <si>
    <t>Мероприятие 8   Техническое обслуживание и ремонт  автоматической телефонной станции AVAYA S8400, установленной в здании Администрации городского округа Домодедово (далее – УПАТС AVAYA)</t>
  </si>
  <si>
    <t>Мероприятие 9      Приобретение прав использования на рабочих местах работников ОМСУ городского округа Домодедово стандартного пакета лицензионного базового общесистемного и лицензионного прикладного программного обеспечения</t>
  </si>
  <si>
    <t>Мероприятие 10    Приобретение специализированных локальных прикладных программных продуктов, обновлений к ним, а также прав доступа к справочным и информационным банкам данных для нужд ОМСУ городского округа Домодедово (СПС, бухгалтерский и кадровый учет)</t>
  </si>
  <si>
    <t xml:space="preserve">Мероприятие 11     Модернизация Единой Дежурно-Диспетчерской Службы (далее - ЕДДС) Администрации городского округа Домодедово    </t>
  </si>
  <si>
    <t>Мероприятие 1    Приобретение антивирусного программного обеспечения для защиты компьютерного оборудования, используемого на рабочих местах работников ОМСУ городского округа Домодедово</t>
  </si>
  <si>
    <t>Мероприятие 2      Приобретение, установка, настройка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в том числе шифровальных (криптографических) средств защиты информации, содержащихся в муниципальных ИС в соответствии с установленными требованиями</t>
  </si>
  <si>
    <t>Мероприятие 3     Обеспечение работников ОМСУ городского округа Домодедово средствами электронной подписи</t>
  </si>
  <si>
    <t>Мероприятие 4     Выполнение работ по модернизации подсистемы защиты информации «Информационной системы городского округа Домодедово»</t>
  </si>
  <si>
    <t>Мероприятие 1     Техническое сопровождение системы электронного документооборота "ДЕЛО" в ОМСУ городского округа Домодедово</t>
  </si>
  <si>
    <t>Мероприятие 2     Внедрение и консультационная поддержка межведомственной системы электронного документооборота Московской области в ОМСУ городского округа Домодедово</t>
  </si>
  <si>
    <t>Мероприятие 1    Развитие и сопровождение муниципальных информационных систем обеспечения основной деятельности ОМСУ городского округа Домодедово (осуществление муниципальных функций и предоставление муниципальных услуг).</t>
  </si>
  <si>
    <t>Мероприятие  2      Сопровождение официального Web сервера городского округа Домодедово</t>
  </si>
  <si>
    <t>Мероприятие 3    Разработка, развитие и техническая поддержка автоматизированных систем управления бюджетными процессами ОМСУ городского округа Домодедово, с учетом субсидии из бюджета Московской области</t>
  </si>
  <si>
    <t>Мероприятие 1   Перевод уникальных муниципальных услуг в электронный вид на РПГУ МО</t>
  </si>
  <si>
    <t>Мероприятие 2   Внедрение и консультационная поддержка информационной системы учета начислений и платежей Московской области для взаимодействия с государственной информационной системой о государственных и муниципальных платежах</t>
  </si>
  <si>
    <t>Мероприятие 3     Внедрение и консультационная поддержка отраслевых сегментов РГИС МО в городском округе Домодедово</t>
  </si>
  <si>
    <t>Мероприятие 1. Приведение нормативных правовых актов органов местного самоуправления городского округа Домодедово в соответствие с требованиями ФЗ от 27.07.2010 № 210-ФЗ "Об организации предоставления государственных и муниципальных услуг"</t>
  </si>
  <si>
    <t>Мероприятие 2. Установление порядка досудебного (внесудебного) обжалования в административных регламентах предоставления муниципальных услуг</t>
  </si>
  <si>
    <t>Мероприятие 3. Сокращение времени ожидания в очереди при обращении заявителя в орган местного самоуправления для получения муниципальных услуг до 15 минут</t>
  </si>
  <si>
    <t>Мероприятие 4. Снижение среднего числа обращений  представителей бизнес-сообщества в органы местного самоуправления городского округа Домодедово для получения одной муниципальной услуги, связанной со сферой предпринимательнской деятельности до 2</t>
  </si>
  <si>
    <t>Мероприятие 1. Своевременное и полное обеспечение выплаты заработной платы и дополнительных выплат сотрудникам МБУ "МФЦ Домодедово". Перечисление страховых взносов в государственные внебюджетные фонды Российской Федерации</t>
  </si>
  <si>
    <t>Мероприятие 2. Оснащение материально-технической базы, необходимыми средствами, а так же закупка работ и услуг, необходимых для исполнения функций и полномочий, возложенных на МБУ "МФЦ Домодедово".</t>
  </si>
  <si>
    <t>Мероприятие 1. Организация подготовки проектов муниципальных правовых актов по вопросам муниципальной службы в связи с изменением законодательства о муниципальной службе</t>
  </si>
  <si>
    <t>Мероприятие 2. Консультирование муниципальных служащих по правовым вопросам и иным вопросам муниципальной службы</t>
  </si>
  <si>
    <t>Мероприятие 1. Организация проверки достоверности и полноты сведений о доходах, расходах, об имуществе и обязательствах имущественного характера; достоверности и полноты сведений, представляемых гражданами при поступлении на муниципальную службу  в соответствии с нормативными правовыми актами РФ; соблюдения муниципальными служащими ограничений и запретов, требований о предотвращении или об урегулировании конфликта интересов, исполнения ими обязанностей, установленных ФЗ от 25.12.08 № 273-ФЗ</t>
  </si>
  <si>
    <t>Мероприятие 1. Организация работы по созданию муниципальных кадровых резервов</t>
  </si>
  <si>
    <t>Мероприятие 1. Организация работы по повышению квалификации муниципальных служащих</t>
  </si>
  <si>
    <t>Мероприятие 2. Организация работы по проведению аттестации муниципальных служащих</t>
  </si>
  <si>
    <t>Мероприятие 1.                       Материально-техническое обеспечение деятельности Финуправления</t>
  </si>
  <si>
    <t>Мероприятие 2.                       Обеспечение денежным содержанием и дополнительными выплатами сотрудников Финуправления, перечисление страховых взносов в государственные внебюджетные фонды</t>
  </si>
  <si>
    <t>Мероприятие 3.                   Повышение квалификации сотрудников Финуправления, участие в консультационных семинарах</t>
  </si>
  <si>
    <t xml:space="preserve">Мероприятие 1.           Установление ответственности за выполнение плана по мобилизации доходов местного бюджета со стороны главных администраторов доходов городского округа Домодедово
</t>
  </si>
  <si>
    <t xml:space="preserve">Мероприятие 1 . Совершенствование Методики прогнозирования доходов бюджета городского округа Домодедово, равномерное финансирование расходов бюджета 
</t>
  </si>
  <si>
    <t>Мероприятие 1.             Проведение оценки действующих долговых обязательств городского округа Домодедово</t>
  </si>
  <si>
    <t>Мероприятие 1.
Проведение подписки на периодические печатные издания отдельным категориям граждан</t>
  </si>
  <si>
    <t xml:space="preserve">Мероприятие 2.
Организация и проведение мероприятий в рамках решения общегосударственных вопросов 
</t>
  </si>
  <si>
    <t xml:space="preserve">Мероприятие 3. Проведение муниципальных выборов
</t>
  </si>
  <si>
    <t xml:space="preserve">Мероприятие 1.
Анализ и приведение в соответствие нормативно-правовой базы Администрации, обеспечивающей рассмотрение и разработку нормативно-правовых актов без нарушения установленных сроков
</t>
  </si>
  <si>
    <t xml:space="preserve">Мероприятие 2.
Разрешение спорных вопросов  нормативно-правового характера с участием судебно-правовых органов
</t>
  </si>
  <si>
    <t xml:space="preserve">Мероприятие 1.
Закупка работ и услуг, необходимых для исполнения функций и полномочий, возложенных на Администрацию
</t>
  </si>
  <si>
    <t xml:space="preserve">Мероприятие 2.
Закупка материально-технических средств, необходимых для исполнения функций и полномочий, возложенных на Администрацию
</t>
  </si>
  <si>
    <t>Мероприятие 1. Обеспечение денежным содержанием и дополнительными выплатами сотрудников Администрации, перечисление страховых взносов в  государственные внебюджетные фонды</t>
  </si>
  <si>
    <t xml:space="preserve">Мероприятие 1. Оптимизация расходов в соответствии с текущей потребностью на основе постоянного анализа фактических расходов на оплату услуг связи, расходов на содержание имущества </t>
  </si>
  <si>
    <t>Мероприятие 1. Повышение квалификации сотрудников Муниципального казенного учреждения городского округа Домодедово «Управление информационного и технического обеспечения»</t>
  </si>
  <si>
    <t xml:space="preserve">Мероприятие 1. Закупка товаров,
работ и услуг, необходимых для исполнения функций и полномочий, возложенных на 
МКУ «УНП». 
</t>
  </si>
  <si>
    <t>Мероприятие 3. Оплата коммунальных услуг, услуг по содержанию имущества.</t>
  </si>
  <si>
    <t>Мероприятие 1. Обеспечение денежным содержанием, прочими и иными выплатами Муниципального казенного учреждения городского округа Домодедово «Управление информационного и технического обеспечения», перечисление страховых взносов в бюджеты государственных внебюджетных фондов</t>
  </si>
  <si>
    <t>Мероприятие 1.                  Уплата налога на имущество организаций, уплата прочих налогов, сборов и иных платежей</t>
  </si>
  <si>
    <t>Мероприятие 1.                    Обеспечение нормативного температурно-влажностного режима хранения документов</t>
  </si>
  <si>
    <t>Мероприятие 2.                     Создание фонда пользования архивных документов на электронных и иных носителях</t>
  </si>
  <si>
    <t>Мероприятие 3.                     Закупка  оборудования, оргтехники и расходных материалов для нужд архивного отдела</t>
  </si>
  <si>
    <t>Мероприятие 4.                     Обеспечение заработной платой и дополнительными выплатами сотрудников архивного отдела, осуществляющих переданные государственные полномочия  по временному хранению, учету, комплектованию и использованию доку-ментов, отнесенных к собственности Московской области в установленные законодательные сроки</t>
  </si>
  <si>
    <t>Мероприятие 1. Повышение квалификации сотрудников Муниципального казенного учреждения "Домодедовская статистика"</t>
  </si>
  <si>
    <t>Мероприятие 1.          Закупка товаров, работ и услуг, материально-технических средств, необходимых для исполнения функций и полномочий, возложенных на Муниципальное казенное учреждение "Домодедовская статистика"</t>
  </si>
  <si>
    <t>Мероприятие 1. Обеспечение заработной платой и дополнительными выплатами сотрудников Муниципального казенного учреждения "Домодедовская статистика" в установленные законодательством сроки.Перечисление страховых взносов в государственные внебюджетные фонды Российской Федерации</t>
  </si>
  <si>
    <t>Мероприятие 1        Уплата налога на имущество организаций, уплата прочих налогов, сборов и иных платежей</t>
  </si>
  <si>
    <t xml:space="preserve">Мероприятие 2   Проведение экспертизы на установку узлов учета, произведенной МУП Теплосеть  </t>
  </si>
  <si>
    <t xml:space="preserve">Мероприятие 1.       Оплата коммунальных услуг (отопление, горячего и холодного водоснабжения, канализации, водоотведения, электроэнергии), услуг по содержанию имущества (жилых и нежилых помещений) </t>
  </si>
  <si>
    <t>Мероприятие 2.       Оплата услуг по ремонту жилых и нежилых помещений, предоставляемых по договорам соц.найма и аренды. Оплата взносов на капитальный ремонт жилых и нежилых помещений</t>
  </si>
  <si>
    <t xml:space="preserve">Мероприятие 3.        Оплата арендной платы за пользование имуществом   </t>
  </si>
  <si>
    <t>Мероприятие 4.       Оплата услуг по начислению, сбору и транзитному перечислению денежных средств поступающих от населения, за найм жилых помещений муниципального жилищного фонда</t>
  </si>
  <si>
    <t>Мероприятие 5.         Оплата начислений за установку узлов учета тепловой энергии в жилых и нежилых помещениях находящихся в муниципальной собственности</t>
  </si>
  <si>
    <t>Мероприятие 8. Содержание наружного противопожарного водоснабжения</t>
  </si>
  <si>
    <t>Мероприятие 1.   Обеспечение оформления технических планов на объекты недвижимого имущества, находящегося в собственности муниципального образоания "городской округ Домодедово" Московской области</t>
  </si>
  <si>
    <t>Мероприятие 2.        Выполнение кадастровых работ на земельные участки  и объекты недвижимости находящиеся в собственности муниципального образования, работ по образованию, формированию земельных участков государственная собственность на которые не разграничена</t>
  </si>
  <si>
    <r>
      <rPr>
        <sz val="10"/>
        <color indexed="8"/>
        <rFont val="Times New Roman"/>
        <family val="1"/>
        <charset val="204"/>
      </rPr>
      <t>Мероприятие 4.</t>
    </r>
    <r>
      <rPr>
        <u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Оплата расходов на ремонт нежилых помещений и на составление проектно-сметной документации для проведения ремонта.</t>
    </r>
  </si>
  <si>
    <t>Подпрограмма 4.  "Инвестиции городского округа Домодедово на 2015-2018 годы»</t>
  </si>
  <si>
    <t xml:space="preserve">Мероприятие 4.  Публикация информации о закупочной деятельности                       </t>
  </si>
  <si>
    <t xml:space="preserve">Мероприятие 3.   Информационно-консультационное и аналитическое сопровождение конкурентных процедур </t>
  </si>
  <si>
    <t>Мероприятие 2.  Анализ конкурентной среды городского округа</t>
  </si>
  <si>
    <t xml:space="preserve">Мероприятие 1.  Формирование перечня приоритетных проектов развития городского округа      </t>
  </si>
  <si>
    <t>Мероприятие 5.   Публикация информации о деятельности муниципальных заказчиков городского округа Домодедово в сфере закупок</t>
  </si>
  <si>
    <t>Мероприятие 4.  Привлечение к участию в торгах большего количества поставщиков (подрядчиков, исполнителей)</t>
  </si>
  <si>
    <t xml:space="preserve">Мероприятие 3.  Укрупненние начальной максимальной цены контракта при проведении закупок одноименных товаров, работ, услуг                     </t>
  </si>
  <si>
    <t xml:space="preserve">Мероприятие 2. Проведение повторных процедур                    </t>
  </si>
  <si>
    <t>Мероприятие 1.  Увеличение количества проведения конкурентных процедур методом аукциона в электронной форме</t>
  </si>
  <si>
    <t>Мероприятие 1.  Дополнительные мероприятия по содействию трудоустройству незанятых инвалидов на оборудованные (оснащенные) для них рабочие места</t>
  </si>
  <si>
    <t>Мероприятие 10. Организация и проведение мероприятий по повышению престижа труда</t>
  </si>
  <si>
    <t>Мероприятие 9. Профессиональная подготовка, переподготовка и повышение квалификации женщин в период отпуска по уходу за ребенком до достижении возраста 3-х лет</t>
  </si>
  <si>
    <t>Мероприятие 8.   Профессиональная ориентация</t>
  </si>
  <si>
    <t>Мероприятие 7. Профессиональное обучение безработных граждан</t>
  </si>
  <si>
    <t>Мероприятие 6. Организация  ярмарок вакансий и учебных рабочих мест</t>
  </si>
  <si>
    <t>Мероприятие 1.  Обеспечение условий для создания и развития организаций, образующих инфраструктуру поддержки субъектов малого и среднего предпринимательства</t>
  </si>
  <si>
    <t>Мероприятие 1.  Финансовая поддержка субъектов малого и среднего предпринимательства, определяемых путем конкурсного отбора</t>
  </si>
  <si>
    <t>Мероприятие 1.1.    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</si>
  <si>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 xml:space="preserve">Мероприятие 1.2.  Частичная компенсация затрат субъектам малого и среднего предпринимательства,              
осуществляющим предоставление услуг (производство товаров) в    
следующих сферах деятельности: социальное обслуживание граждан,  
услуги здравоохранения, физической культуры и массового спорта, 
проведение занятий в детских и молодежных кружках, секциях,      
студиях, производство и (или) реализация медицинской техники,   
протезно-ортопедических изделий,  
обеспечение                       
культурно-просветительской        
деятельности (театры,             
школы-студии, музыкальные         
учреждения, творческие            
мастерские), предоставление       
образовательных услуг группам     
граждан, имеющим ограниченный     
доступ к образовательным услугам
</t>
  </si>
  <si>
    <t>Мероприятие 2.  Предоставление субсидии на возмещение затрат субъектам малого и среднего предпринимательства социально значимых видов бытовых услуг льготным категориям граждан, находящихся на социальном обслуживании</t>
  </si>
  <si>
    <t>Мероприятие 3. Оказание помощи субъектам малого и среднего предпринимательства, осуществляющим капитальный ремонт арендуемого помещения</t>
  </si>
  <si>
    <t>Мероприятие 4. Предоставление объектов имущества, находящихся в муниципальной собственности в аренду на долгосрочной основе (по льготным коэффициентам деятельности)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</t>
  </si>
  <si>
    <t>Мероприятие 5. Формирование земельных участков с целью проведения торгов на предоставление в аренду под строительство, размещение объекта недвижимости (кроме жилищного)</t>
  </si>
  <si>
    <t>Мероприятие 6. Организация участия субъектов малого предпринимательства в качестве поставщиков (исполнителей, подрядчиков) в целях размещения заказов на поставки товаров, выполнение работ, оказание услуг для муниципальных нужд</t>
  </si>
  <si>
    <t xml:space="preserve">Мероприятие 1.Размещение информации о поддержке и развитии малого и среднего предпринимательства </t>
  </si>
  <si>
    <t xml:space="preserve">Мероприятие 2.  Проведение мероприятий, связанных с реализацией мер, направленных на формирование положительного образа предпринимателя, популяризацию роли предпринимательства 
</t>
  </si>
  <si>
    <t>Мероприятие 1.  Организация временного трудоустройства несовершеннолетних граждан в возрасте от 14 до 18 лет</t>
  </si>
  <si>
    <t>Мероприятие 2. Организация оплачиваемых общественных работ</t>
  </si>
  <si>
    <t>Мероприятие 3.  Организация временного трудоустройства безработных граждан в возрасте от 18 до 20 лет из числа выпускников начального и среднего профессионального образования, ищущих работу впервые</t>
  </si>
  <si>
    <t>Мероприятие 4. Организация временного трудоустройства безработных граждан, испытывающих трудности в поиске работы (инвалиды, лица, освобожденные из учреждений, исполняющих наказание в виде лишения свободы, лица предпенсионного возраста (за два года до наступления возраста, дающего право выхода на  трудовую пенсию по старости), граждане, уволенные с военной службы, и члены их семей, одинокие и многодетные родители, воспитывающие несовершеннолетних детей, детей-инвалидов, граждане, подвергшиеся воздействию радиации вследствие Чернобыльской и других радиационных  аварий и катастроф)</t>
  </si>
  <si>
    <t>Мероприятие 5. Оказание содействия самозанятости безработных граждан</t>
  </si>
  <si>
    <t>Задача 1                                                                               Внедрение современных средств наблюдения на объектах социальной сферы, местах с массовым пребыванием граждан</t>
  </si>
  <si>
    <t xml:space="preserve"> Мероприятие 1                                                                    Поставка оборудования, выполнение работ  по расширению и обслуживанию аппаратно-программного комплекса (АПК)  «Безопасный город» </t>
  </si>
  <si>
    <t>Мероприятие 2                                                                                                                                        Эксплуатационно – техническое обслуживание  и текущий ремонт АПК «Безопасный город»</t>
  </si>
  <si>
    <t>Задача 2                                                                                                     Снижение количества преступлений, в том числе совершенных несовершеннолетними или при их участии</t>
  </si>
  <si>
    <t>Мероприятие 1                                                                                                                                            Премирование народных дружинников, активно участвующих в охране общественного порядка и материально-техническое обеспечение их деятельности</t>
  </si>
  <si>
    <t>Задача 3                                                                                                                                                                  Снижение количества преступлений, связанных с незаконным оборотом наркотиков совершенных несовершеннолетними</t>
  </si>
  <si>
    <t>Мероприятие 1                                                                                                                                       Приобретение тестов ИХА-6 – Мульти - Фактор для круглосуточного медицинского освидетельствования</t>
  </si>
  <si>
    <t xml:space="preserve">Мероприятие 2                                                                                                                                           Изготовление , размещение рекламной продукции на антинаркотическую тематику </t>
  </si>
  <si>
    <t>Задача 4                                                                                                                                                                                           Недопущение массовых акций экстремистской направленности</t>
  </si>
  <si>
    <t>Мероприятие 1                                                                       Изготовление агитационных материалов, направленных на предотвращение экстремизма</t>
  </si>
  <si>
    <t>Задача 5                                                        Недопущение совершения террористических актов</t>
  </si>
  <si>
    <t>Мероприятие 1                                        Приобретение арочных стационарных металлодетекторов</t>
  </si>
  <si>
    <t>Мероприятие 2                                                                                Обеспечение членов функиональных групп АТК средствами радиосвязи</t>
  </si>
  <si>
    <t>Мероприятия 3                                                                                                  Изготовление плакатов, других агитационных материалов направленных на недопущение террористических актов</t>
  </si>
  <si>
    <t>Мероприятие 4                                        Приобретение пункта экстренной аудио-видео связи "Гражданин-Полиция" и его установка в местах с массовым пребыванием людей</t>
  </si>
  <si>
    <t>Мероприятие 1.1                                                    Оказание несвязанной поддержки сельскохозяйственным товаропроизводителям в области растениеводства</t>
  </si>
  <si>
    <t>Мероприятие 2                                                         Единовременная мат.помощь  бывшим несовершеннолетним узникам концлагерей</t>
  </si>
  <si>
    <t>Мероприятие 3                                                      Единовременная мат.помощь гражданам, пострадавшим от политических репрессий</t>
  </si>
  <si>
    <t>Мероприятие 4                                       Единовременная мат.помощь участникам Курской битвы, включая вдов</t>
  </si>
  <si>
    <t>Мероприятие 5                                          Единовременная мат.помощь участникам обороны Москвы, включая вдов</t>
  </si>
  <si>
    <t>Меропирятие 7                                               Единовременная мат.помощь участникам Сталинградской битвы</t>
  </si>
  <si>
    <t>Мероприятие 6                                     Единовременная материальная помощь по медицинским показаниям</t>
  </si>
  <si>
    <t>Итого по задаче:</t>
  </si>
  <si>
    <t xml:space="preserve">Задача 1  Обеспечение социальной поддержки и улучшение положения ветеранов и других категорий граждан </t>
  </si>
  <si>
    <t>Мероприятие 1                                                                            Единовременная мат.помощь гражданам, пострадавшим от радиационных воздействий</t>
  </si>
  <si>
    <t>Мероприятие 6                                                                           Единовременная материальная помощь участникам обороны Ленинграда</t>
  </si>
  <si>
    <t>Мероприятие 8                                                                              Единовременная мат.помощь участникам ВОВ к Дню Победы, включая вдов</t>
  </si>
  <si>
    <t>Мероприятие 9                                                                                              Единовременная мат.помощь семьям погибших участников Афганских событий и локальных войн</t>
  </si>
  <si>
    <t xml:space="preserve">Задача 2                                                                                                    Поддержание жизнеспособности и активности жителей пожилого возраста, инвалидов городского округа Домодедово, оказавшихся в трудной жизненной ситуации          </t>
  </si>
  <si>
    <t>Мероприятие 1                                                           Инвалидам всех категорий в рамках проведения Дня инвалида</t>
  </si>
  <si>
    <t>Мероприятие 2                                                       Ежемесячная доплата к пенсии почетным гражданам и бывшим руководителям исполнительного комитета Домодедовского городского совета и Домодедовского комитета КПСС и муниципальным служащим</t>
  </si>
  <si>
    <t>Мероприятие 3                                                                       Проведение подписки на периодические издания инвалидам и семьям с детьми-инвалидами, состоящими на учете  в ДУСЗН, малоимущим, одиноко проживающим гражданам, имеющим место жительства в городском округе</t>
  </si>
  <si>
    <t>Мероприятие 4                                                                                        Выплата единовременной материальной помощи малоимущим гражданам</t>
  </si>
  <si>
    <t>Мероприятие 5                                                                  Выплата единовременной материальной помощи гражданам, находящимся в трудной жизненной ситуации</t>
  </si>
  <si>
    <t>Мероприятие 7                                                                                  Организация горячего питания граждан пожилого возраста, инвалидов и других категорий граждан</t>
  </si>
  <si>
    <t>Мероприятие 8                                                                               Субсидии на оплату жилищно-коммунальных услуг для семей, состоящих только из пенсионеров и не имеющих право на получение мер социальной поддержки и малоимущим семьям, оказавшимся в трудной жизненной ситуации</t>
  </si>
  <si>
    <t>Мероприятие 9                                                                                                          Компенсация на оплату жилищно-коммунальных услуг отдельным категориям граждан</t>
  </si>
  <si>
    <t>Мероприятие 10                                                                        Субсидии на оплату жилья  и коммунальных услуг</t>
  </si>
  <si>
    <t>Мероприятие 11                                                                       Выплаты льготной категории граждан по капитальному ремонту жилищного фонда</t>
  </si>
  <si>
    <t xml:space="preserve">Мероприятие 12                                                                                                Оказание единовременной материальной помощи серебряному призеру XI Зимних паралимпийских игр в г.Сочи капитану сборной России по следж-хоккею                 </t>
  </si>
  <si>
    <t>Задача 3   Предоставление мер социальной поддержки по зубопротезированию отдельным категориям граждан, постоянно проживающим на территории городского округа Домодедово, на зубопротезирование</t>
  </si>
  <si>
    <t>Мероприятие 1                                                                                                                   Обеспечение отдельных категорий граждан бесплатным зубопротезирование</t>
  </si>
  <si>
    <t>Задача 1   Формирование условий для доступа инвалидов к информационным технологиям, учреждениям социальной сферы и транспортной нфраструктуры</t>
  </si>
  <si>
    <t>Мероприятие 1                                                                              Приобретение технических средств реабилитации</t>
  </si>
  <si>
    <t>Мероприятие 2                                                                                   Приобретение специализированных столов стульев удобных для занятий. приема пищи, игр -стол кресло X-PANDA</t>
  </si>
  <si>
    <t>Задача 2                                                                                               Содействие реабилитации инвалидов</t>
  </si>
  <si>
    <t>Мероприятие 1                                                                                              Приобретение специализированных велосипедов для детей-инвалидов для преодаления препятствий в общении с обычными детьми</t>
  </si>
  <si>
    <t>Мероприятие 2                                                                                  Приобретение тренажера -вертикализатора</t>
  </si>
  <si>
    <t>Задача 1                                                                                   Стимулирование привлечения медицинских и иных работников для работы в медицинских учреждениях городского округа Домодедово</t>
  </si>
  <si>
    <t>Мероприятие 1                                                                                                     Материальная помощь некоторым категориям работников медицинских учреждений городского округа Домодедово</t>
  </si>
  <si>
    <t>Задача 2                                                                        Социальная поддержка беременных женщин, кормящих матерей и детей в возрасте до трех лет</t>
  </si>
  <si>
    <t>Мероприятие 1                                                                     Обеспечение полноценным питанием беременных женщин, кормящих матерей и детей в возрасте до трех лет</t>
  </si>
  <si>
    <t>Мероприятия муниципальной программы «Культура городского округа Домодедово на 2014-2018 годы»</t>
  </si>
  <si>
    <t>Подпрограмма 3 "Создание условий для оказания медицинской помощи населению на 2015-2019 годы"</t>
  </si>
  <si>
    <t>Мероприятие 1   Обеспечение жильем молодых семей и молодых специалистов, проживающих и работающих в сельской местности</t>
  </si>
  <si>
    <t>Мероприятие 4.1  Поддержка племенного животноводства</t>
  </si>
  <si>
    <r>
      <t>Компенсация части родительской платы за присмотр и уход за детьми, осваивающими образовательные программы дошкольного образования в дошкольных образовательных учреждениях городского округа Домодедово Московской области</t>
    </r>
    <r>
      <rPr>
        <b/>
        <sz val="10"/>
        <color indexed="8"/>
        <rFont val="Times New Roman"/>
        <family val="1"/>
        <charset val="204"/>
      </rPr>
      <t xml:space="preserve">, </t>
    </r>
    <r>
      <rPr>
        <sz val="10"/>
        <color indexed="8"/>
        <rFont val="Times New Roman"/>
        <family val="1"/>
        <charset val="204"/>
      </rPr>
      <t>осуществляющих образовательную деятельность</t>
    </r>
  </si>
  <si>
    <t>детский сад № 36 «Сказка» на 160 мест в микрорайоне Западный, ул. Дружбы</t>
  </si>
  <si>
    <t>Подпрограмма 1 «Дошкольное образование городского округа Домодедово на 2015 – 2019 годы»</t>
  </si>
  <si>
    <t>Подпрограмма 2 «Общее образование городского округа Домодедово на 2015 – 2019 годы»</t>
  </si>
  <si>
    <t>Подпрограмма 3 «Дополнительное образование, воспитание и психолого-социальное сопровождение детей городского округа Домодедово на 2015 – 2019 годы»</t>
  </si>
  <si>
    <t>Подпрограмма 4 «Создание условий для реализации муниципальной программы городского округа Домодедово на 2015 – 2019 годы»</t>
  </si>
  <si>
    <t>Подпрограмма 2 «Обеспечение безопасности гидротехнических сооружений городского округа Домодедово на 2015-2019 годы»</t>
  </si>
  <si>
    <t>Подпрограмма 3  «Охрана особо охраняемых природных   территорий  местного значения, городских лесов и лесопарковых зон, озелененных территорий городского округа Домодедово и борьба с сорной растительностью на 2015-2019 годы»</t>
  </si>
  <si>
    <t>Подпрограмма 1 «Снижение рисков, смягчение последствий возникновения  чрезвычайных ситуаций природного и техногенного характера на территории городского округа Домодедово на 2014- 2018 годы»</t>
  </si>
  <si>
    <t>Подпрограмма 2  «Развитие и совершенствование системы оповещения и информирования населения городского округа Домодедово на 2014 - 2018 годы»</t>
  </si>
  <si>
    <t>Подпрограмма 3  «Обеспечение пожарной безопасности на территории городского округа Домодедово на 2014 - 2018 годы»</t>
  </si>
  <si>
    <t>Подпрограмма 4  «Обеспечение мероприятий гражданской обороны на территории городского округа Домодедово на 2014 - 2018 годы»</t>
  </si>
  <si>
    <t>Подпрограмма 5 «Профилактика преступлений и иных правонарушений на территории городского округа Домодедово  на 2014 - 2018 годы»</t>
  </si>
  <si>
    <t>Мероприятие 1.  Проведение презентаций, встреч, оказание информационно-консультационного содействия предприятиям (в т.ч. иностранным организациям), осуществляющим инвестиционную деятельность (планирующим ее осуществление) на территории городского округа</t>
  </si>
  <si>
    <t>Мероприятие 2. Мониторинг свободных  площадей, земельных участков для  предоставления сведений  инвесторам в целях возможной реализации инвестиционных проектов</t>
  </si>
  <si>
    <t>Мероприятие 3.  Ведение единой автоматизированной информационной системы "Перечень инвестиционных проектов" (далее - ЕАС)</t>
  </si>
  <si>
    <t>Мероприятие 1.  Исследование, выявление и определение конкурентных преимуществ городского округа Домодедово</t>
  </si>
  <si>
    <t>Мероприятие 2. Усовершенствование механизма взаимодействия Администрации городского округа, органов государственной власти, территориальных органов федеральных органов исполнительной власти, предприятий и организаций – субъектов инвестиционной деятельности</t>
  </si>
  <si>
    <t>Мероприятие 3.  Методическое сопровождение мероприятий по реализации единой инвестиционной политики</t>
  </si>
  <si>
    <t>Мероприятие 1.  Ввод (строительство) новых современных мощностей инфраструктуры  потребительского рынка и услуг, в том числе баня по программе «Сто бань Подмосковья»</t>
  </si>
  <si>
    <t>Мероприятие 2. Размещение нестационарных торговых объектов</t>
  </si>
  <si>
    <t>Мероприятие 3.   Организация и проведение ярмарок</t>
  </si>
  <si>
    <t>Мероприятие 4.  Частичная компенсация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городского округа Домодедово</t>
  </si>
  <si>
    <t>Мероприятие 1.  Размещение на официальном сайте Администрации городского округа Домодедово в сети Интернет информации по вопросам потребительского рынка и услуг, а также о законодательстве по вопросам связанным с защитой прав потребителей</t>
  </si>
  <si>
    <t>Мероприятие 1. Организация ритуальных услуг и содержание мест захоронений, в том числе воинских захоронений</t>
  </si>
  <si>
    <t>Мероприятие 2.  Проведение работ по оформлению права собственности на земельные участки под кладбищами</t>
  </si>
  <si>
    <t>Мероприятие 1.  Повышение квалификации сотрудников Комитета по управлению имуществом</t>
  </si>
  <si>
    <t>Задача 2.   Материально -техническое обеспечения деятельности Комитета по управлению имуществом</t>
  </si>
  <si>
    <t>Мероприятие 1.Закупка товаров, работ и услуг, материально-технических средств, необходимых для исполнения функций и полномочий, возложенных на Комитет по управлению имуществом</t>
  </si>
  <si>
    <t>Задача 3.  Своевременное и полное обеспечение выплаты денежного содержания, дополнительными выплатами муниципальных служащих Комитета по управлению имуществом</t>
  </si>
  <si>
    <t>Мероприятие 1.   Обеспечение денежным содержанием, дополнительными выплатами сотрудников Комитета по управлению имуществом, перечисление страховых взносов в бюджеты государственных внебюджетных фондов</t>
  </si>
  <si>
    <t>Задача 1.  Приватизация имущества, находящегося в собственности городского округа Домодедово</t>
  </si>
  <si>
    <t>Мероприятие 1.    Оценка имущества в т.ч.:                              - земельных участков и объектов недвижимости (жилых, нежилых помещений) находящегося в муниципальной собственности;              - акций (долей) в уставных капиталах хозяйственных обществ, находящихся в собственности муниципального образования;               - иного имущества</t>
  </si>
  <si>
    <t>Задача 2.   Оптимизация и повышение эффективности использования имущества муниципальных унитарных предприятий, муниципальных учреждений, хозяйственных обществ городского округа Домодедово</t>
  </si>
  <si>
    <t>Мероприятие 1. Увеличение уставного фонда  Муниципальных унитарных предприятий</t>
  </si>
  <si>
    <t>Мероприятие 6.   Обследование строительных конструкций с целью определения их технического состояния</t>
  </si>
  <si>
    <t>Мероприятие 7.  Уплата прочих налогов, сборов и иных платежей</t>
  </si>
  <si>
    <t>Задача 4.   Повышение эффективности управления и распоряжения земельными участками государственная собственность на которые не разграничена, а также в иных случаях, установленных законодательством</t>
  </si>
  <si>
    <t>Мероприятие 1.  Выполнение работ по изменению (установлению)   вида разрешенного использования земельных участков, разработка документации по планировки территории</t>
  </si>
  <si>
    <t>Задача 5. Обеспечение государственной регистрации права собственности муниципального образования "городской округ Домодедово" Московской области на объекты недвижимого имущества</t>
  </si>
  <si>
    <t>Мероприятие 1.   Материально-техническое обеспечение деятельности МКУ "Дирекция единого заказчика"</t>
  </si>
  <si>
    <t>Мероприятие 2.  Обеспечение денежным содержанием и дополнительными выплатами сотрудников МКУ "Дирекция единого заказчика", перечисление страховых взносов в государственные внебюджетные фонды</t>
  </si>
  <si>
    <t>Мероприятие 3.  Повышение квалификации сотрудников МКУ "Дирекция единого заказчика", участие в консультационных семинарах</t>
  </si>
  <si>
    <t>Задача 1. Обеспечение перевозок пассажиров по муниципальным автобусным маршрутам регулярных перевозок.</t>
  </si>
  <si>
    <t>Мероприятие 1 Оказание услуг по перевозке пассажиров по муниципальным маршрутам регулярных перевозок по регулируемым тарифам, на которых отдельным категориям граждан предоставляются меры социальной поддержки, с частичным финансированием из средств бюджета городского округа Домодедово.</t>
  </si>
  <si>
    <t>Задача 1. Повышение уровня безопасности дорожного движения.</t>
  </si>
  <si>
    <t>Задача 1.   Создание условий для эффективной градостроительной деятельности на территории г.о. Домодедово за счет оперативного доступа к актуальной информации градостроительного, земельного и имущественного кадастров, картографическим материалам в процессе подготовки разрешительных и правоустанавливающих документов</t>
  </si>
  <si>
    <t xml:space="preserve">Мероприятие 2.   Оценка имущества,
в т.ч.:
объектов недвижимости  нежилых помещений находящихся в муниципальной собственности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</si>
</sst>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164" formatCode="#,##0.0"/>
    <numFmt numFmtId="165" formatCode="0.0%"/>
    <numFmt numFmtId="166" formatCode="#,##0.000"/>
    <numFmt numFmtId="167" formatCode="0.0"/>
    <numFmt numFmtId="168" formatCode="#,##0.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5" fillId="0" borderId="0">
      <protection locked="0"/>
    </xf>
    <xf numFmtId="0" fontId="19" fillId="0" borderId="0"/>
    <xf numFmtId="44" fontId="1" fillId="0" borderId="0" applyFont="0" applyFill="0" applyBorder="0" applyAlignment="0" applyProtection="0"/>
    <xf numFmtId="0" fontId="15" fillId="0" borderId="0"/>
  </cellStyleXfs>
  <cellXfs count="778">
    <xf numFmtId="0" fontId="0" fillId="0" borderId="0" xfId="0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vertical="center"/>
    </xf>
    <xf numFmtId="164" fontId="4" fillId="2" borderId="9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10" xfId="0" applyNumberFormat="1" applyFont="1" applyFill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7" fontId="4" fillId="0" borderId="14" xfId="0" applyNumberFormat="1" applyFont="1" applyBorder="1" applyAlignment="1">
      <alignment horizontal="center" vertical="center" wrapText="1"/>
    </xf>
    <xf numFmtId="167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167" fontId="4" fillId="0" borderId="1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10" fontId="4" fillId="2" borderId="9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167" fontId="4" fillId="0" borderId="14" xfId="0" applyNumberFormat="1" applyFont="1" applyBorder="1" applyAlignment="1">
      <alignment horizontal="center" vertical="center"/>
    </xf>
    <xf numFmtId="167" fontId="4" fillId="0" borderId="10" xfId="0" applyNumberFormat="1" applyFont="1" applyBorder="1" applyAlignment="1">
      <alignment horizontal="center" vertical="center"/>
    </xf>
    <xf numFmtId="167" fontId="4" fillId="0" borderId="7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2" borderId="10" xfId="0" applyNumberFormat="1" applyFont="1" applyFill="1" applyBorder="1" applyAlignment="1">
      <alignment horizontal="center" vertical="center"/>
    </xf>
    <xf numFmtId="0" fontId="16" fillId="0" borderId="1" xfId="2" applyNumberFormat="1" applyFont="1" applyFill="1" applyBorder="1" applyAlignment="1" applyProtection="1">
      <alignment horizontal="left" vertical="top" wrapText="1"/>
      <protection locked="0"/>
    </xf>
    <xf numFmtId="0" fontId="16" fillId="4" borderId="1" xfId="2" applyNumberFormat="1" applyFont="1" applyFill="1" applyBorder="1" applyAlignment="1" applyProtection="1">
      <alignment horizontal="left" vertical="top" wrapText="1"/>
      <protection locked="0"/>
    </xf>
    <xf numFmtId="0" fontId="16" fillId="4" borderId="19" xfId="2" applyNumberFormat="1" applyFont="1" applyFill="1" applyBorder="1" applyAlignment="1" applyProtection="1">
      <alignment horizontal="left" vertical="top" wrapText="1"/>
      <protection locked="0"/>
    </xf>
    <xf numFmtId="49" fontId="16" fillId="0" borderId="1" xfId="0" applyNumberFormat="1" applyFont="1" applyBorder="1" applyAlignment="1">
      <alignment vertical="top" wrapText="1"/>
    </xf>
    <xf numFmtId="49" fontId="16" fillId="0" borderId="1" xfId="0" applyNumberFormat="1" applyFont="1" applyBorder="1" applyAlignment="1">
      <alignment horizontal="center" vertical="top"/>
    </xf>
    <xf numFmtId="0" fontId="16" fillId="0" borderId="1" xfId="0" applyNumberFormat="1" applyFont="1" applyBorder="1" applyAlignment="1">
      <alignment vertical="top" wrapText="1"/>
    </xf>
    <xf numFmtId="0" fontId="0" fillId="0" borderId="0" xfId="0" applyFill="1"/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0" fillId="0" borderId="0" xfId="0"/>
    <xf numFmtId="0" fontId="0" fillId="0" borderId="0" xfId="0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0" fontId="16" fillId="0" borderId="16" xfId="2" applyNumberFormat="1" applyFont="1" applyFill="1" applyBorder="1" applyAlignment="1" applyProtection="1">
      <alignment horizontal="left" vertical="top" wrapText="1"/>
      <protection locked="0"/>
    </xf>
    <xf numFmtId="0" fontId="16" fillId="4" borderId="16" xfId="2" applyNumberFormat="1" applyFont="1" applyFill="1" applyBorder="1" applyAlignment="1" applyProtection="1">
      <alignment horizontal="left" vertical="top" wrapText="1"/>
      <protection locked="0"/>
    </xf>
    <xf numFmtId="4" fontId="16" fillId="0" borderId="21" xfId="2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>
      <alignment horizontal="center" vertical="top" wrapText="1"/>
    </xf>
    <xf numFmtId="0" fontId="16" fillId="0" borderId="1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vertical="top" wrapText="1"/>
    </xf>
    <xf numFmtId="0" fontId="16" fillId="2" borderId="1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/>
    </xf>
    <xf numFmtId="0" fontId="16" fillId="0" borderId="21" xfId="2" applyNumberFormat="1" applyFont="1" applyFill="1" applyBorder="1" applyAlignment="1" applyProtection="1">
      <alignment horizontal="left" vertical="top" wrapText="1"/>
      <protection locked="0"/>
    </xf>
    <xf numFmtId="0" fontId="16" fillId="0" borderId="19" xfId="2" applyNumberFormat="1" applyFont="1" applyFill="1" applyBorder="1" applyAlignment="1" applyProtection="1">
      <alignment horizontal="left" vertical="top" wrapText="1"/>
      <protection locked="0"/>
    </xf>
    <xf numFmtId="0" fontId="16" fillId="0" borderId="20" xfId="2" applyNumberFormat="1" applyFont="1" applyFill="1" applyBorder="1" applyAlignment="1" applyProtection="1">
      <alignment horizontal="left" vertical="top" wrapText="1"/>
      <protection locked="0"/>
    </xf>
    <xf numFmtId="167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165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/>
    <xf numFmtId="0" fontId="4" fillId="0" borderId="9" xfId="0" applyFont="1" applyBorder="1" applyAlignment="1">
      <alignment vertical="top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top" wrapText="1"/>
    </xf>
    <xf numFmtId="167" fontId="4" fillId="0" borderId="1" xfId="3" applyNumberFormat="1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center" vertical="top" wrapText="1"/>
    </xf>
    <xf numFmtId="167" fontId="4" fillId="4" borderId="1" xfId="3" applyNumberFormat="1" applyFont="1" applyFill="1" applyBorder="1" applyAlignment="1">
      <alignment horizontal="center" vertical="top" wrapText="1"/>
    </xf>
    <xf numFmtId="4" fontId="16" fillId="0" borderId="16" xfId="2" applyNumberFormat="1" applyFont="1" applyFill="1" applyBorder="1" applyAlignment="1" applyProtection="1">
      <alignment horizontal="center" vertical="center" wrapText="1"/>
      <protection locked="0"/>
    </xf>
    <xf numFmtId="2" fontId="16" fillId="0" borderId="27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3" xfId="2" applyNumberFormat="1" applyFont="1" applyFill="1" applyBorder="1" applyAlignment="1" applyProtection="1">
      <alignment horizontal="left" vertical="top" wrapText="1"/>
      <protection locked="0"/>
    </xf>
    <xf numFmtId="0" fontId="16" fillId="0" borderId="26" xfId="2" applyNumberFormat="1" applyFont="1" applyFill="1" applyBorder="1" applyAlignment="1" applyProtection="1">
      <alignment horizontal="left" vertical="top" wrapText="1"/>
      <protection locked="0"/>
    </xf>
    <xf numFmtId="0" fontId="16" fillId="0" borderId="27" xfId="2" applyNumberFormat="1" applyFont="1" applyFill="1" applyBorder="1" applyAlignment="1" applyProtection="1">
      <alignment horizontal="left" vertical="top" wrapText="1"/>
      <protection locked="0"/>
    </xf>
    <xf numFmtId="0" fontId="16" fillId="0" borderId="24" xfId="2" applyNumberFormat="1" applyFont="1" applyFill="1" applyBorder="1" applyAlignment="1" applyProtection="1">
      <alignment horizontal="left" vertical="top" wrapText="1"/>
      <protection locked="0"/>
    </xf>
    <xf numFmtId="2" fontId="10" fillId="0" borderId="1" xfId="0" applyNumberFormat="1" applyFont="1" applyBorder="1" applyAlignment="1">
      <alignment horizontal="center" vertical="center"/>
    </xf>
    <xf numFmtId="2" fontId="16" fillId="0" borderId="13" xfId="2" applyNumberFormat="1" applyFont="1" applyFill="1" applyBorder="1" applyAlignment="1" applyProtection="1">
      <alignment horizontal="center" vertical="center" wrapText="1"/>
      <protection locked="0"/>
    </xf>
    <xf numFmtId="2" fontId="16" fillId="0" borderId="26" xfId="2" applyNumberFormat="1" applyFont="1" applyFill="1" applyBorder="1" applyAlignment="1" applyProtection="1">
      <alignment horizontal="center" vertical="center" wrapText="1"/>
      <protection locked="0"/>
    </xf>
    <xf numFmtId="2" fontId="16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>
      <alignment horizontal="center" vertical="center" wrapText="1"/>
    </xf>
    <xf numFmtId="2" fontId="16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10" fillId="0" borderId="13" xfId="0" applyNumberFormat="1" applyFont="1" applyBorder="1" applyAlignment="1">
      <alignment horizontal="center" vertical="center"/>
    </xf>
    <xf numFmtId="2" fontId="16" fillId="0" borderId="29" xfId="2" applyNumberFormat="1" applyFont="1" applyFill="1" applyBorder="1" applyAlignment="1" applyProtection="1">
      <alignment horizontal="center" vertical="center" wrapText="1"/>
      <protection locked="0"/>
    </xf>
    <xf numFmtId="2" fontId="16" fillId="0" borderId="30" xfId="2" applyNumberFormat="1" applyFont="1" applyFill="1" applyBorder="1" applyAlignment="1" applyProtection="1">
      <alignment horizontal="center" vertical="center" wrapText="1"/>
      <protection locked="0"/>
    </xf>
    <xf numFmtId="2" fontId="16" fillId="0" borderId="28" xfId="2" applyNumberFormat="1" applyFont="1" applyFill="1" applyBorder="1" applyAlignment="1" applyProtection="1">
      <alignment horizontal="center" vertical="center" wrapText="1"/>
      <protection locked="0"/>
    </xf>
    <xf numFmtId="2" fontId="16" fillId="0" borderId="12" xfId="2" applyNumberFormat="1" applyFont="1" applyFill="1" applyBorder="1" applyAlignment="1" applyProtection="1">
      <alignment horizontal="center" vertical="center" wrapText="1"/>
      <protection locked="0"/>
    </xf>
    <xf numFmtId="4" fontId="16" fillId="4" borderId="19" xfId="2" applyNumberFormat="1" applyFont="1" applyFill="1" applyBorder="1" applyAlignment="1" applyProtection="1">
      <alignment horizontal="center" vertical="center" wrapText="1"/>
      <protection locked="0"/>
    </xf>
    <xf numFmtId="4" fontId="16" fillId="4" borderId="16" xfId="2" applyNumberFormat="1" applyFont="1" applyFill="1" applyBorder="1" applyAlignment="1" applyProtection="1">
      <alignment horizontal="center" vertical="center" wrapText="1"/>
      <protection locked="0"/>
    </xf>
    <xf numFmtId="4" fontId="16" fillId="4" borderId="21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19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32" xfId="2" applyNumberFormat="1" applyFont="1" applyFill="1" applyBorder="1" applyAlignment="1" applyProtection="1">
      <alignment horizontal="left" vertical="top" wrapText="1"/>
      <protection locked="0"/>
    </xf>
    <xf numFmtId="0" fontId="16" fillId="0" borderId="31" xfId="2" applyNumberFormat="1" applyFont="1" applyFill="1" applyBorder="1" applyAlignment="1" applyProtection="1">
      <alignment horizontal="left" vertical="top" wrapText="1"/>
      <protection locked="0"/>
    </xf>
    <xf numFmtId="0" fontId="16" fillId="2" borderId="1" xfId="2" applyNumberFormat="1" applyFont="1" applyFill="1" applyBorder="1" applyAlignment="1" applyProtection="1">
      <alignment horizontal="left" vertical="top" wrapText="1"/>
      <protection locked="0"/>
    </xf>
    <xf numFmtId="0" fontId="16" fillId="2" borderId="19" xfId="2" applyNumberFormat="1" applyFont="1" applyFill="1" applyBorder="1" applyAlignment="1" applyProtection="1">
      <alignment horizontal="left" vertical="top" wrapText="1"/>
      <protection locked="0"/>
    </xf>
    <xf numFmtId="0" fontId="16" fillId="2" borderId="16" xfId="2" applyNumberFormat="1" applyFont="1" applyFill="1" applyBorder="1" applyAlignment="1" applyProtection="1">
      <alignment horizontal="left" vertical="top" wrapText="1"/>
      <protection locked="0"/>
    </xf>
    <xf numFmtId="0" fontId="16" fillId="2" borderId="21" xfId="2" applyNumberFormat="1" applyFont="1" applyFill="1" applyBorder="1" applyAlignment="1" applyProtection="1">
      <alignment horizontal="left" vertical="top" wrapText="1"/>
      <protection locked="0"/>
    </xf>
    <xf numFmtId="0" fontId="16" fillId="0" borderId="23" xfId="2" applyNumberFormat="1" applyFont="1" applyFill="1" applyBorder="1" applyAlignment="1" applyProtection="1">
      <alignment horizontal="left" vertical="top" wrapText="1"/>
      <protection locked="0"/>
    </xf>
    <xf numFmtId="0" fontId="16" fillId="0" borderId="1" xfId="2" applyNumberFormat="1" applyFont="1" applyFill="1" applyBorder="1" applyAlignment="1" applyProtection="1">
      <alignment vertical="top" wrapText="1"/>
      <protection locked="0"/>
    </xf>
    <xf numFmtId="0" fontId="16" fillId="0" borderId="10" xfId="2" applyNumberFormat="1" applyFont="1" applyFill="1" applyBorder="1" applyAlignment="1" applyProtection="1">
      <alignment horizontal="left" vertical="top" wrapText="1"/>
      <protection locked="0"/>
    </xf>
    <xf numFmtId="0" fontId="16" fillId="0" borderId="11" xfId="2" applyNumberFormat="1" applyFont="1" applyFill="1" applyBorder="1" applyAlignment="1" applyProtection="1">
      <alignment horizontal="left" vertical="top" wrapText="1"/>
      <protection locked="0"/>
    </xf>
    <xf numFmtId="4" fontId="16" fillId="0" borderId="25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2" applyNumberFormat="1" applyFont="1" applyFill="1" applyBorder="1" applyAlignment="1" applyProtection="1">
      <alignment vertical="center" wrapText="1"/>
      <protection locked="0"/>
    </xf>
    <xf numFmtId="0" fontId="16" fillId="0" borderId="19" xfId="2" applyNumberFormat="1" applyFont="1" applyFill="1" applyBorder="1" applyAlignment="1" applyProtection="1">
      <alignment vertical="center" wrapText="1"/>
      <protection locked="0"/>
    </xf>
    <xf numFmtId="4" fontId="16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6" xfId="2" applyNumberFormat="1" applyFont="1" applyFill="1" applyBorder="1" applyAlignment="1" applyProtection="1">
      <alignment vertical="center" wrapText="1"/>
      <protection locked="0"/>
    </xf>
    <xf numFmtId="4" fontId="16" fillId="2" borderId="19" xfId="2" applyNumberFormat="1" applyFont="1" applyFill="1" applyBorder="1" applyAlignment="1" applyProtection="1">
      <alignment horizontal="center" vertical="center" wrapText="1"/>
      <protection locked="0"/>
    </xf>
    <xf numFmtId="4" fontId="16" fillId="2" borderId="16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" applyNumberFormat="1" applyFont="1" applyFill="1" applyBorder="1" applyAlignment="1" applyProtection="1">
      <alignment vertical="center" wrapText="1"/>
      <protection locked="0"/>
    </xf>
    <xf numFmtId="4" fontId="4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2" applyNumberFormat="1" applyFont="1" applyFill="1" applyBorder="1" applyAlignment="1" applyProtection="1">
      <alignment vertical="center" wrapText="1"/>
      <protection locked="0"/>
    </xf>
    <xf numFmtId="4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167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2" applyNumberFormat="1" applyFont="1" applyFill="1" applyBorder="1" applyAlignment="1" applyProtection="1">
      <alignment vertical="center" wrapText="1"/>
      <protection locked="0"/>
    </xf>
    <xf numFmtId="4" fontId="4" fillId="0" borderId="19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1" xfId="2" applyNumberFormat="1" applyFont="1" applyFill="1" applyBorder="1" applyAlignment="1" applyProtection="1">
      <alignment vertical="center" wrapText="1"/>
      <protection locked="0"/>
    </xf>
    <xf numFmtId="0" fontId="16" fillId="0" borderId="20" xfId="2" applyNumberFormat="1" applyFont="1" applyFill="1" applyBorder="1" applyAlignment="1" applyProtection="1">
      <alignment vertical="center" wrapText="1"/>
      <protection locked="0"/>
    </xf>
    <xf numFmtId="0" fontId="16" fillId="0" borderId="23" xfId="2" applyNumberFormat="1" applyFont="1" applyFill="1" applyBorder="1" applyAlignment="1" applyProtection="1">
      <alignment vertical="center" wrapText="1"/>
      <protection locked="0"/>
    </xf>
    <xf numFmtId="0" fontId="16" fillId="4" borderId="16" xfId="0" applyNumberFormat="1" applyFont="1" applyFill="1" applyBorder="1" applyAlignment="1" applyProtection="1">
      <alignment horizontal="left" vertical="top" wrapText="1"/>
      <protection locked="0"/>
    </xf>
    <xf numFmtId="0" fontId="16" fillId="4" borderId="1" xfId="2" applyNumberFormat="1" applyFont="1" applyFill="1" applyBorder="1" applyAlignment="1" applyProtection="1">
      <alignment vertical="center" wrapText="1"/>
      <protection locked="0"/>
    </xf>
    <xf numFmtId="0" fontId="16" fillId="4" borderId="19" xfId="2" applyNumberFormat="1" applyFont="1" applyFill="1" applyBorder="1" applyAlignment="1" applyProtection="1">
      <alignment vertical="center" wrapText="1"/>
      <protection locked="0"/>
    </xf>
    <xf numFmtId="0" fontId="16" fillId="4" borderId="16" xfId="2" applyNumberFormat="1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>
      <alignment horizontal="center" vertical="center" wrapText="1"/>
    </xf>
    <xf numFmtId="0" fontId="16" fillId="0" borderId="21" xfId="2" applyNumberFormat="1" applyFont="1" applyFill="1" applyBorder="1" applyAlignment="1" applyProtection="1">
      <alignment vertical="center" wrapText="1"/>
      <protection locked="0"/>
    </xf>
    <xf numFmtId="0" fontId="4" fillId="0" borderId="1" xfId="2" applyNumberFormat="1" applyFont="1" applyFill="1" applyBorder="1" applyAlignment="1" applyProtection="1">
      <alignment vertical="top" wrapText="1"/>
      <protection locked="0"/>
    </xf>
    <xf numFmtId="0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166" fontId="1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" fontId="4" fillId="6" borderId="1" xfId="4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16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2" applyNumberFormat="1" applyFont="1" applyFill="1" applyBorder="1" applyAlignment="1" applyProtection="1">
      <alignment vertical="center" wrapText="1"/>
      <protection locked="0"/>
    </xf>
    <xf numFmtId="4" fontId="4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2" applyNumberFormat="1" applyFont="1" applyFill="1" applyBorder="1" applyAlignment="1" applyProtection="1">
      <alignment vertical="center" wrapText="1"/>
      <protection locked="0"/>
    </xf>
    <xf numFmtId="0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2" applyNumberFormat="1" applyFont="1" applyFill="1" applyBorder="1" applyAlignment="1" applyProtection="1">
      <alignment vertical="center" wrapText="1"/>
      <protection locked="0"/>
    </xf>
    <xf numFmtId="0" fontId="16" fillId="4" borderId="1" xfId="0" applyFont="1" applyFill="1" applyBorder="1" applyAlignment="1">
      <alignment horizontal="center" vertical="top" wrapText="1"/>
    </xf>
    <xf numFmtId="49" fontId="16" fillId="0" borderId="10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horizontal="left" vertical="top" wrapText="1"/>
    </xf>
    <xf numFmtId="4" fontId="16" fillId="4" borderId="23" xfId="2" applyNumberFormat="1" applyFont="1" applyFill="1" applyBorder="1" applyAlignment="1" applyProtection="1">
      <alignment horizontal="center" vertical="center" wrapText="1"/>
      <protection locked="0"/>
    </xf>
    <xf numFmtId="2" fontId="21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 wrapText="1"/>
    </xf>
    <xf numFmtId="167" fontId="4" fillId="2" borderId="1" xfId="0" applyNumberFormat="1" applyFont="1" applyFill="1" applyBorder="1" applyAlignment="1">
      <alignment horizontal="center" vertical="center"/>
    </xf>
    <xf numFmtId="167" fontId="4" fillId="2" borderId="9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167" fontId="4" fillId="4" borderId="1" xfId="0" applyNumberFormat="1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top" wrapText="1"/>
    </xf>
    <xf numFmtId="0" fontId="4" fillId="4" borderId="11" xfId="0" applyFont="1" applyFill="1" applyBorder="1" applyAlignment="1">
      <alignment horizontal="center"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 vertical="center" wrapText="1"/>
    </xf>
    <xf numFmtId="10" fontId="4" fillId="4" borderId="1" xfId="0" applyNumberFormat="1" applyFont="1" applyFill="1" applyBorder="1" applyAlignment="1">
      <alignment horizontal="center" vertical="center" wrapText="1"/>
    </xf>
    <xf numFmtId="0" fontId="10" fillId="0" borderId="4" xfId="0" applyFont="1" applyBorder="1"/>
    <xf numFmtId="168" fontId="4" fillId="0" borderId="9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top" wrapText="1"/>
    </xf>
    <xf numFmtId="168" fontId="4" fillId="0" borderId="10" xfId="0" applyNumberFormat="1" applyFont="1" applyBorder="1" applyAlignment="1">
      <alignment horizontal="center" vertical="top" wrapText="1"/>
    </xf>
    <xf numFmtId="168" fontId="4" fillId="0" borderId="14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16" fillId="0" borderId="51" xfId="2" applyNumberFormat="1" applyFont="1" applyFill="1" applyBorder="1" applyAlignment="1" applyProtection="1">
      <alignment horizontal="left" vertical="top" wrapText="1"/>
      <protection locked="0"/>
    </xf>
    <xf numFmtId="4" fontId="16" fillId="4" borderId="52" xfId="2" applyNumberFormat="1" applyFont="1" applyFill="1" applyBorder="1" applyAlignment="1" applyProtection="1">
      <alignment horizontal="center" vertical="center" wrapText="1"/>
      <protection locked="0"/>
    </xf>
    <xf numFmtId="4" fontId="16" fillId="4" borderId="44" xfId="2" applyNumberFormat="1" applyFont="1" applyFill="1" applyBorder="1" applyAlignment="1" applyProtection="1">
      <alignment horizontal="center" vertical="center" wrapText="1"/>
      <protection locked="0"/>
    </xf>
    <xf numFmtId="4" fontId="16" fillId="4" borderId="47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47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>
      <alignment horizontal="center" vertical="center"/>
    </xf>
    <xf numFmtId="2" fontId="16" fillId="0" borderId="52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45" xfId="2" applyNumberFormat="1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/>
    <xf numFmtId="0" fontId="10" fillId="0" borderId="6" xfId="0" applyFont="1" applyFill="1" applyBorder="1"/>
    <xf numFmtId="4" fontId="16" fillId="2" borderId="44" xfId="2" applyNumberFormat="1" applyFont="1" applyFill="1" applyBorder="1" applyAlignment="1" applyProtection="1">
      <alignment horizontal="center" vertical="center" wrapText="1"/>
      <protection locked="0"/>
    </xf>
    <xf numFmtId="4" fontId="16" fillId="2" borderId="47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4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44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47" xfId="2" applyNumberFormat="1" applyFont="1" applyFill="1" applyBorder="1" applyAlignment="1" applyProtection="1">
      <alignment horizontal="center" vertical="center" wrapText="1"/>
      <protection locked="0"/>
    </xf>
    <xf numFmtId="10" fontId="4" fillId="4" borderId="1" xfId="1" applyNumberFormat="1" applyFont="1" applyFill="1" applyBorder="1" applyAlignment="1">
      <alignment horizontal="center" vertical="center" wrapText="1"/>
    </xf>
    <xf numFmtId="10" fontId="16" fillId="4" borderId="19" xfId="2" applyNumberFormat="1" applyFont="1" applyFill="1" applyBorder="1" applyAlignment="1" applyProtection="1">
      <alignment horizontal="center" vertical="center" wrapText="1"/>
      <protection locked="0"/>
    </xf>
    <xf numFmtId="10" fontId="16" fillId="4" borderId="16" xfId="2" applyNumberFormat="1" applyFont="1" applyFill="1" applyBorder="1" applyAlignment="1" applyProtection="1">
      <alignment horizontal="center" vertical="center" wrapText="1"/>
      <protection locked="0"/>
    </xf>
    <xf numFmtId="10" fontId="4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16" fillId="4" borderId="10" xfId="2" applyNumberFormat="1" applyFont="1" applyFill="1" applyBorder="1" applyAlignment="1" applyProtection="1">
      <alignment horizontal="left" vertical="top" wrapText="1"/>
      <protection locked="0"/>
    </xf>
    <xf numFmtId="4" fontId="16" fillId="4" borderId="20" xfId="2" applyNumberFormat="1" applyFont="1" applyFill="1" applyBorder="1" applyAlignment="1" applyProtection="1">
      <alignment horizontal="center" vertical="center" wrapText="1"/>
      <protection locked="0"/>
    </xf>
    <xf numFmtId="4" fontId="16" fillId="4" borderId="55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42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27" xfId="2" applyNumberFormat="1" applyFont="1" applyFill="1" applyBorder="1" applyAlignment="1" applyProtection="1">
      <alignment horizontal="center" vertical="center" wrapText="1"/>
      <protection locked="0"/>
    </xf>
    <xf numFmtId="4" fontId="4" fillId="0" borderId="16" xfId="0" applyNumberFormat="1" applyFont="1" applyFill="1" applyBorder="1" applyAlignment="1">
      <alignment horizontal="center" vertical="center" wrapText="1"/>
    </xf>
    <xf numFmtId="4" fontId="16" fillId="0" borderId="16" xfId="0" applyNumberFormat="1" applyFont="1" applyFill="1" applyBorder="1" applyAlignment="1">
      <alignment horizontal="center" vertical="center" wrapText="1"/>
    </xf>
    <xf numFmtId="4" fontId="16" fillId="0" borderId="31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56" xfId="2" applyNumberFormat="1" applyFont="1" applyFill="1" applyBorder="1" applyAlignment="1" applyProtection="1">
      <alignment horizontal="center" vertical="center" wrapText="1"/>
      <protection locked="0"/>
    </xf>
    <xf numFmtId="4" fontId="16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top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top" wrapText="1"/>
    </xf>
    <xf numFmtId="10" fontId="4" fillId="0" borderId="14" xfId="0" applyNumberFormat="1" applyFont="1" applyBorder="1" applyAlignment="1">
      <alignment horizontal="center" vertical="center" wrapText="1"/>
    </xf>
    <xf numFmtId="10" fontId="4" fillId="0" borderId="10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top" wrapText="1"/>
    </xf>
    <xf numFmtId="10" fontId="4" fillId="0" borderId="7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center" wrapText="1"/>
    </xf>
    <xf numFmtId="10" fontId="4" fillId="0" borderId="9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 wrapText="1"/>
    </xf>
    <xf numFmtId="10" fontId="4" fillId="4" borderId="1" xfId="3" applyNumberFormat="1" applyFont="1" applyFill="1" applyBorder="1" applyAlignment="1">
      <alignment horizontal="center" vertical="top" wrapText="1"/>
    </xf>
    <xf numFmtId="10" fontId="4" fillId="0" borderId="1" xfId="3" applyNumberFormat="1" applyFont="1" applyFill="1" applyBorder="1" applyAlignment="1">
      <alignment horizontal="center" vertical="top" wrapText="1"/>
    </xf>
    <xf numFmtId="165" fontId="4" fillId="0" borderId="1" xfId="3" applyNumberFormat="1" applyFont="1" applyFill="1" applyBorder="1" applyAlignment="1">
      <alignment horizontal="center" vertical="top" wrapText="1"/>
    </xf>
    <xf numFmtId="4" fontId="16" fillId="4" borderId="16" xfId="2" applyNumberFormat="1" applyFont="1" applyFill="1" applyBorder="1" applyAlignment="1" applyProtection="1">
      <alignment horizontal="center" vertical="top" wrapText="1"/>
      <protection locked="0"/>
    </xf>
    <xf numFmtId="10" fontId="16" fillId="4" borderId="16" xfId="2" applyNumberFormat="1" applyFont="1" applyFill="1" applyBorder="1" applyAlignment="1" applyProtection="1">
      <alignment horizontal="center" vertical="top" wrapText="1"/>
      <protection locked="0"/>
    </xf>
    <xf numFmtId="4" fontId="16" fillId="4" borderId="47" xfId="2" applyNumberFormat="1" applyFont="1" applyFill="1" applyBorder="1" applyAlignment="1" applyProtection="1">
      <alignment horizontal="center" vertical="top" wrapText="1"/>
      <protection locked="0"/>
    </xf>
    <xf numFmtId="4" fontId="16" fillId="4" borderId="19" xfId="2" applyNumberFormat="1" applyFont="1" applyFill="1" applyBorder="1" applyAlignment="1" applyProtection="1">
      <alignment horizontal="center" vertical="top" wrapText="1"/>
      <protection locked="0"/>
    </xf>
    <xf numFmtId="4" fontId="16" fillId="4" borderId="44" xfId="2" applyNumberFormat="1" applyFont="1" applyFill="1" applyBorder="1" applyAlignment="1" applyProtection="1">
      <alignment horizontal="center" vertical="top" wrapText="1"/>
      <protection locked="0"/>
    </xf>
    <xf numFmtId="4" fontId="16" fillId="0" borderId="16" xfId="2" applyNumberFormat="1" applyFont="1" applyFill="1" applyBorder="1" applyAlignment="1" applyProtection="1">
      <alignment horizontal="center" vertical="top" wrapText="1"/>
      <protection locked="0"/>
    </xf>
    <xf numFmtId="4" fontId="16" fillId="0" borderId="47" xfId="2" applyNumberFormat="1" applyFont="1" applyFill="1" applyBorder="1" applyAlignment="1" applyProtection="1">
      <alignment horizontal="center" vertical="top" wrapText="1"/>
      <protection locked="0"/>
    </xf>
    <xf numFmtId="2" fontId="16" fillId="0" borderId="16" xfId="2" applyNumberFormat="1" applyFont="1" applyFill="1" applyBorder="1" applyAlignment="1" applyProtection="1">
      <alignment horizontal="center" vertical="top" wrapText="1"/>
      <protection locked="0"/>
    </xf>
    <xf numFmtId="2" fontId="16" fillId="0" borderId="47" xfId="2" applyNumberFormat="1" applyFont="1" applyFill="1" applyBorder="1" applyAlignment="1" applyProtection="1">
      <alignment horizontal="center" vertical="top" wrapText="1"/>
      <protection locked="0"/>
    </xf>
    <xf numFmtId="4" fontId="16" fillId="0" borderId="21" xfId="2" applyNumberFormat="1" applyFont="1" applyFill="1" applyBorder="1" applyAlignment="1" applyProtection="1">
      <alignment horizontal="center" vertical="top" wrapText="1"/>
      <protection locked="0"/>
    </xf>
    <xf numFmtId="4" fontId="16" fillId="0" borderId="42" xfId="2" applyNumberFormat="1" applyFont="1" applyFill="1" applyBorder="1" applyAlignment="1" applyProtection="1">
      <alignment horizontal="center" vertical="top" wrapText="1"/>
      <protection locked="0"/>
    </xf>
    <xf numFmtId="10" fontId="16" fillId="0" borderId="16" xfId="2" applyNumberFormat="1" applyFont="1" applyFill="1" applyBorder="1" applyAlignment="1" applyProtection="1">
      <alignment horizontal="center" vertical="top" wrapText="1"/>
      <protection locked="0"/>
    </xf>
    <xf numFmtId="10" fontId="16" fillId="0" borderId="21" xfId="2" applyNumberFormat="1" applyFont="1" applyFill="1" applyBorder="1" applyAlignment="1" applyProtection="1">
      <alignment horizontal="center" vertical="top" wrapText="1"/>
      <protection locked="0"/>
    </xf>
    <xf numFmtId="10" fontId="16" fillId="0" borderId="19" xfId="2" applyNumberFormat="1" applyFont="1" applyFill="1" applyBorder="1" applyAlignment="1" applyProtection="1">
      <alignment horizontal="center" vertical="center" wrapText="1"/>
      <protection locked="0"/>
    </xf>
    <xf numFmtId="10" fontId="16" fillId="0" borderId="16" xfId="2" applyNumberFormat="1" applyFont="1" applyFill="1" applyBorder="1" applyAlignment="1" applyProtection="1">
      <alignment horizontal="center" vertical="center" wrapText="1"/>
      <protection locked="0"/>
    </xf>
    <xf numFmtId="10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10" fontId="16" fillId="0" borderId="1" xfId="2" applyNumberFormat="1" applyFont="1" applyFill="1" applyBorder="1" applyAlignment="1" applyProtection="1">
      <alignment horizontal="center" vertical="center" wrapText="1"/>
      <protection locked="0"/>
    </xf>
    <xf numFmtId="10" fontId="16" fillId="4" borderId="1" xfId="2" applyNumberFormat="1" applyFont="1" applyFill="1" applyBorder="1" applyAlignment="1" applyProtection="1">
      <alignment horizontal="center" vertical="center" wrapText="1"/>
      <protection locked="0"/>
    </xf>
    <xf numFmtId="10" fontId="1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center" vertical="center" wrapText="1"/>
    </xf>
    <xf numFmtId="10" fontId="22" fillId="0" borderId="1" xfId="1" applyNumberFormat="1" applyFont="1" applyFill="1" applyBorder="1" applyAlignment="1">
      <alignment horizontal="center" vertical="center" wrapText="1"/>
    </xf>
    <xf numFmtId="10" fontId="22" fillId="2" borderId="1" xfId="0" applyNumberFormat="1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167" fontId="22" fillId="0" borderId="10" xfId="0" applyNumberFormat="1" applyFont="1" applyFill="1" applyBorder="1" applyAlignment="1">
      <alignment horizontal="center" vertical="center" wrapText="1"/>
    </xf>
    <xf numFmtId="10" fontId="22" fillId="0" borderId="4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167" fontId="22" fillId="0" borderId="1" xfId="0" applyNumberFormat="1" applyFont="1" applyFill="1" applyBorder="1" applyAlignment="1">
      <alignment horizontal="center" vertical="center" wrapText="1"/>
    </xf>
    <xf numFmtId="10" fontId="22" fillId="0" borderId="2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top" wrapText="1"/>
    </xf>
    <xf numFmtId="167" fontId="22" fillId="0" borderId="9" xfId="0" applyNumberFormat="1" applyFont="1" applyFill="1" applyBorder="1" applyAlignment="1">
      <alignment horizontal="center" vertical="center" wrapText="1"/>
    </xf>
    <xf numFmtId="10" fontId="22" fillId="0" borderId="2" xfId="0" applyNumberFormat="1" applyFont="1" applyBorder="1" applyAlignment="1">
      <alignment horizontal="center" vertical="top" wrapText="1"/>
    </xf>
    <xf numFmtId="167" fontId="22" fillId="0" borderId="1" xfId="0" applyNumberFormat="1" applyFont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 vertical="center" wrapText="1"/>
    </xf>
    <xf numFmtId="0" fontId="24" fillId="0" borderId="0" xfId="0" applyFont="1"/>
    <xf numFmtId="0" fontId="22" fillId="0" borderId="11" xfId="0" applyFont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10" fontId="22" fillId="0" borderId="10" xfId="0" applyNumberFormat="1" applyFont="1" applyFill="1" applyBorder="1" applyAlignment="1">
      <alignment horizontal="center" vertical="center"/>
    </xf>
    <xf numFmtId="0" fontId="22" fillId="0" borderId="1" xfId="3" applyFont="1" applyFill="1" applyBorder="1" applyAlignment="1">
      <alignment horizontal="center" vertical="top" wrapText="1"/>
    </xf>
    <xf numFmtId="167" fontId="22" fillId="0" borderId="1" xfId="3" applyNumberFormat="1" applyFont="1" applyFill="1" applyBorder="1" applyAlignment="1">
      <alignment horizontal="center" vertical="top" wrapText="1"/>
    </xf>
    <xf numFmtId="10" fontId="22" fillId="0" borderId="1" xfId="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167" fontId="22" fillId="0" borderId="1" xfId="0" applyNumberFormat="1" applyFont="1" applyFill="1" applyBorder="1" applyAlignment="1">
      <alignment horizontal="center" vertical="top" wrapText="1"/>
    </xf>
    <xf numFmtId="165" fontId="22" fillId="0" borderId="1" xfId="3" applyNumberFormat="1" applyFont="1" applyFill="1" applyBorder="1" applyAlignment="1">
      <alignment horizontal="center" vertical="top" wrapText="1"/>
    </xf>
    <xf numFmtId="0" fontId="26" fillId="0" borderId="1" xfId="2" applyNumberFormat="1" applyFont="1" applyFill="1" applyBorder="1" applyAlignment="1" applyProtection="1">
      <alignment horizontal="left" vertical="top" wrapText="1"/>
      <protection locked="0"/>
    </xf>
    <xf numFmtId="4" fontId="26" fillId="0" borderId="16" xfId="2" applyNumberFormat="1" applyFont="1" applyFill="1" applyBorder="1" applyAlignment="1" applyProtection="1">
      <alignment horizontal="center" vertical="top" wrapText="1"/>
      <protection locked="0"/>
    </xf>
    <xf numFmtId="10" fontId="26" fillId="0" borderId="16" xfId="2" applyNumberFormat="1" applyFont="1" applyFill="1" applyBorder="1" applyAlignment="1" applyProtection="1">
      <alignment horizontal="center" vertical="top" wrapText="1"/>
      <protection locked="0"/>
    </xf>
    <xf numFmtId="4" fontId="26" fillId="0" borderId="47" xfId="2" applyNumberFormat="1" applyFont="1" applyFill="1" applyBorder="1" applyAlignment="1" applyProtection="1">
      <alignment horizontal="center" vertical="top" wrapText="1"/>
      <protection locked="0"/>
    </xf>
    <xf numFmtId="0" fontId="26" fillId="0" borderId="19" xfId="2" applyNumberFormat="1" applyFont="1" applyFill="1" applyBorder="1" applyAlignment="1" applyProtection="1">
      <alignment horizontal="left" vertical="top" wrapText="1"/>
      <protection locked="0"/>
    </xf>
    <xf numFmtId="0" fontId="26" fillId="0" borderId="16" xfId="2" applyNumberFormat="1" applyFont="1" applyFill="1" applyBorder="1" applyAlignment="1" applyProtection="1">
      <alignment horizontal="left" vertical="top" wrapText="1"/>
      <protection locked="0"/>
    </xf>
    <xf numFmtId="2" fontId="26" fillId="0" borderId="16" xfId="2" applyNumberFormat="1" applyFont="1" applyFill="1" applyBorder="1" applyAlignment="1" applyProtection="1">
      <alignment horizontal="center" vertical="top" wrapText="1"/>
      <protection locked="0"/>
    </xf>
    <xf numFmtId="2" fontId="26" fillId="0" borderId="47" xfId="2" applyNumberFormat="1" applyFont="1" applyFill="1" applyBorder="1" applyAlignment="1" applyProtection="1">
      <alignment horizontal="center" vertical="top" wrapText="1"/>
      <protection locked="0"/>
    </xf>
    <xf numFmtId="0" fontId="16" fillId="5" borderId="1" xfId="0" applyFont="1" applyFill="1" applyBorder="1" applyAlignment="1">
      <alignment vertical="top" wrapText="1"/>
    </xf>
    <xf numFmtId="166" fontId="16" fillId="5" borderId="1" xfId="0" applyNumberFormat="1" applyFont="1" applyFill="1" applyBorder="1" applyAlignment="1">
      <alignment horizontal="center" vertical="center" wrapText="1"/>
    </xf>
    <xf numFmtId="10" fontId="16" fillId="5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top" wrapText="1"/>
    </xf>
    <xf numFmtId="166" fontId="26" fillId="0" borderId="1" xfId="0" applyNumberFormat="1" applyFont="1" applyFill="1" applyBorder="1" applyAlignment="1">
      <alignment horizontal="center" vertical="center" wrapText="1"/>
    </xf>
    <xf numFmtId="10" fontId="26" fillId="0" borderId="1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top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vertical="top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2" fontId="23" fillId="0" borderId="1" xfId="0" applyNumberFormat="1" applyFont="1" applyBorder="1" applyAlignment="1">
      <alignment horizontal="center" vertical="center" wrapText="1"/>
    </xf>
    <xf numFmtId="10" fontId="26" fillId="0" borderId="19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16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19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47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13" xfId="2" applyNumberFormat="1" applyFont="1" applyFill="1" applyBorder="1" applyAlignment="1" applyProtection="1">
      <alignment horizontal="left" vertical="top" wrapText="1"/>
      <protection locked="0"/>
    </xf>
    <xf numFmtId="0" fontId="26" fillId="0" borderId="26" xfId="2" applyNumberFormat="1" applyFont="1" applyFill="1" applyBorder="1" applyAlignment="1" applyProtection="1">
      <alignment horizontal="left" vertical="top" wrapText="1"/>
      <protection locked="0"/>
    </xf>
    <xf numFmtId="0" fontId="26" fillId="0" borderId="27" xfId="2" applyNumberFormat="1" applyFont="1" applyFill="1" applyBorder="1" applyAlignment="1" applyProtection="1">
      <alignment horizontal="left" vertical="top" wrapText="1"/>
      <protection locked="0"/>
    </xf>
    <xf numFmtId="0" fontId="26" fillId="0" borderId="24" xfId="2" applyNumberFormat="1" applyFont="1" applyFill="1" applyBorder="1" applyAlignment="1" applyProtection="1">
      <alignment horizontal="left" vertical="top" wrapText="1"/>
      <protection locked="0"/>
    </xf>
    <xf numFmtId="2" fontId="26" fillId="0" borderId="13" xfId="2" applyNumberFormat="1" applyFont="1" applyFill="1" applyBorder="1" applyAlignment="1" applyProtection="1">
      <alignment horizontal="center" vertical="center" wrapText="1"/>
      <protection locked="0"/>
    </xf>
    <xf numFmtId="2" fontId="26" fillId="0" borderId="26" xfId="2" applyNumberFormat="1" applyFont="1" applyFill="1" applyBorder="1" applyAlignment="1" applyProtection="1">
      <alignment horizontal="center" vertical="center" wrapText="1"/>
      <protection locked="0"/>
    </xf>
    <xf numFmtId="2" fontId="23" fillId="0" borderId="1" xfId="0" applyNumberFormat="1" applyFont="1" applyBorder="1" applyAlignment="1">
      <alignment horizontal="center" vertical="center"/>
    </xf>
    <xf numFmtId="2" fontId="26" fillId="0" borderId="27" xfId="2" applyNumberFormat="1" applyFont="1" applyFill="1" applyBorder="1" applyAlignment="1" applyProtection="1">
      <alignment horizontal="center" vertical="center" wrapText="1"/>
      <protection locked="0"/>
    </xf>
    <xf numFmtId="2" fontId="26" fillId="0" borderId="24" xfId="2" applyNumberFormat="1" applyFont="1" applyFill="1" applyBorder="1" applyAlignment="1" applyProtection="1">
      <alignment horizontal="center" vertical="center" wrapText="1"/>
      <protection locked="0"/>
    </xf>
    <xf numFmtId="2" fontId="26" fillId="0" borderId="1" xfId="2" applyNumberFormat="1" applyFont="1" applyFill="1" applyBorder="1" applyAlignment="1" applyProtection="1">
      <alignment horizontal="center" vertical="center" wrapText="1"/>
      <protection locked="0"/>
    </xf>
    <xf numFmtId="10" fontId="26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17" xfId="2" applyNumberFormat="1" applyFont="1" applyFill="1" applyBorder="1" applyAlignment="1" applyProtection="1">
      <alignment vertical="top" wrapText="1"/>
      <protection locked="0"/>
    </xf>
    <xf numFmtId="0" fontId="26" fillId="0" borderId="20" xfId="2" applyNumberFormat="1" applyFont="1" applyFill="1" applyBorder="1" applyAlignment="1" applyProtection="1">
      <alignment vertical="top" wrapText="1"/>
      <protection locked="0"/>
    </xf>
    <xf numFmtId="0" fontId="22" fillId="0" borderId="1" xfId="2" applyNumberFormat="1" applyFont="1" applyFill="1" applyBorder="1" applyAlignment="1" applyProtection="1">
      <alignment vertical="center" wrapText="1"/>
      <protection locked="0"/>
    </xf>
    <xf numFmtId="4" fontId="22" fillId="0" borderId="1" xfId="2" applyNumberFormat="1" applyFont="1" applyFill="1" applyBorder="1" applyAlignment="1" applyProtection="1">
      <alignment horizontal="center" vertical="center" wrapText="1"/>
      <protection locked="0"/>
    </xf>
    <xf numFmtId="10" fontId="2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2" applyNumberFormat="1" applyFont="1" applyFill="1" applyBorder="1" applyAlignment="1" applyProtection="1">
      <alignment vertical="top" wrapText="1"/>
      <protection locked="0"/>
    </xf>
    <xf numFmtId="0" fontId="16" fillId="4" borderId="50" xfId="2" applyNumberFormat="1" applyFont="1" applyFill="1" applyBorder="1" applyAlignment="1" applyProtection="1">
      <alignment vertical="top" wrapText="1"/>
      <protection locked="0"/>
    </xf>
    <xf numFmtId="0" fontId="26" fillId="2" borderId="19" xfId="2" applyNumberFormat="1" applyFont="1" applyFill="1" applyBorder="1" applyAlignment="1" applyProtection="1">
      <alignment horizontal="left" vertical="top" wrapText="1"/>
      <protection locked="0"/>
    </xf>
    <xf numFmtId="4" fontId="26" fillId="2" borderId="16" xfId="2" applyNumberFormat="1" applyFont="1" applyFill="1" applyBorder="1" applyAlignment="1" applyProtection="1">
      <alignment horizontal="center" vertical="center" wrapText="1"/>
      <protection locked="0"/>
    </xf>
    <xf numFmtId="4" fontId="26" fillId="2" borderId="47" xfId="2" applyNumberFormat="1" applyFont="1" applyFill="1" applyBorder="1" applyAlignment="1" applyProtection="1">
      <alignment horizontal="center" vertical="center" wrapText="1"/>
      <protection locked="0"/>
    </xf>
    <xf numFmtId="0" fontId="26" fillId="2" borderId="16" xfId="2" applyNumberFormat="1" applyFont="1" applyFill="1" applyBorder="1" applyAlignment="1" applyProtection="1">
      <alignment horizontal="left" vertical="top" wrapText="1"/>
      <protection locked="0"/>
    </xf>
    <xf numFmtId="0" fontId="26" fillId="0" borderId="1" xfId="0" applyFont="1" applyFill="1" applyBorder="1" applyAlignment="1">
      <alignment horizontal="center" vertical="top" wrapText="1"/>
    </xf>
    <xf numFmtId="4" fontId="26" fillId="0" borderId="1" xfId="2" applyNumberFormat="1" applyFont="1" applyFill="1" applyBorder="1" applyAlignment="1" applyProtection="1">
      <alignment horizontal="center" vertical="center" wrapText="1"/>
      <protection locked="0"/>
    </xf>
    <xf numFmtId="10" fontId="2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11" xfId="2" applyNumberFormat="1" applyFont="1" applyFill="1" applyBorder="1" applyAlignment="1" applyProtection="1">
      <alignment horizontal="left" vertical="top" wrapText="1"/>
      <protection locked="0"/>
    </xf>
    <xf numFmtId="4" fontId="26" fillId="0" borderId="27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20" xfId="2" applyNumberFormat="1" applyFont="1" applyFill="1" applyBorder="1" applyAlignment="1" applyProtection="1">
      <alignment horizontal="left" vertical="top" wrapText="1"/>
      <protection locked="0"/>
    </xf>
    <xf numFmtId="0" fontId="26" fillId="0" borderId="23" xfId="2" applyNumberFormat="1" applyFont="1" applyFill="1" applyBorder="1" applyAlignment="1" applyProtection="1">
      <alignment horizontal="left" vertical="top" wrapText="1"/>
      <protection locked="0"/>
    </xf>
    <xf numFmtId="0" fontId="26" fillId="0" borderId="1" xfId="2" applyNumberFormat="1" applyFont="1" applyFill="1" applyBorder="1" applyAlignment="1" applyProtection="1">
      <alignment vertical="center" wrapText="1"/>
      <protection locked="0"/>
    </xf>
    <xf numFmtId="0" fontId="26" fillId="0" borderId="19" xfId="2" applyNumberFormat="1" applyFont="1" applyFill="1" applyBorder="1" applyAlignment="1" applyProtection="1">
      <alignment vertical="center" wrapText="1"/>
      <protection locked="0"/>
    </xf>
    <xf numFmtId="0" fontId="26" fillId="0" borderId="16" xfId="2" applyNumberFormat="1" applyFont="1" applyFill="1" applyBorder="1" applyAlignment="1" applyProtection="1">
      <alignment vertical="center" wrapText="1"/>
      <protection locked="0"/>
    </xf>
    <xf numFmtId="0" fontId="26" fillId="0" borderId="6" xfId="2" applyNumberFormat="1" applyFont="1" applyFill="1" applyBorder="1" applyAlignment="1" applyProtection="1">
      <alignment vertical="top" wrapText="1"/>
      <protection locked="0"/>
    </xf>
    <xf numFmtId="0" fontId="26" fillId="0" borderId="23" xfId="2" applyNumberFormat="1" applyFont="1" applyFill="1" applyBorder="1" applyAlignment="1" applyProtection="1">
      <alignment vertical="top" wrapText="1"/>
      <protection locked="0"/>
    </xf>
    <xf numFmtId="0" fontId="26" fillId="0" borderId="10" xfId="2" applyNumberFormat="1" applyFont="1" applyFill="1" applyBorder="1" applyAlignment="1" applyProtection="1">
      <alignment vertical="top" wrapText="1"/>
      <protection locked="0"/>
    </xf>
    <xf numFmtId="4" fontId="26" fillId="0" borderId="44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19" xfId="2" applyNumberFormat="1" applyFont="1" applyFill="1" applyBorder="1" applyAlignment="1" applyProtection="1">
      <alignment vertical="top" wrapText="1"/>
      <protection locked="0"/>
    </xf>
    <xf numFmtId="0" fontId="26" fillId="0" borderId="16" xfId="2" applyNumberFormat="1" applyFont="1" applyFill="1" applyBorder="1" applyAlignment="1" applyProtection="1">
      <alignment vertical="top" wrapText="1"/>
      <protection locked="0"/>
    </xf>
    <xf numFmtId="0" fontId="26" fillId="0" borderId="21" xfId="2" applyNumberFormat="1" applyFont="1" applyFill="1" applyBorder="1" applyAlignment="1" applyProtection="1">
      <alignment vertical="top" wrapText="1"/>
      <protection locked="0"/>
    </xf>
    <xf numFmtId="0" fontId="22" fillId="0" borderId="10" xfId="2" applyNumberFormat="1" applyFont="1" applyFill="1" applyBorder="1" applyAlignment="1" applyProtection="1">
      <alignment vertical="top" wrapText="1"/>
      <protection locked="0"/>
    </xf>
    <xf numFmtId="4" fontId="22" fillId="0" borderId="19" xfId="2" applyNumberFormat="1" applyFont="1" applyFill="1" applyBorder="1" applyAlignment="1" applyProtection="1">
      <alignment horizontal="center" vertical="center" wrapText="1"/>
      <protection locked="0"/>
    </xf>
    <xf numFmtId="4" fontId="22" fillId="0" borderId="44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19" xfId="2" applyNumberFormat="1" applyFont="1" applyFill="1" applyBorder="1" applyAlignment="1" applyProtection="1">
      <alignment vertical="top" wrapText="1"/>
      <protection locked="0"/>
    </xf>
    <xf numFmtId="4" fontId="22" fillId="0" borderId="16" xfId="2" applyNumberFormat="1" applyFont="1" applyFill="1" applyBorder="1" applyAlignment="1" applyProtection="1">
      <alignment horizontal="center" vertical="center" wrapText="1"/>
      <protection locked="0"/>
    </xf>
    <xf numFmtId="4" fontId="22" fillId="0" borderId="47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16" xfId="2" applyNumberFormat="1" applyFont="1" applyFill="1" applyBorder="1" applyAlignment="1" applyProtection="1">
      <alignment vertical="top" wrapText="1"/>
      <protection locked="0"/>
    </xf>
    <xf numFmtId="0" fontId="22" fillId="0" borderId="21" xfId="2" applyNumberFormat="1" applyFont="1" applyFill="1" applyBorder="1" applyAlignment="1" applyProtection="1">
      <alignment vertical="top" wrapText="1"/>
      <protection locked="0"/>
    </xf>
    <xf numFmtId="4" fontId="16" fillId="0" borderId="9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10" fontId="16" fillId="0" borderId="9" xfId="2" applyNumberFormat="1" applyFont="1" applyFill="1" applyBorder="1" applyAlignment="1" applyProtection="1">
      <alignment horizontal="center" vertical="center" wrapText="1"/>
      <protection locked="0"/>
    </xf>
    <xf numFmtId="10" fontId="16" fillId="0" borderId="10" xfId="2" applyNumberFormat="1" applyFont="1" applyFill="1" applyBorder="1" applyAlignment="1" applyProtection="1">
      <alignment horizontal="center" vertical="center" wrapText="1"/>
      <protection locked="0"/>
    </xf>
    <xf numFmtId="10" fontId="16" fillId="0" borderId="9" xfId="0" applyNumberFormat="1" applyFont="1" applyFill="1" applyBorder="1" applyAlignment="1">
      <alignment horizontal="center" vertical="center" wrapText="1"/>
    </xf>
    <xf numFmtId="10" fontId="16" fillId="0" borderId="10" xfId="0" applyNumberFormat="1" applyFont="1" applyFill="1" applyBorder="1" applyAlignment="1">
      <alignment horizontal="center" vertical="center" wrapText="1"/>
    </xf>
    <xf numFmtId="166" fontId="16" fillId="0" borderId="9" xfId="0" applyNumberFormat="1" applyFont="1" applyFill="1" applyBorder="1" applyAlignment="1">
      <alignment horizontal="center" vertical="center" wrapText="1"/>
    </xf>
    <xf numFmtId="166" fontId="16" fillId="0" borderId="10" xfId="0" applyNumberFormat="1" applyFont="1" applyFill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top" wrapText="1"/>
    </xf>
    <xf numFmtId="4" fontId="16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9" fontId="10" fillId="0" borderId="9" xfId="0" applyNumberFormat="1" applyFont="1" applyBorder="1" applyAlignment="1">
      <alignment horizontal="center" vertical="top" wrapText="1"/>
    </xf>
    <xf numFmtId="49" fontId="10" fillId="0" borderId="10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0" fontId="16" fillId="0" borderId="14" xfId="0" applyFont="1" applyBorder="1" applyAlignment="1">
      <alignment horizontal="left" vertical="top" wrapText="1"/>
    </xf>
    <xf numFmtId="49" fontId="10" fillId="0" borderId="9" xfId="0" applyNumberFormat="1" applyFont="1" applyBorder="1" applyAlignment="1">
      <alignment vertical="top" wrapText="1"/>
    </xf>
    <xf numFmtId="49" fontId="10" fillId="0" borderId="14" xfId="0" applyNumberFormat="1" applyFont="1" applyBorder="1" applyAlignment="1">
      <alignment vertical="top" wrapText="1"/>
    </xf>
    <xf numFmtId="49" fontId="10" fillId="0" borderId="10" xfId="0" applyNumberFormat="1" applyFont="1" applyBorder="1" applyAlignment="1">
      <alignment vertical="top" wrapText="1"/>
    </xf>
    <xf numFmtId="0" fontId="16" fillId="0" borderId="50" xfId="2" applyNumberFormat="1" applyFont="1" applyFill="1" applyBorder="1" applyAlignment="1" applyProtection="1">
      <alignment horizontal="left" vertical="top" wrapText="1"/>
      <protection locked="0"/>
    </xf>
    <xf numFmtId="0" fontId="16" fillId="0" borderId="48" xfId="2" applyNumberFormat="1" applyFont="1" applyFill="1" applyBorder="1" applyAlignment="1" applyProtection="1">
      <alignment horizontal="left" vertical="top" wrapText="1"/>
      <protection locked="0"/>
    </xf>
    <xf numFmtId="0" fontId="16" fillId="0" borderId="49" xfId="2" applyNumberFormat="1" applyFont="1" applyFill="1" applyBorder="1" applyAlignment="1" applyProtection="1">
      <alignment horizontal="left" vertical="top" wrapText="1"/>
      <protection locked="0"/>
    </xf>
    <xf numFmtId="0" fontId="16" fillId="0" borderId="17" xfId="2" applyNumberFormat="1" applyFont="1" applyFill="1" applyBorder="1" applyAlignment="1" applyProtection="1">
      <alignment horizontal="left" vertical="top" wrapText="1"/>
      <protection locked="0"/>
    </xf>
    <xf numFmtId="0" fontId="16" fillId="0" borderId="18" xfId="2" applyNumberFormat="1" applyFont="1" applyFill="1" applyBorder="1" applyAlignment="1" applyProtection="1">
      <alignment horizontal="left" vertical="top" wrapText="1"/>
      <protection locked="0"/>
    </xf>
    <xf numFmtId="0" fontId="16" fillId="0" borderId="20" xfId="2" applyNumberFormat="1" applyFont="1" applyFill="1" applyBorder="1" applyAlignment="1" applyProtection="1">
      <alignment horizontal="left" vertical="top" wrapText="1"/>
      <protection locked="0"/>
    </xf>
    <xf numFmtId="49" fontId="16" fillId="0" borderId="9" xfId="0" applyNumberFormat="1" applyFont="1" applyBorder="1" applyAlignment="1">
      <alignment vertical="top" wrapText="1"/>
    </xf>
    <xf numFmtId="49" fontId="16" fillId="0" borderId="10" xfId="0" applyNumberFormat="1" applyFont="1" applyBorder="1" applyAlignment="1">
      <alignment vertical="top" wrapText="1"/>
    </xf>
    <xf numFmtId="0" fontId="12" fillId="3" borderId="37" xfId="0" applyFont="1" applyFill="1" applyBorder="1" applyAlignment="1">
      <alignment wrapText="1"/>
    </xf>
    <xf numFmtId="0" fontId="12" fillId="3" borderId="28" xfId="0" applyFont="1" applyFill="1" applyBorder="1" applyAlignment="1">
      <alignment wrapText="1"/>
    </xf>
    <xf numFmtId="0" fontId="12" fillId="3" borderId="38" xfId="0" applyFont="1" applyFill="1" applyBorder="1" applyAlignment="1">
      <alignment wrapText="1"/>
    </xf>
    <xf numFmtId="49" fontId="16" fillId="0" borderId="9" xfId="0" applyNumberFormat="1" applyFont="1" applyBorder="1" applyAlignment="1">
      <alignment horizontal="center" vertical="top" wrapText="1"/>
    </xf>
    <xf numFmtId="49" fontId="16" fillId="0" borderId="14" xfId="0" applyNumberFormat="1" applyFont="1" applyBorder="1" applyAlignment="1">
      <alignment horizontal="center" vertical="top" wrapText="1"/>
    </xf>
    <xf numFmtId="4" fontId="16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0" fontId="16" fillId="4" borderId="21" xfId="0" applyNumberFormat="1" applyFont="1" applyFill="1" applyBorder="1" applyAlignment="1" applyProtection="1">
      <alignment horizontal="center" vertical="center" wrapText="1"/>
      <protection locked="0"/>
    </xf>
    <xf numFmtId="10" fontId="0" fillId="0" borderId="22" xfId="0" applyNumberFormat="1" applyBorder="1" applyAlignment="1">
      <alignment horizontal="center" vertical="center" wrapText="1"/>
    </xf>
    <xf numFmtId="10" fontId="0" fillId="0" borderId="19" xfId="0" applyNumberFormat="1" applyBorder="1" applyAlignment="1">
      <alignment horizontal="center" vertical="center" wrapText="1"/>
    </xf>
    <xf numFmtId="4" fontId="16" fillId="4" borderId="4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2" applyNumberFormat="1" applyFont="1" applyFill="1" applyBorder="1" applyAlignment="1" applyProtection="1">
      <alignment vertical="center" wrapText="1"/>
      <protection locked="0"/>
    </xf>
    <xf numFmtId="0" fontId="4" fillId="0" borderId="34" xfId="2" applyNumberFormat="1" applyFont="1" applyFill="1" applyBorder="1" applyAlignment="1" applyProtection="1">
      <alignment vertical="center" wrapText="1"/>
      <protection locked="0"/>
    </xf>
    <xf numFmtId="0" fontId="4" fillId="0" borderId="18" xfId="2" applyNumberFormat="1" applyFont="1" applyFill="1" applyBorder="1" applyAlignment="1" applyProtection="1">
      <alignment vertical="center" wrapText="1"/>
      <protection locked="0"/>
    </xf>
    <xf numFmtId="0" fontId="4" fillId="0" borderId="20" xfId="2" applyNumberFormat="1" applyFont="1" applyFill="1" applyBorder="1" applyAlignment="1" applyProtection="1">
      <alignment vertical="center" wrapText="1"/>
      <protection locked="0"/>
    </xf>
    <xf numFmtId="0" fontId="4" fillId="0" borderId="5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48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49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2" applyNumberFormat="1" applyFont="1" applyFill="1" applyBorder="1" applyAlignment="1" applyProtection="1">
      <alignment vertical="center" wrapText="1"/>
      <protection locked="0"/>
    </xf>
    <xf numFmtId="4" fontId="26" fillId="0" borderId="2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8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3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15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7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2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8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3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4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0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5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6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15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2" applyNumberFormat="1" applyFont="1" applyFill="1" applyBorder="1" applyAlignment="1" applyProtection="1">
      <alignment vertical="center" wrapText="1"/>
      <protection locked="0"/>
    </xf>
    <xf numFmtId="0" fontId="4" fillId="0" borderId="14" xfId="2" applyNumberFormat="1" applyFont="1" applyFill="1" applyBorder="1" applyAlignment="1" applyProtection="1">
      <alignment vertical="center" wrapText="1"/>
      <protection locked="0"/>
    </xf>
    <xf numFmtId="0" fontId="4" fillId="0" borderId="10" xfId="2" applyNumberFormat="1" applyFont="1" applyFill="1" applyBorder="1" applyAlignment="1" applyProtection="1">
      <alignment vertical="center" wrapText="1"/>
      <protection locked="0"/>
    </xf>
    <xf numFmtId="0" fontId="12" fillId="3" borderId="45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2" borderId="1" xfId="2" applyNumberFormat="1" applyFont="1" applyFill="1" applyBorder="1" applyAlignment="1" applyProtection="1">
      <alignment vertical="center" wrapText="1"/>
      <protection locked="0"/>
    </xf>
    <xf numFmtId="4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46" xfId="2" applyNumberFormat="1" applyFont="1" applyFill="1" applyBorder="1" applyAlignment="1" applyProtection="1">
      <alignment horizontal="center" vertical="center" wrapText="1"/>
      <protection locked="0"/>
    </xf>
    <xf numFmtId="10" fontId="0" fillId="0" borderId="14" xfId="0" applyNumberFormat="1" applyBorder="1" applyAlignment="1">
      <alignment horizontal="center" vertical="center" wrapText="1"/>
    </xf>
    <xf numFmtId="0" fontId="16" fillId="0" borderId="50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48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49" xfId="2" applyNumberFormat="1" applyFont="1" applyFill="1" applyBorder="1" applyAlignment="1" applyProtection="1">
      <alignment horizontal="center" vertical="center" wrapText="1"/>
      <protection locked="0"/>
    </xf>
    <xf numFmtId="0" fontId="16" fillId="2" borderId="17" xfId="2" applyNumberFormat="1" applyFont="1" applyFill="1" applyBorder="1" applyAlignment="1" applyProtection="1">
      <alignment vertical="center" wrapText="1"/>
      <protection locked="0"/>
    </xf>
    <xf numFmtId="0" fontId="16" fillId="2" borderId="18" xfId="2" applyNumberFormat="1" applyFont="1" applyFill="1" applyBorder="1" applyAlignment="1" applyProtection="1">
      <alignment vertical="center" wrapText="1"/>
      <protection locked="0"/>
    </xf>
    <xf numFmtId="0" fontId="16" fillId="2" borderId="20" xfId="2" applyNumberFormat="1" applyFont="1" applyFill="1" applyBorder="1" applyAlignment="1" applyProtection="1">
      <alignment vertical="center" wrapText="1"/>
      <protection locked="0"/>
    </xf>
    <xf numFmtId="0" fontId="16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46" xfId="2" applyNumberFormat="1" applyFont="1" applyFill="1" applyBorder="1" applyAlignment="1" applyProtection="1">
      <alignment horizontal="center" vertical="center" wrapText="1"/>
      <protection locked="0"/>
    </xf>
    <xf numFmtId="0" fontId="16" fillId="2" borderId="34" xfId="2" applyNumberFormat="1" applyFont="1" applyFill="1" applyBorder="1" applyAlignment="1" applyProtection="1">
      <alignment vertical="center" wrapText="1"/>
      <protection locked="0"/>
    </xf>
    <xf numFmtId="0" fontId="8" fillId="3" borderId="2" xfId="0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3" borderId="2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0" fontId="28" fillId="0" borderId="10" xfId="0" applyNumberFormat="1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4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4" fontId="16" fillId="0" borderId="28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38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29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55" xfId="2" applyNumberFormat="1" applyFont="1" applyFill="1" applyBorder="1" applyAlignment="1" applyProtection="1">
      <alignment horizontal="center" vertical="center" wrapText="1"/>
      <protection locked="0"/>
    </xf>
    <xf numFmtId="0" fontId="16" fillId="4" borderId="50" xfId="0" applyNumberFormat="1" applyFont="1" applyFill="1" applyBorder="1" applyAlignment="1" applyProtection="1">
      <alignment horizontal="left" vertical="top" wrapText="1"/>
      <protection locked="0"/>
    </xf>
    <xf numFmtId="0" fontId="16" fillId="4" borderId="48" xfId="0" applyNumberFormat="1" applyFont="1" applyFill="1" applyBorder="1" applyAlignment="1" applyProtection="1">
      <alignment horizontal="left" vertical="top" wrapText="1"/>
      <protection locked="0"/>
    </xf>
    <xf numFmtId="0" fontId="16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4" borderId="21" xfId="0" applyNumberFormat="1" applyFont="1" applyFill="1" applyBorder="1" applyAlignment="1" applyProtection="1">
      <alignment horizontal="left" vertical="top" wrapText="1"/>
      <protection locked="0"/>
    </xf>
    <xf numFmtId="0" fontId="16" fillId="4" borderId="22" xfId="0" applyNumberFormat="1" applyFont="1" applyFill="1" applyBorder="1" applyAlignment="1" applyProtection="1">
      <alignment horizontal="left" vertical="top" wrapText="1"/>
      <protection locked="0"/>
    </xf>
    <xf numFmtId="0" fontId="16" fillId="4" borderId="19" xfId="0" applyNumberFormat="1" applyFont="1" applyFill="1" applyBorder="1" applyAlignment="1" applyProtection="1">
      <alignment horizontal="left" vertical="top" wrapText="1"/>
      <protection locked="0"/>
    </xf>
    <xf numFmtId="4" fontId="16" fillId="4" borderId="22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57" xfId="0" applyFont="1" applyFill="1" applyBorder="1" applyAlignment="1">
      <alignment wrapText="1"/>
    </xf>
    <xf numFmtId="0" fontId="12" fillId="3" borderId="35" xfId="0" applyFont="1" applyFill="1" applyBorder="1" applyAlignment="1">
      <alignment wrapText="1"/>
    </xf>
    <xf numFmtId="0" fontId="12" fillId="3" borderId="58" xfId="0" applyFont="1" applyFill="1" applyBorder="1" applyAlignment="1">
      <alignment wrapText="1"/>
    </xf>
    <xf numFmtId="0" fontId="16" fillId="4" borderId="50" xfId="2" applyNumberFormat="1" applyFont="1" applyFill="1" applyBorder="1" applyAlignment="1" applyProtection="1">
      <alignment horizontal="center" vertical="center" wrapText="1"/>
      <protection locked="0"/>
    </xf>
    <xf numFmtId="0" fontId="16" fillId="4" borderId="48" xfId="2" applyNumberFormat="1" applyFont="1" applyFill="1" applyBorder="1" applyAlignment="1" applyProtection="1">
      <alignment horizontal="center" vertical="center" wrapText="1"/>
      <protection locked="0"/>
    </xf>
    <xf numFmtId="0" fontId="16" fillId="4" borderId="49" xfId="2" applyNumberFormat="1" applyFont="1" applyFill="1" applyBorder="1" applyAlignment="1" applyProtection="1">
      <alignment horizontal="center" vertical="center" wrapText="1"/>
      <protection locked="0"/>
    </xf>
    <xf numFmtId="0" fontId="4" fillId="4" borderId="17" xfId="2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2" applyNumberFormat="1" applyFont="1" applyFill="1" applyBorder="1" applyAlignment="1" applyProtection="1">
      <alignment horizontal="center" vertical="center" wrapText="1"/>
      <protection locked="0"/>
    </xf>
    <xf numFmtId="0" fontId="4" fillId="4" borderId="20" xfId="2" applyNumberFormat="1" applyFont="1" applyFill="1" applyBorder="1" applyAlignment="1" applyProtection="1">
      <alignment horizontal="center" vertical="center" wrapText="1"/>
      <protection locked="0"/>
    </xf>
    <xf numFmtId="0" fontId="12" fillId="3" borderId="37" xfId="0" applyFont="1" applyFill="1" applyBorder="1" applyAlignment="1"/>
    <xf numFmtId="0" fontId="12" fillId="3" borderId="28" xfId="0" applyFont="1" applyFill="1" applyBorder="1" applyAlignment="1"/>
    <xf numFmtId="0" fontId="12" fillId="3" borderId="38" xfId="0" applyFont="1" applyFill="1" applyBorder="1" applyAlignment="1"/>
    <xf numFmtId="0" fontId="16" fillId="2" borderId="50" xfId="2" applyNumberFormat="1" applyFont="1" applyFill="1" applyBorder="1" applyAlignment="1" applyProtection="1">
      <alignment horizontal="left" vertical="top" wrapText="1"/>
      <protection locked="0"/>
    </xf>
    <xf numFmtId="0" fontId="16" fillId="2" borderId="48" xfId="2" applyNumberFormat="1" applyFont="1" applyFill="1" applyBorder="1" applyAlignment="1" applyProtection="1">
      <alignment horizontal="left" vertical="top" wrapText="1"/>
      <protection locked="0"/>
    </xf>
    <xf numFmtId="0" fontId="16" fillId="2" borderId="49" xfId="2" applyNumberFormat="1" applyFont="1" applyFill="1" applyBorder="1" applyAlignment="1" applyProtection="1">
      <alignment horizontal="left" vertical="top" wrapText="1"/>
      <protection locked="0"/>
    </xf>
    <xf numFmtId="0" fontId="16" fillId="2" borderId="17" xfId="2" applyNumberFormat="1" applyFont="1" applyFill="1" applyBorder="1" applyAlignment="1" applyProtection="1">
      <alignment horizontal="left" vertical="top" wrapText="1"/>
      <protection locked="0"/>
    </xf>
    <xf numFmtId="0" fontId="16" fillId="2" borderId="18" xfId="2" applyNumberFormat="1" applyFont="1" applyFill="1" applyBorder="1" applyAlignment="1" applyProtection="1">
      <alignment horizontal="left" vertical="top" wrapText="1"/>
      <protection locked="0"/>
    </xf>
    <xf numFmtId="0" fontId="16" fillId="2" borderId="20" xfId="2" applyNumberFormat="1" applyFont="1" applyFill="1" applyBorder="1" applyAlignment="1" applyProtection="1">
      <alignment horizontal="left" vertical="top" wrapText="1"/>
      <protection locked="0"/>
    </xf>
    <xf numFmtId="0" fontId="16" fillId="0" borderId="9" xfId="2" applyNumberFormat="1" applyFont="1" applyFill="1" applyBorder="1" applyAlignment="1" applyProtection="1">
      <alignment horizontal="left" vertical="top" wrapText="1"/>
      <protection locked="0"/>
    </xf>
    <xf numFmtId="0" fontId="16" fillId="0" borderId="14" xfId="2" applyNumberFormat="1" applyFont="1" applyFill="1" applyBorder="1" applyAlignment="1" applyProtection="1">
      <alignment horizontal="left" vertical="top" wrapText="1"/>
      <protection locked="0"/>
    </xf>
    <xf numFmtId="0" fontId="16" fillId="0" borderId="10" xfId="2" applyNumberFormat="1" applyFont="1" applyFill="1" applyBorder="1" applyAlignment="1" applyProtection="1">
      <alignment horizontal="left" vertical="top" wrapText="1"/>
      <protection locked="0"/>
    </xf>
    <xf numFmtId="0" fontId="16" fillId="0" borderId="36" xfId="2" applyNumberFormat="1" applyFont="1" applyFill="1" applyBorder="1" applyAlignment="1" applyProtection="1">
      <alignment horizontal="left" vertical="top" wrapText="1"/>
      <protection locked="0"/>
    </xf>
    <xf numFmtId="0" fontId="16" fillId="0" borderId="54" xfId="2" applyNumberFormat="1" applyFont="1" applyFill="1" applyBorder="1" applyAlignment="1" applyProtection="1">
      <alignment horizontal="left" vertical="top" wrapText="1"/>
      <protection locked="0"/>
    </xf>
    <xf numFmtId="0" fontId="16" fillId="0" borderId="8" xfId="2" applyNumberFormat="1" applyFont="1" applyFill="1" applyBorder="1" applyAlignment="1" applyProtection="1">
      <alignment horizontal="left" vertical="top" wrapText="1"/>
      <protection locked="0"/>
    </xf>
    <xf numFmtId="0" fontId="16" fillId="0" borderId="0" xfId="2" applyNumberFormat="1" applyFont="1" applyFill="1" applyBorder="1" applyAlignment="1" applyProtection="1">
      <alignment horizontal="left" vertical="top" wrapText="1"/>
      <protection locked="0"/>
    </xf>
    <xf numFmtId="0" fontId="16" fillId="0" borderId="29" xfId="2" applyNumberFormat="1" applyFont="1" applyFill="1" applyBorder="1" applyAlignment="1" applyProtection="1">
      <alignment horizontal="left" vertical="top" wrapText="1"/>
      <protection locked="0"/>
    </xf>
    <xf numFmtId="0" fontId="16" fillId="0" borderId="50" xfId="2" applyNumberFormat="1" applyFont="1" applyFill="1" applyBorder="1" applyAlignment="1" applyProtection="1">
      <alignment horizontal="center" vertical="top" wrapText="1"/>
      <protection locked="0"/>
    </xf>
    <xf numFmtId="0" fontId="16" fillId="0" borderId="48" xfId="2" applyNumberFormat="1" applyFont="1" applyFill="1" applyBorder="1" applyAlignment="1" applyProtection="1">
      <alignment horizontal="center" vertical="top" wrapText="1"/>
      <protection locked="0"/>
    </xf>
    <xf numFmtId="0" fontId="16" fillId="0" borderId="49" xfId="2" applyNumberFormat="1" applyFont="1" applyFill="1" applyBorder="1" applyAlignment="1" applyProtection="1">
      <alignment horizontal="center" vertical="top" wrapText="1"/>
      <protection locked="0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20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4" fontId="16" fillId="0" borderId="45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30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52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23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23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30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52" xfId="2" applyNumberFormat="1" applyFont="1" applyFill="1" applyBorder="1" applyAlignment="1" applyProtection="1">
      <alignment horizontal="center" vertical="center" wrapText="1"/>
      <protection locked="0"/>
    </xf>
    <xf numFmtId="4" fontId="26" fillId="0" borderId="45" xfId="2" applyNumberFormat="1" applyFont="1" applyFill="1" applyBorder="1" applyAlignment="1" applyProtection="1">
      <alignment horizontal="center" vertical="center" wrapText="1"/>
      <protection locked="0"/>
    </xf>
    <xf numFmtId="10" fontId="4" fillId="0" borderId="1" xfId="3" applyNumberFormat="1" applyFont="1" applyFill="1" applyBorder="1" applyAlignment="1">
      <alignment horizontal="center" vertical="top" wrapText="1"/>
    </xf>
    <xf numFmtId="167" fontId="4" fillId="0" borderId="1" xfId="3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6" fillId="4" borderId="46" xfId="2" applyNumberFormat="1" applyFont="1" applyFill="1" applyBorder="1" applyAlignment="1" applyProtection="1">
      <alignment horizontal="left" vertical="top" wrapText="1"/>
      <protection locked="0"/>
    </xf>
    <xf numFmtId="0" fontId="16" fillId="4" borderId="48" xfId="2" applyNumberFormat="1" applyFont="1" applyFill="1" applyBorder="1" applyAlignment="1" applyProtection="1">
      <alignment horizontal="left" vertical="top" wrapText="1"/>
      <protection locked="0"/>
    </xf>
    <xf numFmtId="0" fontId="16" fillId="4" borderId="49" xfId="2" applyNumberFormat="1" applyFont="1" applyFill="1" applyBorder="1" applyAlignment="1" applyProtection="1">
      <alignment horizontal="left" vertical="top" wrapText="1"/>
      <protection locked="0"/>
    </xf>
    <xf numFmtId="0" fontId="13" fillId="4" borderId="9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6" fillId="0" borderId="33" xfId="2" applyNumberFormat="1" applyFont="1" applyFill="1" applyBorder="1" applyAlignment="1" applyProtection="1">
      <alignment horizontal="left" vertical="top" wrapText="1"/>
      <protection locked="0"/>
    </xf>
    <xf numFmtId="0" fontId="16" fillId="4" borderId="50" xfId="2" applyNumberFormat="1" applyFont="1" applyFill="1" applyBorder="1" applyAlignment="1" applyProtection="1">
      <alignment horizontal="left" vertical="top" wrapText="1"/>
      <protection locked="0"/>
    </xf>
    <xf numFmtId="0" fontId="16" fillId="4" borderId="34" xfId="2" applyNumberFormat="1" applyFont="1" applyFill="1" applyBorder="1" applyAlignment="1" applyProtection="1">
      <alignment horizontal="center" vertical="center" wrapText="1"/>
      <protection locked="0"/>
    </xf>
    <xf numFmtId="0" fontId="16" fillId="4" borderId="18" xfId="2" applyNumberFormat="1" applyFont="1" applyFill="1" applyBorder="1" applyAlignment="1" applyProtection="1">
      <alignment horizontal="center" vertical="center" wrapText="1"/>
      <protection locked="0"/>
    </xf>
    <xf numFmtId="0" fontId="16" fillId="4" borderId="20" xfId="2" applyNumberFormat="1" applyFont="1" applyFill="1" applyBorder="1" applyAlignment="1" applyProtection="1">
      <alignment horizontal="center" vertical="center" wrapText="1"/>
      <protection locked="0"/>
    </xf>
    <xf numFmtId="49" fontId="16" fillId="0" borderId="10" xfId="0" applyNumberFormat="1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26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justify" vertical="top"/>
    </xf>
    <xf numFmtId="0" fontId="16" fillId="0" borderId="10" xfId="0" applyFont="1" applyBorder="1" applyAlignment="1">
      <alignment horizontal="justify" vertical="top"/>
    </xf>
    <xf numFmtId="0" fontId="16" fillId="0" borderId="9" xfId="0" applyFont="1" applyBorder="1" applyAlignment="1">
      <alignment horizontal="justify" vertical="top" wrapText="1"/>
    </xf>
    <xf numFmtId="0" fontId="16" fillId="0" borderId="10" xfId="0" applyFont="1" applyBorder="1" applyAlignment="1">
      <alignment horizontal="justify" vertical="top" wrapText="1"/>
    </xf>
    <xf numFmtId="49" fontId="16" fillId="0" borderId="9" xfId="0" applyNumberFormat="1" applyFont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vertical="top" wrapText="1"/>
    </xf>
    <xf numFmtId="49" fontId="16" fillId="0" borderId="9" xfId="0" applyNumberFormat="1" applyFont="1" applyBorder="1" applyAlignment="1">
      <alignment horizontal="justify" vertical="top" wrapText="1"/>
    </xf>
    <xf numFmtId="49" fontId="16" fillId="0" borderId="10" xfId="0" applyNumberFormat="1" applyFont="1" applyBorder="1" applyAlignment="1">
      <alignment horizontal="justify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16" fontId="16" fillId="0" borderId="9" xfId="0" applyNumberFormat="1" applyFont="1" applyBorder="1" applyAlignment="1">
      <alignment horizontal="center" vertical="top" wrapText="1"/>
    </xf>
    <xf numFmtId="16" fontId="16" fillId="0" borderId="10" xfId="0" applyNumberFormat="1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/>
    </xf>
    <xf numFmtId="2" fontId="16" fillId="0" borderId="9" xfId="0" applyNumberFormat="1" applyFont="1" applyBorder="1" applyAlignment="1">
      <alignment horizontal="center" vertical="top" wrapText="1"/>
    </xf>
    <xf numFmtId="2" fontId="16" fillId="0" borderId="14" xfId="0" applyNumberFormat="1" applyFont="1" applyBorder="1" applyAlignment="1">
      <alignment horizontal="center" vertical="top" wrapText="1"/>
    </xf>
    <xf numFmtId="2" fontId="16" fillId="0" borderId="10" xfId="0" applyNumberFormat="1" applyFont="1" applyBorder="1" applyAlignment="1">
      <alignment horizontal="center" vertical="top" wrapText="1"/>
    </xf>
    <xf numFmtId="0" fontId="16" fillId="0" borderId="9" xfId="0" applyNumberFormat="1" applyFont="1" applyBorder="1" applyAlignment="1">
      <alignment horizontal="center" vertical="top" wrapText="1"/>
    </xf>
    <xf numFmtId="0" fontId="16" fillId="0" borderId="10" xfId="0" applyNumberFormat="1" applyFont="1" applyBorder="1" applyAlignment="1">
      <alignment horizontal="center" vertical="top" wrapText="1"/>
    </xf>
    <xf numFmtId="4" fontId="16" fillId="0" borderId="14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14" xfId="0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top"/>
    </xf>
    <xf numFmtId="49" fontId="16" fillId="0" borderId="14" xfId="0" applyNumberFormat="1" applyFont="1" applyBorder="1" applyAlignment="1">
      <alignment horizontal="center" vertical="top"/>
    </xf>
    <xf numFmtId="49" fontId="16" fillId="0" borderId="10" xfId="0" applyNumberFormat="1" applyFont="1" applyBorder="1" applyAlignment="1">
      <alignment horizontal="center" vertical="top"/>
    </xf>
    <xf numFmtId="0" fontId="4" fillId="0" borderId="14" xfId="0" applyFont="1" applyBorder="1" applyAlignment="1">
      <alignment horizontal="left" vertical="top" wrapText="1"/>
    </xf>
    <xf numFmtId="4" fontId="16" fillId="0" borderId="11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12" xfId="2" applyNumberFormat="1" applyFont="1" applyFill="1" applyBorder="1" applyAlignment="1" applyProtection="1">
      <alignment horizontal="center" vertical="center" wrapText="1"/>
      <protection locked="0"/>
    </xf>
    <xf numFmtId="4" fontId="16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0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0" borderId="1" xfId="2" applyNumberFormat="1" applyFont="1" applyFill="1" applyBorder="1" applyAlignment="1" applyProtection="1">
      <alignment horizontal="left" vertical="top" wrapText="1"/>
      <protection locked="0"/>
    </xf>
    <xf numFmtId="0" fontId="4" fillId="0" borderId="1" xfId="2" applyNumberFormat="1" applyFont="1" applyFill="1" applyBorder="1" applyAlignment="1" applyProtection="1">
      <alignment vertical="top" wrapText="1"/>
      <protection locked="0"/>
    </xf>
    <xf numFmtId="0" fontId="16" fillId="4" borderId="9" xfId="2" applyNumberFormat="1" applyFont="1" applyFill="1" applyBorder="1" applyAlignment="1" applyProtection="1">
      <alignment horizontal="center" vertical="center" wrapText="1"/>
      <protection locked="0"/>
    </xf>
    <xf numFmtId="0" fontId="16" fillId="4" borderId="14" xfId="2" applyNumberFormat="1" applyFont="1" applyFill="1" applyBorder="1" applyAlignment="1" applyProtection="1">
      <alignment horizontal="center" vertical="center" wrapText="1"/>
      <protection locked="0"/>
    </xf>
    <xf numFmtId="0" fontId="16" fillId="4" borderId="10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53" xfId="2" applyNumberFormat="1" applyFont="1" applyFill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0" fillId="3" borderId="11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2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13" xfId="2" applyNumberFormat="1" applyFont="1" applyFill="1" applyBorder="1" applyAlignment="1" applyProtection="1">
      <alignment horizontal="center" vertical="center" wrapText="1"/>
      <protection locked="0"/>
    </xf>
    <xf numFmtId="167" fontId="4" fillId="0" borderId="9" xfId="0" applyNumberFormat="1" applyFont="1" applyBorder="1" applyAlignment="1">
      <alignment horizontal="center" vertical="center" wrapText="1"/>
    </xf>
    <xf numFmtId="167" fontId="4" fillId="0" borderId="10" xfId="0" applyNumberFormat="1" applyFont="1" applyBorder="1" applyAlignment="1">
      <alignment horizontal="center" vertical="center" wrapText="1"/>
    </xf>
    <xf numFmtId="10" fontId="4" fillId="0" borderId="9" xfId="0" applyNumberFormat="1" applyFont="1" applyBorder="1" applyAlignment="1">
      <alignment horizontal="center" vertical="top" wrapText="1"/>
    </xf>
    <xf numFmtId="10" fontId="4" fillId="0" borderId="10" xfId="0" applyNumberFormat="1" applyFont="1" applyBorder="1" applyAlignment="1">
      <alignment horizontal="center" vertical="top" wrapText="1"/>
    </xf>
    <xf numFmtId="0" fontId="22" fillId="0" borderId="9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top" wrapText="1"/>
    </xf>
    <xf numFmtId="0" fontId="4" fillId="0" borderId="1" xfId="3" applyFont="1" applyFill="1" applyBorder="1" applyAlignment="1">
      <alignment horizontal="left" vertical="top" wrapText="1"/>
    </xf>
    <xf numFmtId="0" fontId="12" fillId="3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165" fontId="4" fillId="0" borderId="9" xfId="3" applyNumberFormat="1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vertical="top" wrapText="1"/>
    </xf>
    <xf numFmtId="0" fontId="16" fillId="0" borderId="10" xfId="0" applyFont="1" applyFill="1" applyBorder="1" applyAlignment="1">
      <alignment vertical="top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9" xfId="0" applyFont="1" applyFill="1" applyBorder="1" applyAlignment="1">
      <alignment horizontal="left" vertical="top" wrapText="1"/>
    </xf>
    <xf numFmtId="14" fontId="16" fillId="0" borderId="9" xfId="0" applyNumberFormat="1" applyFont="1" applyFill="1" applyBorder="1" applyAlignment="1">
      <alignment horizontal="center" vertical="top" wrapText="1"/>
    </xf>
    <xf numFmtId="14" fontId="16" fillId="0" borderId="10" xfId="0" applyNumberFormat="1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vertical="top" wrapText="1"/>
    </xf>
    <xf numFmtId="0" fontId="26" fillId="0" borderId="9" xfId="0" applyFont="1" applyFill="1" applyBorder="1" applyAlignment="1">
      <alignment vertical="top" wrapText="1"/>
    </xf>
    <xf numFmtId="0" fontId="26" fillId="0" borderId="14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49" fontId="16" fillId="0" borderId="9" xfId="0" applyNumberFormat="1" applyFont="1" applyFill="1" applyBorder="1" applyAlignment="1">
      <alignment horizontal="center" vertical="top" wrapText="1"/>
    </xf>
    <xf numFmtId="49" fontId="16" fillId="0" borderId="14" xfId="0" applyNumberFormat="1" applyFont="1" applyFill="1" applyBorder="1" applyAlignment="1">
      <alignment horizontal="center" vertical="top" wrapText="1"/>
    </xf>
    <xf numFmtId="49" fontId="16" fillId="0" borderId="10" xfId="0" applyNumberFormat="1" applyFont="1" applyFill="1" applyBorder="1" applyAlignment="1">
      <alignment horizontal="center" vertical="top" wrapText="1"/>
    </xf>
    <xf numFmtId="14" fontId="16" fillId="0" borderId="14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top" wrapText="1"/>
    </xf>
    <xf numFmtId="0" fontId="16" fillId="5" borderId="14" xfId="0" applyFont="1" applyFill="1" applyBorder="1" applyAlignment="1">
      <alignment horizontal="center" vertical="top" wrapText="1"/>
    </xf>
    <xf numFmtId="0" fontId="16" fillId="5" borderId="10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2" fontId="16" fillId="0" borderId="9" xfId="0" applyNumberFormat="1" applyFont="1" applyFill="1" applyBorder="1" applyAlignment="1">
      <alignment horizontal="center" vertical="top" wrapText="1"/>
    </xf>
    <xf numFmtId="2" fontId="16" fillId="0" borderId="14" xfId="0" applyNumberFormat="1" applyFont="1" applyFill="1" applyBorder="1" applyAlignment="1">
      <alignment horizontal="center" vertical="top" wrapText="1"/>
    </xf>
    <xf numFmtId="2" fontId="16" fillId="0" borderId="10" xfId="0" applyNumberFormat="1" applyFont="1" applyFill="1" applyBorder="1" applyAlignment="1">
      <alignment horizontal="center" vertical="top" wrapText="1"/>
    </xf>
    <xf numFmtId="0" fontId="15" fillId="4" borderId="9" xfId="3" applyFont="1" applyFill="1" applyBorder="1" applyAlignment="1">
      <alignment horizontal="center" vertical="top"/>
    </xf>
    <xf numFmtId="0" fontId="15" fillId="4" borderId="14" xfId="3" applyFont="1" applyFill="1" applyBorder="1" applyAlignment="1">
      <alignment horizontal="center" vertical="top"/>
    </xf>
    <xf numFmtId="0" fontId="15" fillId="4" borderId="10" xfId="3" applyFont="1" applyFill="1" applyBorder="1" applyAlignment="1">
      <alignment horizontal="center" vertical="top"/>
    </xf>
    <xf numFmtId="0" fontId="15" fillId="0" borderId="9" xfId="3" applyFont="1" applyBorder="1" applyAlignment="1">
      <alignment horizontal="center" vertical="top"/>
    </xf>
    <xf numFmtId="0" fontId="15" fillId="0" borderId="14" xfId="3" applyFont="1" applyBorder="1" applyAlignment="1">
      <alignment horizontal="center" vertical="top"/>
    </xf>
    <xf numFmtId="0" fontId="15" fillId="0" borderId="10" xfId="3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center" wrapText="1"/>
    </xf>
    <xf numFmtId="0" fontId="16" fillId="4" borderId="17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37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28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59" xfId="2" applyNumberFormat="1" applyFont="1" applyFill="1" applyBorder="1" applyAlignment="1" applyProtection="1">
      <alignment horizontal="center" vertical="center" wrapText="1"/>
      <protection locked="0"/>
    </xf>
    <xf numFmtId="0" fontId="26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26" fillId="0" borderId="2" xfId="0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2" xfId="3" applyFont="1" applyFill="1" applyBorder="1" applyAlignment="1">
      <alignment horizontal="center" vertical="center" wrapText="1"/>
    </xf>
    <xf numFmtId="0" fontId="22" fillId="0" borderId="3" xfId="3" applyFont="1" applyFill="1" applyBorder="1" applyAlignment="1">
      <alignment horizontal="center" vertical="center" wrapText="1"/>
    </xf>
    <xf numFmtId="0" fontId="22" fillId="0" borderId="4" xfId="3" applyFont="1" applyFill="1" applyBorder="1" applyAlignment="1">
      <alignment horizontal="center" vertical="center" wrapText="1"/>
    </xf>
    <xf numFmtId="0" fontId="22" fillId="0" borderId="5" xfId="3" applyFont="1" applyFill="1" applyBorder="1" applyAlignment="1">
      <alignment horizontal="center" vertical="center" wrapText="1"/>
    </xf>
    <xf numFmtId="0" fontId="22" fillId="0" borderId="6" xfId="3" applyFont="1" applyFill="1" applyBorder="1" applyAlignment="1">
      <alignment horizontal="center" vertical="center" wrapText="1"/>
    </xf>
    <xf numFmtId="0" fontId="22" fillId="0" borderId="7" xfId="3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0" xfId="0" applyFont="1" applyBorder="1" applyAlignment="1">
      <alignment horizontal="center" vertical="top"/>
    </xf>
    <xf numFmtId="0" fontId="22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5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4" borderId="48" xfId="2" applyNumberFormat="1" applyFont="1" applyFill="1" applyBorder="1" applyAlignment="1" applyProtection="1">
      <alignment horizontal="center" vertical="top" wrapText="1"/>
      <protection locked="0"/>
    </xf>
    <xf numFmtId="0" fontId="16" fillId="4" borderId="49" xfId="2" applyNumberFormat="1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2" fillId="0" borderId="37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28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59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29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15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38" xfId="2" applyNumberFormat="1" applyFont="1" applyFill="1" applyBorder="1" applyAlignment="1" applyProtection="1">
      <alignment horizontal="center" vertical="center" wrapText="1"/>
      <protection locked="0"/>
    </xf>
    <xf numFmtId="0" fontId="26" fillId="2" borderId="37" xfId="2" applyNumberFormat="1" applyFont="1" applyFill="1" applyBorder="1" applyAlignment="1" applyProtection="1">
      <alignment horizontal="center" vertical="center" wrapText="1"/>
      <protection locked="0"/>
    </xf>
    <xf numFmtId="0" fontId="26" fillId="2" borderId="28" xfId="2" applyNumberFormat="1" applyFont="1" applyFill="1" applyBorder="1" applyAlignment="1" applyProtection="1">
      <alignment horizontal="center" vertical="center" wrapText="1"/>
      <protection locked="0"/>
    </xf>
    <xf numFmtId="0" fontId="26" fillId="2" borderId="4" xfId="2" applyNumberFormat="1" applyFont="1" applyFill="1" applyBorder="1" applyAlignment="1" applyProtection="1">
      <alignment horizontal="center" vertical="center" wrapText="1"/>
      <protection locked="0"/>
    </xf>
    <xf numFmtId="0" fontId="26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26" fillId="2" borderId="59" xfId="2" applyNumberFormat="1" applyFont="1" applyFill="1" applyBorder="1" applyAlignment="1" applyProtection="1">
      <alignment horizontal="center" vertical="center" wrapText="1"/>
      <protection locked="0"/>
    </xf>
    <xf numFmtId="0" fontId="26" fillId="2" borderId="29" xfId="2" applyNumberFormat="1" applyFont="1" applyFill="1" applyBorder="1" applyAlignment="1" applyProtection="1">
      <alignment horizontal="center" vertical="center" wrapText="1"/>
      <protection locked="0"/>
    </xf>
    <xf numFmtId="0" fontId="16" fillId="4" borderId="3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15" xfId="0" applyBorder="1" applyAlignment="1">
      <alignment wrapText="1"/>
    </xf>
  </cellXfs>
  <cellStyles count="6">
    <cellStyle name="Денежный" xfId="4" builtinId="4"/>
    <cellStyle name="Обычный" xfId="0" builtinId="0"/>
    <cellStyle name="Обычный 2" xfId="2"/>
    <cellStyle name="Обычный 3" xfId="3"/>
    <cellStyle name="Обычный_Для Программы" xfId="5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949"/>
  <sheetViews>
    <sheetView tabSelected="1" topLeftCell="A2931" workbookViewId="0">
      <selection activeCell="K2948" sqref="K2948"/>
    </sheetView>
  </sheetViews>
  <sheetFormatPr defaultRowHeight="15" x14ac:dyDescent="0.25"/>
  <cols>
    <col min="1" max="1" width="6.7109375" customWidth="1"/>
    <col min="2" max="2" width="41.140625" customWidth="1"/>
    <col min="3" max="3" width="13" customWidth="1"/>
    <col min="4" max="4" width="13.42578125" customWidth="1"/>
    <col min="5" max="5" width="14.42578125" customWidth="1"/>
    <col min="6" max="6" width="17" customWidth="1"/>
    <col min="7" max="7" width="12.85546875" customWidth="1"/>
  </cols>
  <sheetData>
    <row r="3" spans="1:7" ht="15.75" customHeight="1" x14ac:dyDescent="0.25">
      <c r="A3" s="686" t="s">
        <v>0</v>
      </c>
      <c r="B3" s="686"/>
      <c r="C3" s="686"/>
      <c r="D3" s="686"/>
      <c r="E3" s="686"/>
      <c r="F3" s="686"/>
      <c r="G3" s="686"/>
    </row>
    <row r="4" spans="1:7" ht="15.75" x14ac:dyDescent="0.25">
      <c r="A4" s="687"/>
      <c r="B4" s="687"/>
      <c r="C4" s="687"/>
      <c r="D4" s="687"/>
      <c r="E4" s="687"/>
      <c r="F4" s="687"/>
      <c r="G4" s="687"/>
    </row>
    <row r="5" spans="1:7" ht="15.75" x14ac:dyDescent="0.25">
      <c r="A5" s="687" t="s">
        <v>2</v>
      </c>
      <c r="B5" s="687"/>
      <c r="C5" s="687"/>
      <c r="D5" s="687"/>
      <c r="E5" s="687"/>
      <c r="F5" s="687"/>
      <c r="G5" s="687"/>
    </row>
    <row r="7" spans="1:7" ht="18.75" x14ac:dyDescent="0.25">
      <c r="A7" s="1"/>
      <c r="B7" s="2"/>
      <c r="C7" s="2"/>
      <c r="D7" s="2"/>
      <c r="E7" s="2"/>
      <c r="F7" s="2"/>
      <c r="G7" s="2"/>
    </row>
    <row r="8" spans="1:7" ht="15" customHeight="1" x14ac:dyDescent="0.25">
      <c r="A8" s="688" t="s">
        <v>3</v>
      </c>
      <c r="B8" s="690" t="s">
        <v>4</v>
      </c>
      <c r="C8" s="690" t="s">
        <v>5</v>
      </c>
      <c r="D8" s="690" t="s">
        <v>6</v>
      </c>
      <c r="E8" s="690" t="s">
        <v>7</v>
      </c>
      <c r="F8" s="690" t="s">
        <v>8</v>
      </c>
      <c r="G8" s="690" t="s">
        <v>9</v>
      </c>
    </row>
    <row r="9" spans="1:7" ht="71.25" customHeight="1" x14ac:dyDescent="0.25">
      <c r="A9" s="689"/>
      <c r="B9" s="691"/>
      <c r="C9" s="691"/>
      <c r="D9" s="691"/>
      <c r="E9" s="691"/>
      <c r="F9" s="691"/>
      <c r="G9" s="691"/>
    </row>
    <row r="10" spans="1:7" x14ac:dyDescent="0.25">
      <c r="A10" s="47">
        <v>1</v>
      </c>
      <c r="B10" s="48">
        <v>2</v>
      </c>
      <c r="C10" s="3">
        <v>4</v>
      </c>
      <c r="D10" s="3">
        <v>6</v>
      </c>
      <c r="E10" s="3">
        <v>9</v>
      </c>
      <c r="F10" s="3">
        <v>8</v>
      </c>
      <c r="G10" s="3">
        <v>8</v>
      </c>
    </row>
    <row r="11" spans="1:7" ht="15.75" x14ac:dyDescent="0.25">
      <c r="A11" s="470" t="s">
        <v>1</v>
      </c>
      <c r="B11" s="471"/>
      <c r="C11" s="471"/>
      <c r="D11" s="471"/>
      <c r="E11" s="471"/>
      <c r="F11" s="471"/>
      <c r="G11" s="472"/>
    </row>
    <row r="12" spans="1:7" x14ac:dyDescent="0.25">
      <c r="A12" s="638" t="s">
        <v>10</v>
      </c>
      <c r="B12" s="639"/>
      <c r="C12" s="162" t="s">
        <v>11</v>
      </c>
      <c r="D12" s="163">
        <f>D13+D14</f>
        <v>434473.1</v>
      </c>
      <c r="E12" s="163">
        <f>E13+E14</f>
        <v>178702.5</v>
      </c>
      <c r="F12" s="175">
        <f>E12/D12</f>
        <v>0.41130854821621871</v>
      </c>
      <c r="G12" s="163">
        <f>G13</f>
        <v>178702.5</v>
      </c>
    </row>
    <row r="13" spans="1:7" ht="60" x14ac:dyDescent="0.25">
      <c r="A13" s="640"/>
      <c r="B13" s="641"/>
      <c r="C13" s="162" t="s">
        <v>12</v>
      </c>
      <c r="D13" s="163">
        <f>D16+D38+D50+D61</f>
        <v>434408</v>
      </c>
      <c r="E13" s="163">
        <f>E16+E38+E50+E61</f>
        <v>178702.5</v>
      </c>
      <c r="F13" s="175">
        <f>E13/D13</f>
        <v>0.41137018655273383</v>
      </c>
      <c r="G13" s="163">
        <f>G16+G38+G50+G61</f>
        <v>178702.5</v>
      </c>
    </row>
    <row r="14" spans="1:7" ht="36" x14ac:dyDescent="0.25">
      <c r="A14" s="642"/>
      <c r="B14" s="643"/>
      <c r="C14" s="162" t="s">
        <v>13</v>
      </c>
      <c r="D14" s="163">
        <f>D39</f>
        <v>65.099999999999994</v>
      </c>
      <c r="E14" s="163">
        <f>E43</f>
        <v>0</v>
      </c>
      <c r="F14" s="175">
        <f>E14/D14</f>
        <v>0</v>
      </c>
      <c r="G14" s="163">
        <f>G43</f>
        <v>0</v>
      </c>
    </row>
    <row r="15" spans="1:7" x14ac:dyDescent="0.25">
      <c r="A15" s="650" t="s">
        <v>974</v>
      </c>
      <c r="B15" s="651"/>
      <c r="C15" s="258" t="s">
        <v>11</v>
      </c>
      <c r="D15" s="259">
        <f>D16</f>
        <v>246928.9</v>
      </c>
      <c r="E15" s="259">
        <f>E16</f>
        <v>113722.9</v>
      </c>
      <c r="F15" s="260">
        <f>F16</f>
        <v>0.46054917022673325</v>
      </c>
      <c r="G15" s="259">
        <f>G16</f>
        <v>113722.9</v>
      </c>
    </row>
    <row r="16" spans="1:7" ht="63.75" x14ac:dyDescent="0.25">
      <c r="A16" s="654"/>
      <c r="B16" s="655"/>
      <c r="C16" s="258" t="s">
        <v>12</v>
      </c>
      <c r="D16" s="259">
        <f>D17+D20+D22+D25+D29+D33+D35</f>
        <v>246928.9</v>
      </c>
      <c r="E16" s="259">
        <f>E17+E20+E22+E25+E29+E33+E35</f>
        <v>113722.9</v>
      </c>
      <c r="F16" s="260">
        <f>E16/D16</f>
        <v>0.46054917022673325</v>
      </c>
      <c r="G16" s="259">
        <f>G17+G20+G22+G25+G29+G33+G35</f>
        <v>113722.9</v>
      </c>
    </row>
    <row r="17" spans="1:7" ht="63.75" x14ac:dyDescent="0.25">
      <c r="A17" s="51">
        <v>1</v>
      </c>
      <c r="B17" s="23" t="s">
        <v>14</v>
      </c>
      <c r="C17" s="215" t="s">
        <v>12</v>
      </c>
      <c r="D17" s="50">
        <f>D18</f>
        <v>302.8</v>
      </c>
      <c r="E17" s="50">
        <f>E18</f>
        <v>218.4</v>
      </c>
      <c r="F17" s="27">
        <f>E17/D17</f>
        <v>0.72126816380449144</v>
      </c>
      <c r="G17" s="50">
        <f>G18</f>
        <v>218.4</v>
      </c>
    </row>
    <row r="18" spans="1:7" ht="63.75" x14ac:dyDescent="0.25">
      <c r="A18" s="4" t="s">
        <v>15</v>
      </c>
      <c r="B18" s="23" t="s">
        <v>16</v>
      </c>
      <c r="C18" s="215" t="s">
        <v>12</v>
      </c>
      <c r="D18" s="50">
        <v>302.8</v>
      </c>
      <c r="E18" s="50">
        <v>218.4</v>
      </c>
      <c r="F18" s="25">
        <v>0.72099999999999997</v>
      </c>
      <c r="G18" s="50">
        <v>218.4</v>
      </c>
    </row>
    <row r="19" spans="1:7" ht="63.75" x14ac:dyDescent="0.25">
      <c r="A19" s="51" t="s">
        <v>17</v>
      </c>
      <c r="B19" s="220" t="s">
        <v>18</v>
      </c>
      <c r="C19" s="215" t="s">
        <v>12</v>
      </c>
      <c r="D19" s="50">
        <v>0</v>
      </c>
      <c r="E19" s="50">
        <v>0</v>
      </c>
      <c r="F19" s="27">
        <v>0</v>
      </c>
      <c r="G19" s="50">
        <v>0</v>
      </c>
    </row>
    <row r="20" spans="1:7" ht="63.75" x14ac:dyDescent="0.25">
      <c r="A20" s="51">
        <v>2</v>
      </c>
      <c r="B20" s="23" t="s">
        <v>19</v>
      </c>
      <c r="C20" s="215" t="s">
        <v>12</v>
      </c>
      <c r="D20" s="50">
        <f>D21</f>
        <v>4410</v>
      </c>
      <c r="E20" s="50">
        <f>E21</f>
        <v>1735.5</v>
      </c>
      <c r="F20" s="27">
        <v>0.39400000000000002</v>
      </c>
      <c r="G20" s="50">
        <f>G21</f>
        <v>1735.5</v>
      </c>
    </row>
    <row r="21" spans="1:7" ht="63.75" x14ac:dyDescent="0.25">
      <c r="A21" s="51" t="s">
        <v>20</v>
      </c>
      <c r="B21" s="23" t="s">
        <v>21</v>
      </c>
      <c r="C21" s="215" t="s">
        <v>12</v>
      </c>
      <c r="D21" s="50">
        <v>4410</v>
      </c>
      <c r="E21" s="50">
        <v>1735.5</v>
      </c>
      <c r="F21" s="25">
        <v>0.39400000000000002</v>
      </c>
      <c r="G21" s="50">
        <v>1735.5</v>
      </c>
    </row>
    <row r="22" spans="1:7" ht="63.75" x14ac:dyDescent="0.25">
      <c r="A22" s="51">
        <v>3</v>
      </c>
      <c r="B22" s="23" t="s">
        <v>22</v>
      </c>
      <c r="C22" s="215" t="s">
        <v>12</v>
      </c>
      <c r="D22" s="50">
        <f>D23+D24</f>
        <v>212956.1</v>
      </c>
      <c r="E22" s="50">
        <f>E23+E24</f>
        <v>96623.2</v>
      </c>
      <c r="F22" s="27">
        <f>E22/D22</f>
        <v>0.45372356086536142</v>
      </c>
      <c r="G22" s="50">
        <f>G23+G24</f>
        <v>96623.2</v>
      </c>
    </row>
    <row r="23" spans="1:7" ht="153" x14ac:dyDescent="0.25">
      <c r="A23" s="51" t="s">
        <v>23</v>
      </c>
      <c r="B23" s="23" t="s">
        <v>24</v>
      </c>
      <c r="C23" s="215" t="s">
        <v>12</v>
      </c>
      <c r="D23" s="50">
        <v>12587.1</v>
      </c>
      <c r="E23" s="50">
        <v>4981.8999999999996</v>
      </c>
      <c r="F23" s="25">
        <v>0.39600000000000002</v>
      </c>
      <c r="G23" s="50">
        <v>4981.8999999999996</v>
      </c>
    </row>
    <row r="24" spans="1:7" ht="63.75" x14ac:dyDescent="0.25">
      <c r="A24" s="51" t="s">
        <v>25</v>
      </c>
      <c r="B24" s="23" t="s">
        <v>26</v>
      </c>
      <c r="C24" s="215" t="s">
        <v>12</v>
      </c>
      <c r="D24" s="50">
        <v>200369</v>
      </c>
      <c r="E24" s="50">
        <v>91641.3</v>
      </c>
      <c r="F24" s="25">
        <v>0.45700000000000002</v>
      </c>
      <c r="G24" s="50">
        <v>91641.3</v>
      </c>
    </row>
    <row r="25" spans="1:7" ht="63.75" x14ac:dyDescent="0.25">
      <c r="A25" s="51">
        <v>4</v>
      </c>
      <c r="B25" s="23" t="s">
        <v>27</v>
      </c>
      <c r="C25" s="215" t="s">
        <v>12</v>
      </c>
      <c r="D25" s="50">
        <f>D26+D27+D28</f>
        <v>533</v>
      </c>
      <c r="E25" s="50">
        <f>E26+E27+E28</f>
        <v>216.8</v>
      </c>
      <c r="F25" s="27">
        <f>E25/D25</f>
        <v>0.40675422138836775</v>
      </c>
      <c r="G25" s="50">
        <f>G26+G27+G28</f>
        <v>216.8</v>
      </c>
    </row>
    <row r="26" spans="1:7" ht="63.75" x14ac:dyDescent="0.25">
      <c r="A26" s="51" t="s">
        <v>28</v>
      </c>
      <c r="B26" s="23" t="s">
        <v>29</v>
      </c>
      <c r="C26" s="215" t="s">
        <v>12</v>
      </c>
      <c r="D26" s="50">
        <v>403</v>
      </c>
      <c r="E26" s="50">
        <v>202</v>
      </c>
      <c r="F26" s="25">
        <v>0.501</v>
      </c>
      <c r="G26" s="50">
        <v>202</v>
      </c>
    </row>
    <row r="27" spans="1:7" ht="63.75" x14ac:dyDescent="0.25">
      <c r="A27" s="51" t="s">
        <v>30</v>
      </c>
      <c r="B27" s="23" t="s">
        <v>31</v>
      </c>
      <c r="C27" s="215" t="s">
        <v>12</v>
      </c>
      <c r="D27" s="50">
        <v>80</v>
      </c>
      <c r="E27" s="50">
        <v>10.8</v>
      </c>
      <c r="F27" s="25">
        <v>0.13500000000000001</v>
      </c>
      <c r="G27" s="50">
        <v>10.8</v>
      </c>
    </row>
    <row r="28" spans="1:7" ht="63.75" x14ac:dyDescent="0.25">
      <c r="A28" s="51" t="s">
        <v>32</v>
      </c>
      <c r="B28" s="23" t="s">
        <v>33</v>
      </c>
      <c r="C28" s="215" t="s">
        <v>12</v>
      </c>
      <c r="D28" s="50">
        <v>50</v>
      </c>
      <c r="E28" s="50">
        <v>4</v>
      </c>
      <c r="F28" s="25">
        <v>0.08</v>
      </c>
      <c r="G28" s="50">
        <v>4</v>
      </c>
    </row>
    <row r="29" spans="1:7" ht="63.75" x14ac:dyDescent="0.25">
      <c r="A29" s="51">
        <v>5</v>
      </c>
      <c r="B29" s="23" t="s">
        <v>34</v>
      </c>
      <c r="C29" s="215" t="s">
        <v>12</v>
      </c>
      <c r="D29" s="50">
        <f>D30+D31+D32</f>
        <v>28677</v>
      </c>
      <c r="E29" s="50">
        <f>E30+E31+E32</f>
        <v>14929</v>
      </c>
      <c r="F29" s="27">
        <f>E29/D29</f>
        <v>0.52059141472259995</v>
      </c>
      <c r="G29" s="50">
        <f>G30+G31+G32</f>
        <v>14929</v>
      </c>
    </row>
    <row r="30" spans="1:7" ht="63.75" x14ac:dyDescent="0.25">
      <c r="A30" s="51" t="s">
        <v>35</v>
      </c>
      <c r="B30" s="23" t="s">
        <v>36</v>
      </c>
      <c r="C30" s="215" t="s">
        <v>12</v>
      </c>
      <c r="D30" s="50">
        <v>27942</v>
      </c>
      <c r="E30" s="50">
        <v>14246.6</v>
      </c>
      <c r="F30" s="25">
        <v>0.51</v>
      </c>
      <c r="G30" s="50">
        <v>14246.6</v>
      </c>
    </row>
    <row r="31" spans="1:7" ht="63.75" x14ac:dyDescent="0.25">
      <c r="A31" s="51" t="s">
        <v>37</v>
      </c>
      <c r="B31" s="23" t="s">
        <v>38</v>
      </c>
      <c r="C31" s="215" t="s">
        <v>12</v>
      </c>
      <c r="D31" s="50">
        <v>550</v>
      </c>
      <c r="E31" s="50">
        <v>499.5</v>
      </c>
      <c r="F31" s="25">
        <v>0.90800000000000003</v>
      </c>
      <c r="G31" s="50">
        <v>499.5</v>
      </c>
    </row>
    <row r="32" spans="1:7" ht="63.75" x14ac:dyDescent="0.25">
      <c r="A32" s="51" t="s">
        <v>39</v>
      </c>
      <c r="B32" s="23" t="s">
        <v>40</v>
      </c>
      <c r="C32" s="215" t="s">
        <v>12</v>
      </c>
      <c r="D32" s="50">
        <v>185</v>
      </c>
      <c r="E32" s="50">
        <v>182.9</v>
      </c>
      <c r="F32" s="25">
        <v>0.98899999999999999</v>
      </c>
      <c r="G32" s="50">
        <v>182.9</v>
      </c>
    </row>
    <row r="33" spans="1:7" ht="63.75" x14ac:dyDescent="0.25">
      <c r="A33" s="51">
        <v>6</v>
      </c>
      <c r="B33" s="23" t="s">
        <v>41</v>
      </c>
      <c r="C33" s="215" t="s">
        <v>12</v>
      </c>
      <c r="D33" s="50">
        <f>D34</f>
        <v>50</v>
      </c>
      <c r="E33" s="50">
        <f>E34</f>
        <v>0</v>
      </c>
      <c r="F33" s="27">
        <f>E33/D33</f>
        <v>0</v>
      </c>
      <c r="G33" s="50">
        <f>G34</f>
        <v>0</v>
      </c>
    </row>
    <row r="34" spans="1:7" ht="63.75" x14ac:dyDescent="0.25">
      <c r="A34" s="51" t="s">
        <v>42</v>
      </c>
      <c r="B34" s="23" t="s">
        <v>43</v>
      </c>
      <c r="C34" s="215" t="s">
        <v>12</v>
      </c>
      <c r="D34" s="5">
        <v>50</v>
      </c>
      <c r="E34" s="5">
        <v>0</v>
      </c>
      <c r="F34" s="27">
        <v>0</v>
      </c>
      <c r="G34" s="5">
        <v>0</v>
      </c>
    </row>
    <row r="35" spans="1:7" ht="63.75" x14ac:dyDescent="0.25">
      <c r="A35" s="51">
        <v>7</v>
      </c>
      <c r="B35" s="23" t="s">
        <v>44</v>
      </c>
      <c r="C35" s="215" t="s">
        <v>12</v>
      </c>
      <c r="D35" s="50">
        <v>0</v>
      </c>
      <c r="E35" s="50">
        <f>E36</f>
        <v>0</v>
      </c>
      <c r="F35" s="27">
        <v>0</v>
      </c>
      <c r="G35" s="50">
        <f>G36</f>
        <v>0</v>
      </c>
    </row>
    <row r="36" spans="1:7" ht="63.75" x14ac:dyDescent="0.25">
      <c r="A36" s="51" t="s">
        <v>45</v>
      </c>
      <c r="B36" s="23" t="s">
        <v>46</v>
      </c>
      <c r="C36" s="215" t="s">
        <v>12</v>
      </c>
      <c r="D36" s="50" t="s">
        <v>47</v>
      </c>
      <c r="E36" s="50">
        <v>0</v>
      </c>
      <c r="F36" s="27">
        <v>0</v>
      </c>
      <c r="G36" s="50">
        <v>0</v>
      </c>
    </row>
    <row r="37" spans="1:7" x14ac:dyDescent="0.25">
      <c r="A37" s="650" t="s">
        <v>48</v>
      </c>
      <c r="B37" s="651"/>
      <c r="C37" s="258" t="s">
        <v>11</v>
      </c>
      <c r="D37" s="259">
        <f>D38+D39</f>
        <v>51673.5</v>
      </c>
      <c r="E37" s="259">
        <f>E38+E39</f>
        <v>20832</v>
      </c>
      <c r="F37" s="261">
        <f>E37/D37</f>
        <v>0.40314668060030773</v>
      </c>
      <c r="G37" s="259">
        <f>G38+G39</f>
        <v>20831.899999999998</v>
      </c>
    </row>
    <row r="38" spans="1:7" ht="63.75" x14ac:dyDescent="0.25">
      <c r="A38" s="652"/>
      <c r="B38" s="653"/>
      <c r="C38" s="258" t="s">
        <v>12</v>
      </c>
      <c r="D38" s="259">
        <f>D40+D44</f>
        <v>51608.4</v>
      </c>
      <c r="E38" s="259">
        <f>E40+E44</f>
        <v>20832</v>
      </c>
      <c r="F38" s="261">
        <f>E38/D38</f>
        <v>0.40365521891785056</v>
      </c>
      <c r="G38" s="259">
        <f>G40+G45</f>
        <v>20831.899999999998</v>
      </c>
    </row>
    <row r="39" spans="1:7" ht="38.25" x14ac:dyDescent="0.25">
      <c r="A39" s="654"/>
      <c r="B39" s="655"/>
      <c r="C39" s="258" t="s">
        <v>13</v>
      </c>
      <c r="D39" s="259">
        <f t="shared" ref="D39:E41" si="0">D41</f>
        <v>65.099999999999994</v>
      </c>
      <c r="E39" s="259">
        <f t="shared" si="0"/>
        <v>0</v>
      </c>
      <c r="F39" s="262">
        <f>E39/D39</f>
        <v>0</v>
      </c>
      <c r="G39" s="259">
        <f>G41</f>
        <v>0</v>
      </c>
    </row>
    <row r="40" spans="1:7" ht="63.75" x14ac:dyDescent="0.25">
      <c r="A40" s="688">
        <v>1</v>
      </c>
      <c r="B40" s="646" t="s">
        <v>49</v>
      </c>
      <c r="C40" s="215" t="s">
        <v>12</v>
      </c>
      <c r="D40" s="50">
        <f t="shared" si="0"/>
        <v>50789</v>
      </c>
      <c r="E40" s="50">
        <f t="shared" si="0"/>
        <v>20654.7</v>
      </c>
      <c r="F40" s="27">
        <f>E40/D40</f>
        <v>0.40667664258008623</v>
      </c>
      <c r="G40" s="50">
        <f>G42</f>
        <v>20654.599999999999</v>
      </c>
    </row>
    <row r="41" spans="1:7" ht="38.25" x14ac:dyDescent="0.25">
      <c r="A41" s="689"/>
      <c r="B41" s="647"/>
      <c r="C41" s="215" t="s">
        <v>13</v>
      </c>
      <c r="D41" s="50">
        <f t="shared" si="0"/>
        <v>65.099999999999994</v>
      </c>
      <c r="E41" s="50">
        <f t="shared" si="0"/>
        <v>0</v>
      </c>
      <c r="F41" s="27">
        <f>E41/D41</f>
        <v>0</v>
      </c>
      <c r="G41" s="50">
        <f>G43</f>
        <v>0</v>
      </c>
    </row>
    <row r="42" spans="1:7" ht="63.75" x14ac:dyDescent="0.25">
      <c r="A42" s="6" t="s">
        <v>50</v>
      </c>
      <c r="B42" s="213" t="s">
        <v>51</v>
      </c>
      <c r="C42" s="215" t="s">
        <v>12</v>
      </c>
      <c r="D42" s="50">
        <v>50789</v>
      </c>
      <c r="E42" s="50">
        <v>20654.7</v>
      </c>
      <c r="F42" s="25">
        <v>0.40699999999999997</v>
      </c>
      <c r="G42" s="50">
        <v>20654.599999999999</v>
      </c>
    </row>
    <row r="43" spans="1:7" ht="51" x14ac:dyDescent="0.25">
      <c r="A43" s="7" t="s">
        <v>52</v>
      </c>
      <c r="B43" s="213" t="s">
        <v>53</v>
      </c>
      <c r="C43" s="215" t="s">
        <v>13</v>
      </c>
      <c r="D43" s="50">
        <v>65.099999999999994</v>
      </c>
      <c r="E43" s="50">
        <v>0</v>
      </c>
      <c r="F43" s="25">
        <v>0</v>
      </c>
      <c r="G43" s="50">
        <v>0</v>
      </c>
    </row>
    <row r="44" spans="1:7" ht="63.75" x14ac:dyDescent="0.25">
      <c r="A44" s="221" t="s">
        <v>54</v>
      </c>
      <c r="B44" s="213" t="s">
        <v>55</v>
      </c>
      <c r="C44" s="215" t="s">
        <v>12</v>
      </c>
      <c r="D44" s="50">
        <f>D45</f>
        <v>819.4</v>
      </c>
      <c r="E44" s="50">
        <f>E45</f>
        <v>177.3</v>
      </c>
      <c r="F44" s="27">
        <f>E44/D44</f>
        <v>0.21637783744203076</v>
      </c>
      <c r="G44" s="50">
        <f>G45</f>
        <v>177.3</v>
      </c>
    </row>
    <row r="45" spans="1:7" ht="63.75" x14ac:dyDescent="0.25">
      <c r="A45" s="7" t="s">
        <v>56</v>
      </c>
      <c r="B45" s="213" t="s">
        <v>57</v>
      </c>
      <c r="C45" s="215" t="s">
        <v>12</v>
      </c>
      <c r="D45" s="50">
        <v>819.4</v>
      </c>
      <c r="E45" s="50">
        <v>177.3</v>
      </c>
      <c r="F45" s="25">
        <v>0.216</v>
      </c>
      <c r="G45" s="50">
        <v>177.3</v>
      </c>
    </row>
    <row r="46" spans="1:7" x14ac:dyDescent="0.25">
      <c r="A46" s="650" t="s">
        <v>58</v>
      </c>
      <c r="B46" s="651"/>
      <c r="C46" s="258" t="s">
        <v>11</v>
      </c>
      <c r="D46" s="259" t="str">
        <f>D47</f>
        <v>-</v>
      </c>
      <c r="E46" s="259" t="str">
        <f>E47</f>
        <v>-</v>
      </c>
      <c r="F46" s="262" t="s">
        <v>546</v>
      </c>
      <c r="G46" s="259" t="str">
        <f>G47</f>
        <v>-</v>
      </c>
    </row>
    <row r="47" spans="1:7" ht="63.75" x14ac:dyDescent="0.25">
      <c r="A47" s="654"/>
      <c r="B47" s="655"/>
      <c r="C47" s="258" t="s">
        <v>12</v>
      </c>
      <c r="D47" s="259" t="s">
        <v>546</v>
      </c>
      <c r="E47" s="259" t="s">
        <v>546</v>
      </c>
      <c r="F47" s="259" t="s">
        <v>546</v>
      </c>
      <c r="G47" s="259" t="s">
        <v>546</v>
      </c>
    </row>
    <row r="48" spans="1:7" ht="63.75" x14ac:dyDescent="0.25">
      <c r="A48" s="7" t="s">
        <v>15</v>
      </c>
      <c r="B48" s="23" t="s">
        <v>59</v>
      </c>
      <c r="C48" s="215" t="s">
        <v>12</v>
      </c>
      <c r="D48" s="164" t="s">
        <v>546</v>
      </c>
      <c r="E48" s="164" t="s">
        <v>546</v>
      </c>
      <c r="F48" s="164" t="s">
        <v>546</v>
      </c>
      <c r="G48" s="164" t="s">
        <v>546</v>
      </c>
    </row>
    <row r="49" spans="1:7" x14ac:dyDescent="0.25">
      <c r="A49" s="650" t="s">
        <v>60</v>
      </c>
      <c r="B49" s="651"/>
      <c r="C49" s="258" t="s">
        <v>11</v>
      </c>
      <c r="D49" s="259">
        <f t="shared" ref="D49:G50" si="1">D50</f>
        <v>24410.699999999997</v>
      </c>
      <c r="E49" s="259">
        <f t="shared" si="1"/>
        <v>665</v>
      </c>
      <c r="F49" s="262">
        <f t="shared" si="1"/>
        <v>2.724215200711164E-2</v>
      </c>
      <c r="G49" s="259">
        <f t="shared" si="1"/>
        <v>665</v>
      </c>
    </row>
    <row r="50" spans="1:7" ht="63.75" x14ac:dyDescent="0.25">
      <c r="A50" s="654"/>
      <c r="B50" s="655"/>
      <c r="C50" s="258" t="s">
        <v>12</v>
      </c>
      <c r="D50" s="259">
        <f>D51</f>
        <v>24410.699999999997</v>
      </c>
      <c r="E50" s="259">
        <f t="shared" si="1"/>
        <v>665</v>
      </c>
      <c r="F50" s="262">
        <f t="shared" si="1"/>
        <v>2.724215200711164E-2</v>
      </c>
      <c r="G50" s="259">
        <f t="shared" si="1"/>
        <v>665</v>
      </c>
    </row>
    <row r="51" spans="1:7" ht="63.75" x14ac:dyDescent="0.25">
      <c r="A51" s="221" t="s">
        <v>61</v>
      </c>
      <c r="B51" s="23" t="s">
        <v>62</v>
      </c>
      <c r="C51" s="215" t="s">
        <v>12</v>
      </c>
      <c r="D51" s="50">
        <f>D52+D53+D54+D55+D56+D57+D58+D59</f>
        <v>24410.699999999997</v>
      </c>
      <c r="E51" s="50">
        <f t="shared" ref="E51:G51" si="2">E52+E53+E54+E55+E56+E57+E58+E59</f>
        <v>665</v>
      </c>
      <c r="F51" s="27">
        <f>E51/D51</f>
        <v>2.724215200711164E-2</v>
      </c>
      <c r="G51" s="50">
        <f t="shared" si="2"/>
        <v>665</v>
      </c>
    </row>
    <row r="52" spans="1:7" ht="63.75" x14ac:dyDescent="0.25">
      <c r="A52" s="221" t="s">
        <v>15</v>
      </c>
      <c r="B52" s="23" t="s">
        <v>63</v>
      </c>
      <c r="C52" s="215" t="s">
        <v>12</v>
      </c>
      <c r="D52" s="50">
        <v>16766.599999999999</v>
      </c>
      <c r="E52" s="50">
        <v>0</v>
      </c>
      <c r="F52" s="27">
        <v>0</v>
      </c>
      <c r="G52" s="50">
        <v>0</v>
      </c>
    </row>
    <row r="53" spans="1:7" s="45" customFormat="1" ht="63.75" x14ac:dyDescent="0.25">
      <c r="A53" s="221" t="s">
        <v>414</v>
      </c>
      <c r="B53" s="23" t="s">
        <v>67</v>
      </c>
      <c r="C53" s="215" t="s">
        <v>12</v>
      </c>
      <c r="D53" s="50">
        <v>3150</v>
      </c>
      <c r="E53" s="50">
        <v>0</v>
      </c>
      <c r="F53" s="27">
        <v>0</v>
      </c>
      <c r="G53" s="50">
        <v>0</v>
      </c>
    </row>
    <row r="54" spans="1:7" ht="76.5" x14ac:dyDescent="0.25">
      <c r="A54" s="221" t="s">
        <v>64</v>
      </c>
      <c r="B54" s="23" t="s">
        <v>68</v>
      </c>
      <c r="C54" s="215" t="s">
        <v>12</v>
      </c>
      <c r="D54" s="50">
        <v>3568.8</v>
      </c>
      <c r="E54" s="50">
        <v>0</v>
      </c>
      <c r="F54" s="27">
        <v>0</v>
      </c>
      <c r="G54" s="50">
        <v>0</v>
      </c>
    </row>
    <row r="55" spans="1:7" ht="63.75" x14ac:dyDescent="0.25">
      <c r="A55" s="221" t="s">
        <v>65</v>
      </c>
      <c r="B55" s="23" t="s">
        <v>69</v>
      </c>
      <c r="C55" s="215" t="s">
        <v>12</v>
      </c>
      <c r="D55" s="50">
        <v>300</v>
      </c>
      <c r="E55" s="50">
        <v>280</v>
      </c>
      <c r="F55" s="27">
        <v>0.93300000000000005</v>
      </c>
      <c r="G55" s="50">
        <v>280</v>
      </c>
    </row>
    <row r="56" spans="1:7" ht="63.75" x14ac:dyDescent="0.25">
      <c r="A56" s="221" t="s">
        <v>66</v>
      </c>
      <c r="B56" s="23" t="s">
        <v>70</v>
      </c>
      <c r="C56" s="215" t="s">
        <v>12</v>
      </c>
      <c r="D56" s="50">
        <v>250.3</v>
      </c>
      <c r="E56" s="50">
        <v>60</v>
      </c>
      <c r="F56" s="27">
        <v>0.24</v>
      </c>
      <c r="G56" s="50">
        <v>60</v>
      </c>
    </row>
    <row r="57" spans="1:7" ht="63.75" x14ac:dyDescent="0.25">
      <c r="A57" s="221" t="s">
        <v>71</v>
      </c>
      <c r="B57" s="23" t="s">
        <v>72</v>
      </c>
      <c r="C57" s="215" t="s">
        <v>12</v>
      </c>
      <c r="D57" s="50">
        <v>65</v>
      </c>
      <c r="E57" s="50">
        <v>65</v>
      </c>
      <c r="F57" s="27">
        <v>1</v>
      </c>
      <c r="G57" s="50">
        <v>65</v>
      </c>
    </row>
    <row r="58" spans="1:7" ht="63.75" x14ac:dyDescent="0.25">
      <c r="A58" s="221" t="s">
        <v>73</v>
      </c>
      <c r="B58" s="23" t="s">
        <v>74</v>
      </c>
      <c r="C58" s="215" t="s">
        <v>12</v>
      </c>
      <c r="D58" s="50">
        <v>260</v>
      </c>
      <c r="E58" s="50">
        <v>260</v>
      </c>
      <c r="F58" s="27">
        <v>1</v>
      </c>
      <c r="G58" s="50">
        <v>260</v>
      </c>
    </row>
    <row r="59" spans="1:7" ht="63.75" x14ac:dyDescent="0.25">
      <c r="A59" s="221" t="s">
        <v>75</v>
      </c>
      <c r="B59" s="23" t="s">
        <v>76</v>
      </c>
      <c r="C59" s="215" t="s">
        <v>12</v>
      </c>
      <c r="D59" s="50">
        <v>50</v>
      </c>
      <c r="E59" s="50">
        <v>0</v>
      </c>
      <c r="F59" s="27">
        <v>0</v>
      </c>
      <c r="G59" s="50">
        <v>0</v>
      </c>
    </row>
    <row r="60" spans="1:7" x14ac:dyDescent="0.25">
      <c r="A60" s="650" t="s">
        <v>77</v>
      </c>
      <c r="B60" s="651"/>
      <c r="C60" s="258" t="s">
        <v>11</v>
      </c>
      <c r="D60" s="259">
        <f>D61</f>
        <v>111460</v>
      </c>
      <c r="E60" s="259">
        <f>E61</f>
        <v>43482.6</v>
      </c>
      <c r="F60" s="262">
        <f>F61</f>
        <v>0.39011842813565406</v>
      </c>
      <c r="G60" s="259">
        <f>G61</f>
        <v>43482.7</v>
      </c>
    </row>
    <row r="61" spans="1:7" ht="63.75" x14ac:dyDescent="0.25">
      <c r="A61" s="654"/>
      <c r="B61" s="655"/>
      <c r="C61" s="258" t="s">
        <v>12</v>
      </c>
      <c r="D61" s="259">
        <f>D62+D64</f>
        <v>111460</v>
      </c>
      <c r="E61" s="259">
        <f>E62+E64</f>
        <v>43482.6</v>
      </c>
      <c r="F61" s="262">
        <f>E61/D61</f>
        <v>0.39011842813565406</v>
      </c>
      <c r="G61" s="259">
        <f>G62+G64</f>
        <v>43482.7</v>
      </c>
    </row>
    <row r="62" spans="1:7" ht="63.75" x14ac:dyDescent="0.25">
      <c r="A62" s="51">
        <v>1</v>
      </c>
      <c r="B62" s="23" t="s">
        <v>78</v>
      </c>
      <c r="C62" s="215" t="s">
        <v>12</v>
      </c>
      <c r="D62" s="214">
        <f>D63</f>
        <v>15882</v>
      </c>
      <c r="E62" s="214">
        <f>E63</f>
        <v>5101.6000000000004</v>
      </c>
      <c r="F62" s="27">
        <f>E62/D62</f>
        <v>0.32121899005163079</v>
      </c>
      <c r="G62" s="214">
        <f>G63</f>
        <v>5101.6000000000004</v>
      </c>
    </row>
    <row r="63" spans="1:7" ht="63.75" x14ac:dyDescent="0.25">
      <c r="A63" s="51">
        <v>1.1000000000000001</v>
      </c>
      <c r="B63" s="23" t="s">
        <v>79</v>
      </c>
      <c r="C63" s="215" t="s">
        <v>12</v>
      </c>
      <c r="D63" s="214">
        <v>15882</v>
      </c>
      <c r="E63" s="214">
        <v>5101.6000000000004</v>
      </c>
      <c r="F63" s="224">
        <v>0.32100000000000001</v>
      </c>
      <c r="G63" s="214">
        <v>5101.6000000000004</v>
      </c>
    </row>
    <row r="64" spans="1:7" ht="63.75" x14ac:dyDescent="0.25">
      <c r="A64" s="51">
        <v>2</v>
      </c>
      <c r="B64" s="23" t="s">
        <v>80</v>
      </c>
      <c r="C64" s="24" t="s">
        <v>12</v>
      </c>
      <c r="D64" s="174">
        <f>D65</f>
        <v>95578</v>
      </c>
      <c r="E64" s="174">
        <f>E65</f>
        <v>38381</v>
      </c>
      <c r="F64" s="27">
        <f>E64/D64</f>
        <v>0.40156730628387288</v>
      </c>
      <c r="G64" s="174">
        <f>G65</f>
        <v>38381.1</v>
      </c>
    </row>
    <row r="65" spans="1:7" ht="63.75" x14ac:dyDescent="0.25">
      <c r="A65" s="47">
        <v>2.1</v>
      </c>
      <c r="B65" s="213" t="s">
        <v>81</v>
      </c>
      <c r="C65" s="215" t="s">
        <v>12</v>
      </c>
      <c r="D65" s="9">
        <v>95578</v>
      </c>
      <c r="E65" s="9">
        <v>38381</v>
      </c>
      <c r="F65" s="27">
        <v>0.40200000000000002</v>
      </c>
      <c r="G65" s="9">
        <v>38381.1</v>
      </c>
    </row>
    <row r="66" spans="1:7" ht="27.75" customHeight="1" x14ac:dyDescent="0.25">
      <c r="A66" s="698" t="s">
        <v>82</v>
      </c>
      <c r="B66" s="471"/>
      <c r="C66" s="471"/>
      <c r="D66" s="471"/>
      <c r="E66" s="471"/>
      <c r="F66" s="471"/>
      <c r="G66" s="472"/>
    </row>
    <row r="67" spans="1:7" ht="15" customHeight="1" x14ac:dyDescent="0.25">
      <c r="A67" s="692"/>
      <c r="B67" s="695" t="s">
        <v>10</v>
      </c>
      <c r="C67" s="294" t="s">
        <v>11</v>
      </c>
      <c r="D67" s="295">
        <f>D68+D69+D70+D71</f>
        <v>3652160.926</v>
      </c>
      <c r="E67" s="295">
        <f>E68+E69+E70+E71</f>
        <v>1456533.58</v>
      </c>
      <c r="F67" s="296">
        <f t="shared" ref="F67:F72" si="3">E67/D67</f>
        <v>0.39881418412612413</v>
      </c>
      <c r="G67" s="295">
        <f>E67</f>
        <v>1456533.58</v>
      </c>
    </row>
    <row r="68" spans="1:7" ht="38.25" x14ac:dyDescent="0.25">
      <c r="A68" s="693"/>
      <c r="B68" s="696"/>
      <c r="C68" s="294" t="s">
        <v>13</v>
      </c>
      <c r="D68" s="295">
        <f t="shared" ref="D68:E71" si="4">D73+D231+D500+D620</f>
        <v>4379.1379999999999</v>
      </c>
      <c r="E68" s="295">
        <f t="shared" si="4"/>
        <v>0</v>
      </c>
      <c r="F68" s="296">
        <f t="shared" si="3"/>
        <v>0</v>
      </c>
      <c r="G68" s="295">
        <f t="shared" ref="G68:G130" si="5">E68</f>
        <v>0</v>
      </c>
    </row>
    <row r="69" spans="1:7" ht="51" x14ac:dyDescent="0.25">
      <c r="A69" s="693"/>
      <c r="B69" s="696"/>
      <c r="C69" s="294" t="s">
        <v>83</v>
      </c>
      <c r="D69" s="295">
        <f t="shared" si="4"/>
        <v>1639673.338</v>
      </c>
      <c r="E69" s="295">
        <f t="shared" si="4"/>
        <v>852155.6719999999</v>
      </c>
      <c r="F69" s="296">
        <f t="shared" si="3"/>
        <v>0.51971063519238603</v>
      </c>
      <c r="G69" s="295">
        <f t="shared" si="5"/>
        <v>852155.6719999999</v>
      </c>
    </row>
    <row r="70" spans="1:7" ht="63.75" x14ac:dyDescent="0.25">
      <c r="A70" s="693"/>
      <c r="B70" s="696"/>
      <c r="C70" s="294" t="s">
        <v>12</v>
      </c>
      <c r="D70" s="295">
        <f t="shared" si="4"/>
        <v>1270208.45</v>
      </c>
      <c r="E70" s="295">
        <f t="shared" si="4"/>
        <v>556672.22</v>
      </c>
      <c r="F70" s="296">
        <f t="shared" si="3"/>
        <v>0.43825265057872981</v>
      </c>
      <c r="G70" s="295">
        <f t="shared" si="5"/>
        <v>556672.22</v>
      </c>
    </row>
    <row r="71" spans="1:7" ht="25.5" x14ac:dyDescent="0.25">
      <c r="A71" s="694"/>
      <c r="B71" s="697"/>
      <c r="C71" s="294" t="s">
        <v>84</v>
      </c>
      <c r="D71" s="295">
        <f t="shared" si="4"/>
        <v>737900</v>
      </c>
      <c r="E71" s="295">
        <f t="shared" si="4"/>
        <v>47705.688000000002</v>
      </c>
      <c r="F71" s="296">
        <f t="shared" si="3"/>
        <v>6.4650613904323084E-2</v>
      </c>
      <c r="G71" s="295">
        <f t="shared" si="5"/>
        <v>47705.688000000002</v>
      </c>
    </row>
    <row r="72" spans="1:7" ht="15" customHeight="1" x14ac:dyDescent="0.25">
      <c r="A72" s="719" t="s">
        <v>980</v>
      </c>
      <c r="B72" s="720"/>
      <c r="C72" s="297" t="s">
        <v>11</v>
      </c>
      <c r="D72" s="298">
        <f>D73+D74+D75+D76</f>
        <v>1913172.68</v>
      </c>
      <c r="E72" s="298">
        <f>E73+E74+E75+E76</f>
        <v>555530.24100000004</v>
      </c>
      <c r="F72" s="299">
        <f t="shared" si="3"/>
        <v>0.29037119691673624</v>
      </c>
      <c r="G72" s="298">
        <f t="shared" si="5"/>
        <v>555530.24100000004</v>
      </c>
    </row>
    <row r="73" spans="1:7" ht="38.25" x14ac:dyDescent="0.25">
      <c r="A73" s="721"/>
      <c r="B73" s="722"/>
      <c r="C73" s="297" t="s">
        <v>13</v>
      </c>
      <c r="D73" s="298">
        <f>D78+D145</f>
        <v>0</v>
      </c>
      <c r="E73" s="298">
        <f>E78+E145</f>
        <v>0</v>
      </c>
      <c r="F73" s="299">
        <v>0</v>
      </c>
      <c r="G73" s="298">
        <f t="shared" si="5"/>
        <v>0</v>
      </c>
    </row>
    <row r="74" spans="1:7" ht="51" x14ac:dyDescent="0.25">
      <c r="A74" s="721"/>
      <c r="B74" s="722"/>
      <c r="C74" s="297" t="s">
        <v>83</v>
      </c>
      <c r="D74" s="298">
        <f t="shared" ref="D74:D76" si="6">D79+D146</f>
        <v>555368</v>
      </c>
      <c r="E74" s="298">
        <f>E79+E146</f>
        <v>247202.91</v>
      </c>
      <c r="F74" s="299">
        <f>E74/D74</f>
        <v>0.44511550899583702</v>
      </c>
      <c r="G74" s="298">
        <f t="shared" si="5"/>
        <v>247202.91</v>
      </c>
    </row>
    <row r="75" spans="1:7" ht="63.75" x14ac:dyDescent="0.25">
      <c r="A75" s="721"/>
      <c r="B75" s="722"/>
      <c r="C75" s="297" t="s">
        <v>12</v>
      </c>
      <c r="D75" s="298">
        <f>D80+D147</f>
        <v>619904.67999999993</v>
      </c>
      <c r="E75" s="298">
        <f>E80+E147</f>
        <v>260621.64300000001</v>
      </c>
      <c r="F75" s="299">
        <f>E75/D75</f>
        <v>0.4204221252209292</v>
      </c>
      <c r="G75" s="298">
        <f t="shared" si="5"/>
        <v>260621.64300000001</v>
      </c>
    </row>
    <row r="76" spans="1:7" ht="25.5" x14ac:dyDescent="0.25">
      <c r="A76" s="723"/>
      <c r="B76" s="724"/>
      <c r="C76" s="297" t="s">
        <v>84</v>
      </c>
      <c r="D76" s="298">
        <f t="shared" si="6"/>
        <v>737900</v>
      </c>
      <c r="E76" s="298">
        <f>E81+E148</f>
        <v>47705.688000000002</v>
      </c>
      <c r="F76" s="299">
        <f>E76/D76</f>
        <v>6.4650613904323084E-2</v>
      </c>
      <c r="G76" s="298">
        <f t="shared" si="5"/>
        <v>47705.688000000002</v>
      </c>
    </row>
    <row r="77" spans="1:7" x14ac:dyDescent="0.25">
      <c r="A77" s="664">
        <v>1</v>
      </c>
      <c r="B77" s="300" t="s">
        <v>85</v>
      </c>
      <c r="C77" s="301" t="s">
        <v>11</v>
      </c>
      <c r="D77" s="141">
        <f>D78+D79+D80+D81</f>
        <v>931922.9</v>
      </c>
      <c r="E77" s="141">
        <f>E78+E79+E80+E81</f>
        <v>100000</v>
      </c>
      <c r="F77" s="302">
        <f>E77/D77</f>
        <v>0.10730501418089415</v>
      </c>
      <c r="G77" s="141">
        <f t="shared" si="5"/>
        <v>100000</v>
      </c>
    </row>
    <row r="78" spans="1:7" ht="38.25" x14ac:dyDescent="0.25">
      <c r="A78" s="665"/>
      <c r="B78" s="673" t="s">
        <v>86</v>
      </c>
      <c r="C78" s="301" t="s">
        <v>13</v>
      </c>
      <c r="D78" s="141">
        <f>D83+D140</f>
        <v>0</v>
      </c>
      <c r="E78" s="141">
        <f>E83+E140</f>
        <v>0</v>
      </c>
      <c r="F78" s="302">
        <v>0</v>
      </c>
      <c r="G78" s="141">
        <f t="shared" si="5"/>
        <v>0</v>
      </c>
    </row>
    <row r="79" spans="1:7" ht="51" x14ac:dyDescent="0.25">
      <c r="A79" s="665"/>
      <c r="B79" s="673"/>
      <c r="C79" s="301" t="s">
        <v>83</v>
      </c>
      <c r="D79" s="141">
        <f>D84+D141</f>
        <v>0</v>
      </c>
      <c r="E79" s="141">
        <f>E84+E141</f>
        <v>0</v>
      </c>
      <c r="F79" s="302">
        <v>0</v>
      </c>
      <c r="G79" s="141">
        <f t="shared" si="5"/>
        <v>0</v>
      </c>
    </row>
    <row r="80" spans="1:7" ht="63.75" x14ac:dyDescent="0.25">
      <c r="A80" s="665"/>
      <c r="B80" s="673"/>
      <c r="C80" s="301" t="s">
        <v>12</v>
      </c>
      <c r="D80" s="141">
        <f>D85</f>
        <v>286322.90000000002</v>
      </c>
      <c r="E80" s="141">
        <f>E85</f>
        <v>100000</v>
      </c>
      <c r="F80" s="302">
        <f>E80/D80</f>
        <v>0.34925603226287522</v>
      </c>
      <c r="G80" s="141">
        <f t="shared" si="5"/>
        <v>100000</v>
      </c>
    </row>
    <row r="81" spans="1:7" ht="25.5" x14ac:dyDescent="0.25">
      <c r="A81" s="666"/>
      <c r="B81" s="674"/>
      <c r="C81" s="301" t="s">
        <v>84</v>
      </c>
      <c r="D81" s="141">
        <f>D86</f>
        <v>645600</v>
      </c>
      <c r="E81" s="141">
        <f>E86</f>
        <v>0</v>
      </c>
      <c r="F81" s="302">
        <f>E81/D81*100</f>
        <v>0</v>
      </c>
      <c r="G81" s="141">
        <f t="shared" si="5"/>
        <v>0</v>
      </c>
    </row>
    <row r="82" spans="1:7" x14ac:dyDescent="0.25">
      <c r="A82" s="664"/>
      <c r="B82" s="679" t="s">
        <v>87</v>
      </c>
      <c r="C82" s="301" t="s">
        <v>11</v>
      </c>
      <c r="D82" s="141">
        <f>D83+D84+D85+D86</f>
        <v>931922.9</v>
      </c>
      <c r="E82" s="141">
        <f>E83+E84+E85+E86</f>
        <v>100000</v>
      </c>
      <c r="F82" s="302">
        <f>E82/D82</f>
        <v>0.10730501418089415</v>
      </c>
      <c r="G82" s="141">
        <f t="shared" si="5"/>
        <v>100000</v>
      </c>
    </row>
    <row r="83" spans="1:7" ht="38.25" x14ac:dyDescent="0.25">
      <c r="A83" s="665"/>
      <c r="B83" s="680"/>
      <c r="C83" s="301" t="s">
        <v>13</v>
      </c>
      <c r="D83" s="141">
        <f>D88+D93+D98+D103+D108+D113+D119+D124+D129+D135+D140</f>
        <v>0</v>
      </c>
      <c r="E83" s="141">
        <f>E88+E93+E98+E103+E108+E113+E119+E124+E129+E135+E140</f>
        <v>0</v>
      </c>
      <c r="F83" s="302">
        <v>0</v>
      </c>
      <c r="G83" s="141">
        <f t="shared" si="5"/>
        <v>0</v>
      </c>
    </row>
    <row r="84" spans="1:7" ht="51" x14ac:dyDescent="0.25">
      <c r="A84" s="665"/>
      <c r="B84" s="680"/>
      <c r="C84" s="301" t="s">
        <v>83</v>
      </c>
      <c r="D84" s="141">
        <f>D89+D94+D99+D104+D109+D114+D120+D125+D130+D136+D141</f>
        <v>0</v>
      </c>
      <c r="E84" s="141">
        <f>E89+E94+E99+E104+E109+E114+E120+E125+E130+E136+E141</f>
        <v>0</v>
      </c>
      <c r="F84" s="302">
        <v>0</v>
      </c>
      <c r="G84" s="141">
        <f t="shared" si="5"/>
        <v>0</v>
      </c>
    </row>
    <row r="85" spans="1:7" ht="63.75" x14ac:dyDescent="0.25">
      <c r="A85" s="665"/>
      <c r="B85" s="680"/>
      <c r="C85" s="301" t="s">
        <v>12</v>
      </c>
      <c r="D85" s="141">
        <f>D90+D95+D100+D105+D110+D116+D121+D126+D132+D137+D142</f>
        <v>286322.90000000002</v>
      </c>
      <c r="E85" s="141">
        <f>E90+E95+E100+E105+E110+E116+E121+E126+E132+E137+E142</f>
        <v>100000</v>
      </c>
      <c r="F85" s="302">
        <f>E85/D85</f>
        <v>0.34925603226287522</v>
      </c>
      <c r="G85" s="141">
        <f t="shared" si="5"/>
        <v>100000</v>
      </c>
    </row>
    <row r="86" spans="1:7" ht="25.5" x14ac:dyDescent="0.25">
      <c r="A86" s="666"/>
      <c r="B86" s="681"/>
      <c r="C86" s="301" t="s">
        <v>88</v>
      </c>
      <c r="D86" s="141">
        <f>D91+D96+D101+D106+D111+D117+D122+D127+D133+D138+D143</f>
        <v>645600</v>
      </c>
      <c r="E86" s="141">
        <f>E91+E96+E101+E106+E111+E117+E122+E127+E133+E138+E143</f>
        <v>0</v>
      </c>
      <c r="F86" s="302">
        <f>E86/D86*100</f>
        <v>0</v>
      </c>
      <c r="G86" s="141">
        <f t="shared" si="5"/>
        <v>0</v>
      </c>
    </row>
    <row r="87" spans="1:7" ht="15" customHeight="1" x14ac:dyDescent="0.25">
      <c r="A87" s="664">
        <v>1.1000000000000001</v>
      </c>
      <c r="B87" s="300" t="s">
        <v>89</v>
      </c>
      <c r="C87" s="301" t="s">
        <v>11</v>
      </c>
      <c r="D87" s="141">
        <f>D88+D89+D90+D91</f>
        <v>127702</v>
      </c>
      <c r="E87" s="141">
        <f>E88+E89+E90+E91</f>
        <v>60000</v>
      </c>
      <c r="F87" s="302">
        <f>E87/D87</f>
        <v>0.46984385522544675</v>
      </c>
      <c r="G87" s="141">
        <f t="shared" si="5"/>
        <v>60000</v>
      </c>
    </row>
    <row r="88" spans="1:7" ht="36" customHeight="1" x14ac:dyDescent="0.25">
      <c r="A88" s="665"/>
      <c r="B88" s="673" t="s">
        <v>90</v>
      </c>
      <c r="C88" s="301" t="s">
        <v>13</v>
      </c>
      <c r="D88" s="141">
        <v>0</v>
      </c>
      <c r="E88" s="141">
        <v>0</v>
      </c>
      <c r="F88" s="302">
        <v>0</v>
      </c>
      <c r="G88" s="141">
        <f t="shared" si="5"/>
        <v>0</v>
      </c>
    </row>
    <row r="89" spans="1:7" ht="51" x14ac:dyDescent="0.25">
      <c r="A89" s="665"/>
      <c r="B89" s="673"/>
      <c r="C89" s="301" t="s">
        <v>83</v>
      </c>
      <c r="D89" s="141">
        <v>0</v>
      </c>
      <c r="E89" s="141">
        <v>0</v>
      </c>
      <c r="F89" s="302">
        <v>0</v>
      </c>
      <c r="G89" s="141">
        <f t="shared" si="5"/>
        <v>0</v>
      </c>
    </row>
    <row r="90" spans="1:7" ht="63.75" x14ac:dyDescent="0.25">
      <c r="A90" s="665"/>
      <c r="B90" s="673"/>
      <c r="C90" s="301" t="s">
        <v>12</v>
      </c>
      <c r="D90" s="141">
        <v>127702</v>
      </c>
      <c r="E90" s="141">
        <v>60000</v>
      </c>
      <c r="F90" s="302">
        <f>E90/D90</f>
        <v>0.46984385522544675</v>
      </c>
      <c r="G90" s="141">
        <f t="shared" si="5"/>
        <v>60000</v>
      </c>
    </row>
    <row r="91" spans="1:7" ht="25.5" x14ac:dyDescent="0.25">
      <c r="A91" s="666"/>
      <c r="B91" s="674"/>
      <c r="C91" s="301" t="s">
        <v>84</v>
      </c>
      <c r="D91" s="141">
        <v>0</v>
      </c>
      <c r="E91" s="141">
        <v>0</v>
      </c>
      <c r="F91" s="302">
        <v>0</v>
      </c>
      <c r="G91" s="141">
        <f t="shared" si="5"/>
        <v>0</v>
      </c>
    </row>
    <row r="92" spans="1:7" ht="15" customHeight="1" x14ac:dyDescent="0.25">
      <c r="A92" s="664">
        <v>1.2</v>
      </c>
      <c r="B92" s="300" t="s">
        <v>91</v>
      </c>
      <c r="C92" s="301" t="s">
        <v>11</v>
      </c>
      <c r="D92" s="141">
        <f>D93+D94+D95+D96</f>
        <v>151250</v>
      </c>
      <c r="E92" s="141">
        <f>E93+E94+E95+E96</f>
        <v>40000</v>
      </c>
      <c r="F92" s="302">
        <f>E92/D92</f>
        <v>0.26446280991735538</v>
      </c>
      <c r="G92" s="141">
        <f t="shared" si="5"/>
        <v>40000</v>
      </c>
    </row>
    <row r="93" spans="1:7" ht="36" customHeight="1" x14ac:dyDescent="0.25">
      <c r="A93" s="665"/>
      <c r="B93" s="673" t="s">
        <v>92</v>
      </c>
      <c r="C93" s="301" t="s">
        <v>13</v>
      </c>
      <c r="D93" s="141">
        <v>0</v>
      </c>
      <c r="E93" s="141">
        <v>0</v>
      </c>
      <c r="F93" s="302">
        <v>0</v>
      </c>
      <c r="G93" s="141">
        <f t="shared" si="5"/>
        <v>0</v>
      </c>
    </row>
    <row r="94" spans="1:7" ht="51" x14ac:dyDescent="0.25">
      <c r="A94" s="665"/>
      <c r="B94" s="673"/>
      <c r="C94" s="301" t="s">
        <v>83</v>
      </c>
      <c r="D94" s="141">
        <v>0</v>
      </c>
      <c r="E94" s="141">
        <v>0</v>
      </c>
      <c r="F94" s="302">
        <v>0</v>
      </c>
      <c r="G94" s="141">
        <f t="shared" si="5"/>
        <v>0</v>
      </c>
    </row>
    <row r="95" spans="1:7" ht="63.75" x14ac:dyDescent="0.25">
      <c r="A95" s="665"/>
      <c r="B95" s="673"/>
      <c r="C95" s="301" t="s">
        <v>12</v>
      </c>
      <c r="D95" s="141">
        <v>151250</v>
      </c>
      <c r="E95" s="141">
        <v>40000</v>
      </c>
      <c r="F95" s="302">
        <f>E95/D95</f>
        <v>0.26446280991735538</v>
      </c>
      <c r="G95" s="141">
        <f t="shared" si="5"/>
        <v>40000</v>
      </c>
    </row>
    <row r="96" spans="1:7" ht="25.5" x14ac:dyDescent="0.25">
      <c r="A96" s="666"/>
      <c r="B96" s="674"/>
      <c r="C96" s="301" t="s">
        <v>84</v>
      </c>
      <c r="D96" s="141">
        <v>0</v>
      </c>
      <c r="E96" s="141">
        <v>0</v>
      </c>
      <c r="F96" s="302">
        <v>0</v>
      </c>
      <c r="G96" s="141">
        <f t="shared" si="5"/>
        <v>0</v>
      </c>
    </row>
    <row r="97" spans="1:7" ht="15" customHeight="1" x14ac:dyDescent="0.25">
      <c r="A97" s="664">
        <v>1.3</v>
      </c>
      <c r="B97" s="300" t="s">
        <v>93</v>
      </c>
      <c r="C97" s="301" t="s">
        <v>11</v>
      </c>
      <c r="D97" s="141">
        <f>D98+D99+D100+D101</f>
        <v>0</v>
      </c>
      <c r="E97" s="141">
        <f>E98+E99+E100+E101</f>
        <v>0</v>
      </c>
      <c r="F97" s="302">
        <v>0</v>
      </c>
      <c r="G97" s="141">
        <f t="shared" si="5"/>
        <v>0</v>
      </c>
    </row>
    <row r="98" spans="1:7" ht="38.25" x14ac:dyDescent="0.25">
      <c r="A98" s="665"/>
      <c r="B98" s="673" t="s">
        <v>979</v>
      </c>
      <c r="C98" s="301" t="s">
        <v>13</v>
      </c>
      <c r="D98" s="141">
        <v>0</v>
      </c>
      <c r="E98" s="141">
        <v>0</v>
      </c>
      <c r="F98" s="302">
        <v>0</v>
      </c>
      <c r="G98" s="141">
        <f t="shared" si="5"/>
        <v>0</v>
      </c>
    </row>
    <row r="99" spans="1:7" ht="51" x14ac:dyDescent="0.25">
      <c r="A99" s="665"/>
      <c r="B99" s="673"/>
      <c r="C99" s="301" t="s">
        <v>83</v>
      </c>
      <c r="D99" s="141">
        <v>0</v>
      </c>
      <c r="E99" s="141">
        <v>0</v>
      </c>
      <c r="F99" s="302">
        <v>0</v>
      </c>
      <c r="G99" s="141">
        <f t="shared" si="5"/>
        <v>0</v>
      </c>
    </row>
    <row r="100" spans="1:7" ht="63.75" x14ac:dyDescent="0.25">
      <c r="A100" s="665"/>
      <c r="B100" s="673"/>
      <c r="C100" s="301" t="s">
        <v>12</v>
      </c>
      <c r="D100" s="141">
        <v>0</v>
      </c>
      <c r="E100" s="141">
        <v>0</v>
      </c>
      <c r="F100" s="302">
        <v>0</v>
      </c>
      <c r="G100" s="141">
        <f t="shared" si="5"/>
        <v>0</v>
      </c>
    </row>
    <row r="101" spans="1:7" ht="25.5" x14ac:dyDescent="0.25">
      <c r="A101" s="666"/>
      <c r="B101" s="674"/>
      <c r="C101" s="301" t="s">
        <v>84</v>
      </c>
      <c r="D101" s="141">
        <v>0</v>
      </c>
      <c r="E101" s="141">
        <v>0</v>
      </c>
      <c r="F101" s="302">
        <v>0</v>
      </c>
      <c r="G101" s="141">
        <f t="shared" si="5"/>
        <v>0</v>
      </c>
    </row>
    <row r="102" spans="1:7" ht="15" customHeight="1" x14ac:dyDescent="0.25">
      <c r="A102" s="664">
        <v>1.4</v>
      </c>
      <c r="B102" s="300" t="s">
        <v>94</v>
      </c>
      <c r="C102" s="301" t="s">
        <v>11</v>
      </c>
      <c r="D102" s="141">
        <f>D103+D104+D105+D106</f>
        <v>240000</v>
      </c>
      <c r="E102" s="141">
        <f>E103+E104+E105+E106</f>
        <v>0</v>
      </c>
      <c r="F102" s="302">
        <f>E102/D102</f>
        <v>0</v>
      </c>
      <c r="G102" s="141">
        <f t="shared" si="5"/>
        <v>0</v>
      </c>
    </row>
    <row r="103" spans="1:7" ht="38.25" x14ac:dyDescent="0.25">
      <c r="A103" s="665"/>
      <c r="B103" s="673" t="s">
        <v>95</v>
      </c>
      <c r="C103" s="301" t="s">
        <v>13</v>
      </c>
      <c r="D103" s="141">
        <v>0</v>
      </c>
      <c r="E103" s="141">
        <v>0</v>
      </c>
      <c r="F103" s="302">
        <v>0</v>
      </c>
      <c r="G103" s="141">
        <f t="shared" si="5"/>
        <v>0</v>
      </c>
    </row>
    <row r="104" spans="1:7" ht="51" x14ac:dyDescent="0.25">
      <c r="A104" s="665"/>
      <c r="B104" s="673"/>
      <c r="C104" s="301" t="s">
        <v>83</v>
      </c>
      <c r="D104" s="141">
        <v>0</v>
      </c>
      <c r="E104" s="141">
        <v>0</v>
      </c>
      <c r="F104" s="302">
        <v>0</v>
      </c>
      <c r="G104" s="141">
        <f t="shared" si="5"/>
        <v>0</v>
      </c>
    </row>
    <row r="105" spans="1:7" ht="63.75" x14ac:dyDescent="0.25">
      <c r="A105" s="665"/>
      <c r="B105" s="673"/>
      <c r="C105" s="301" t="s">
        <v>12</v>
      </c>
      <c r="D105" s="141">
        <v>0</v>
      </c>
      <c r="E105" s="141">
        <v>0</v>
      </c>
      <c r="F105" s="302">
        <v>0</v>
      </c>
      <c r="G105" s="141">
        <f t="shared" si="5"/>
        <v>0</v>
      </c>
    </row>
    <row r="106" spans="1:7" ht="25.5" x14ac:dyDescent="0.25">
      <c r="A106" s="666"/>
      <c r="B106" s="674"/>
      <c r="C106" s="301" t="s">
        <v>84</v>
      </c>
      <c r="D106" s="141">
        <v>240000</v>
      </c>
      <c r="E106" s="141">
        <v>0</v>
      </c>
      <c r="F106" s="302">
        <f>E106/D106*100</f>
        <v>0</v>
      </c>
      <c r="G106" s="141">
        <f t="shared" si="5"/>
        <v>0</v>
      </c>
    </row>
    <row r="107" spans="1:7" ht="15" customHeight="1" x14ac:dyDescent="0.25">
      <c r="A107" s="664">
        <v>1.5</v>
      </c>
      <c r="B107" s="300" t="s">
        <v>96</v>
      </c>
      <c r="C107" s="301" t="s">
        <v>11</v>
      </c>
      <c r="D107" s="141">
        <f>D108+D109+D110+D111</f>
        <v>300000</v>
      </c>
      <c r="E107" s="141">
        <f>E108+E109+E110+E111</f>
        <v>0</v>
      </c>
      <c r="F107" s="302">
        <f>E107/D107*100</f>
        <v>0</v>
      </c>
      <c r="G107" s="141">
        <f t="shared" si="5"/>
        <v>0</v>
      </c>
    </row>
    <row r="108" spans="1:7" ht="38.25" x14ac:dyDescent="0.25">
      <c r="A108" s="665"/>
      <c r="B108" s="673" t="s">
        <v>97</v>
      </c>
      <c r="C108" s="301" t="s">
        <v>13</v>
      </c>
      <c r="D108" s="141">
        <v>0</v>
      </c>
      <c r="E108" s="141">
        <v>0</v>
      </c>
      <c r="F108" s="302">
        <v>0</v>
      </c>
      <c r="G108" s="141">
        <f t="shared" si="5"/>
        <v>0</v>
      </c>
    </row>
    <row r="109" spans="1:7" ht="51" x14ac:dyDescent="0.25">
      <c r="A109" s="665"/>
      <c r="B109" s="673"/>
      <c r="C109" s="301" t="s">
        <v>83</v>
      </c>
      <c r="D109" s="141">
        <v>0</v>
      </c>
      <c r="E109" s="141">
        <v>0</v>
      </c>
      <c r="F109" s="302">
        <v>0</v>
      </c>
      <c r="G109" s="141">
        <f t="shared" si="5"/>
        <v>0</v>
      </c>
    </row>
    <row r="110" spans="1:7" ht="63.75" x14ac:dyDescent="0.25">
      <c r="A110" s="665"/>
      <c r="B110" s="673"/>
      <c r="C110" s="301" t="s">
        <v>12</v>
      </c>
      <c r="D110" s="141">
        <v>0</v>
      </c>
      <c r="E110" s="141">
        <v>0</v>
      </c>
      <c r="F110" s="302">
        <v>0</v>
      </c>
      <c r="G110" s="141">
        <f t="shared" si="5"/>
        <v>0</v>
      </c>
    </row>
    <row r="111" spans="1:7" ht="25.5" x14ac:dyDescent="0.25">
      <c r="A111" s="666"/>
      <c r="B111" s="674"/>
      <c r="C111" s="301" t="s">
        <v>84</v>
      </c>
      <c r="D111" s="141">
        <v>300000</v>
      </c>
      <c r="E111" s="141">
        <v>0</v>
      </c>
      <c r="F111" s="302">
        <f>E111/D111*100</f>
        <v>0</v>
      </c>
      <c r="G111" s="141">
        <f t="shared" si="5"/>
        <v>0</v>
      </c>
    </row>
    <row r="112" spans="1:7" ht="15" customHeight="1" x14ac:dyDescent="0.25">
      <c r="A112" s="664">
        <v>1.6</v>
      </c>
      <c r="B112" s="300" t="s">
        <v>98</v>
      </c>
      <c r="C112" s="301" t="s">
        <v>11</v>
      </c>
      <c r="D112" s="141">
        <f>D113+D114+D116+D117</f>
        <v>105600</v>
      </c>
      <c r="E112" s="141">
        <f>E113+E114+E116+E117</f>
        <v>0</v>
      </c>
      <c r="F112" s="302">
        <f>E112/D112*100</f>
        <v>0</v>
      </c>
      <c r="G112" s="141">
        <f t="shared" si="5"/>
        <v>0</v>
      </c>
    </row>
    <row r="113" spans="1:7" ht="38.25" x14ac:dyDescent="0.25">
      <c r="A113" s="665"/>
      <c r="B113" s="673" t="s">
        <v>99</v>
      </c>
      <c r="C113" s="301" t="s">
        <v>13</v>
      </c>
      <c r="D113" s="141">
        <v>0</v>
      </c>
      <c r="E113" s="141">
        <v>0</v>
      </c>
      <c r="F113" s="302">
        <v>0</v>
      </c>
      <c r="G113" s="141">
        <f t="shared" si="5"/>
        <v>0</v>
      </c>
    </row>
    <row r="114" spans="1:7" ht="15" customHeight="1" x14ac:dyDescent="0.25">
      <c r="A114" s="665"/>
      <c r="B114" s="673"/>
      <c r="C114" s="678" t="s">
        <v>83</v>
      </c>
      <c r="D114" s="368">
        <v>0</v>
      </c>
      <c r="E114" s="368">
        <v>0</v>
      </c>
      <c r="F114" s="366">
        <v>0</v>
      </c>
      <c r="G114" s="368">
        <f>E115</f>
        <v>0</v>
      </c>
    </row>
    <row r="115" spans="1:7" ht="24" customHeight="1" x14ac:dyDescent="0.25">
      <c r="A115" s="665"/>
      <c r="B115" s="673"/>
      <c r="C115" s="668"/>
      <c r="D115" s="369"/>
      <c r="E115" s="369"/>
      <c r="F115" s="367"/>
      <c r="G115" s="369"/>
    </row>
    <row r="116" spans="1:7" ht="63.75" x14ac:dyDescent="0.25">
      <c r="A116" s="665"/>
      <c r="B116" s="673"/>
      <c r="C116" s="301" t="s">
        <v>12</v>
      </c>
      <c r="D116" s="141">
        <v>0</v>
      </c>
      <c r="E116" s="141">
        <v>0</v>
      </c>
      <c r="F116" s="302">
        <v>0</v>
      </c>
      <c r="G116" s="141">
        <f t="shared" si="5"/>
        <v>0</v>
      </c>
    </row>
    <row r="117" spans="1:7" ht="25.5" x14ac:dyDescent="0.25">
      <c r="A117" s="666"/>
      <c r="B117" s="674"/>
      <c r="C117" s="301" t="s">
        <v>84</v>
      </c>
      <c r="D117" s="141">
        <v>105600</v>
      </c>
      <c r="E117" s="141">
        <v>0</v>
      </c>
      <c r="F117" s="302">
        <f>E117/D117*100</f>
        <v>0</v>
      </c>
      <c r="G117" s="141">
        <f t="shared" si="5"/>
        <v>0</v>
      </c>
    </row>
    <row r="118" spans="1:7" ht="15" customHeight="1" x14ac:dyDescent="0.25">
      <c r="A118" s="664">
        <v>1.7</v>
      </c>
      <c r="B118" s="300" t="s">
        <v>100</v>
      </c>
      <c r="C118" s="301" t="s">
        <v>11</v>
      </c>
      <c r="D118" s="141">
        <f>D119+D120+D121+D122</f>
        <v>0</v>
      </c>
      <c r="E118" s="141">
        <f>E119+E120+E121+E122</f>
        <v>0</v>
      </c>
      <c r="F118" s="302">
        <v>0</v>
      </c>
      <c r="G118" s="141">
        <f t="shared" si="5"/>
        <v>0</v>
      </c>
    </row>
    <row r="119" spans="1:7" ht="38.25" x14ac:dyDescent="0.25">
      <c r="A119" s="665"/>
      <c r="B119" s="673" t="s">
        <v>101</v>
      </c>
      <c r="C119" s="301" t="s">
        <v>13</v>
      </c>
      <c r="D119" s="141">
        <v>0</v>
      </c>
      <c r="E119" s="141">
        <v>0</v>
      </c>
      <c r="F119" s="302">
        <v>0</v>
      </c>
      <c r="G119" s="141">
        <f t="shared" si="5"/>
        <v>0</v>
      </c>
    </row>
    <row r="120" spans="1:7" ht="51" x14ac:dyDescent="0.25">
      <c r="A120" s="665"/>
      <c r="B120" s="673"/>
      <c r="C120" s="301" t="s">
        <v>83</v>
      </c>
      <c r="D120" s="141">
        <v>0</v>
      </c>
      <c r="E120" s="141">
        <v>0</v>
      </c>
      <c r="F120" s="302">
        <v>0</v>
      </c>
      <c r="G120" s="141">
        <f t="shared" si="5"/>
        <v>0</v>
      </c>
    </row>
    <row r="121" spans="1:7" ht="63.75" x14ac:dyDescent="0.25">
      <c r="A121" s="665"/>
      <c r="B121" s="673"/>
      <c r="C121" s="301" t="s">
        <v>12</v>
      </c>
      <c r="D121" s="141">
        <v>0</v>
      </c>
      <c r="E121" s="141">
        <v>0</v>
      </c>
      <c r="F121" s="302">
        <v>0</v>
      </c>
      <c r="G121" s="141">
        <f t="shared" si="5"/>
        <v>0</v>
      </c>
    </row>
    <row r="122" spans="1:7" ht="25.5" x14ac:dyDescent="0.25">
      <c r="A122" s="666"/>
      <c r="B122" s="674"/>
      <c r="C122" s="301" t="s">
        <v>84</v>
      </c>
      <c r="D122" s="141">
        <v>0</v>
      </c>
      <c r="E122" s="141">
        <v>0</v>
      </c>
      <c r="F122" s="302">
        <v>0</v>
      </c>
      <c r="G122" s="141">
        <f t="shared" si="5"/>
        <v>0</v>
      </c>
    </row>
    <row r="123" spans="1:7" ht="15" customHeight="1" x14ac:dyDescent="0.25">
      <c r="A123" s="664">
        <v>1.8</v>
      </c>
      <c r="B123" s="300" t="s">
        <v>102</v>
      </c>
      <c r="C123" s="301" t="s">
        <v>11</v>
      </c>
      <c r="D123" s="141">
        <f>D124+D125+D126+D127</f>
        <v>0</v>
      </c>
      <c r="E123" s="141">
        <f>E124+E125+E126+E127</f>
        <v>0</v>
      </c>
      <c r="F123" s="302">
        <v>0</v>
      </c>
      <c r="G123" s="141">
        <f t="shared" si="5"/>
        <v>0</v>
      </c>
    </row>
    <row r="124" spans="1:7" ht="38.25" x14ac:dyDescent="0.25">
      <c r="A124" s="665"/>
      <c r="B124" s="673" t="s">
        <v>103</v>
      </c>
      <c r="C124" s="301" t="s">
        <v>13</v>
      </c>
      <c r="D124" s="141">
        <v>0</v>
      </c>
      <c r="E124" s="141">
        <v>0</v>
      </c>
      <c r="F124" s="302">
        <v>0</v>
      </c>
      <c r="G124" s="141">
        <f t="shared" si="5"/>
        <v>0</v>
      </c>
    </row>
    <row r="125" spans="1:7" ht="51" x14ac:dyDescent="0.25">
      <c r="A125" s="665"/>
      <c r="B125" s="673"/>
      <c r="C125" s="301" t="s">
        <v>83</v>
      </c>
      <c r="D125" s="141">
        <v>0</v>
      </c>
      <c r="E125" s="141">
        <v>0</v>
      </c>
      <c r="F125" s="302">
        <v>0</v>
      </c>
      <c r="G125" s="141">
        <f t="shared" si="5"/>
        <v>0</v>
      </c>
    </row>
    <row r="126" spans="1:7" ht="63.75" x14ac:dyDescent="0.25">
      <c r="A126" s="665"/>
      <c r="B126" s="673"/>
      <c r="C126" s="301" t="s">
        <v>12</v>
      </c>
      <c r="D126" s="141">
        <v>0</v>
      </c>
      <c r="E126" s="141">
        <v>0</v>
      </c>
      <c r="F126" s="302">
        <v>0</v>
      </c>
      <c r="G126" s="141">
        <f t="shared" si="5"/>
        <v>0</v>
      </c>
    </row>
    <row r="127" spans="1:7" ht="25.5" x14ac:dyDescent="0.25">
      <c r="A127" s="666"/>
      <c r="B127" s="674"/>
      <c r="C127" s="301" t="s">
        <v>84</v>
      </c>
      <c r="D127" s="141">
        <v>0</v>
      </c>
      <c r="E127" s="141">
        <v>0</v>
      </c>
      <c r="F127" s="302">
        <v>0</v>
      </c>
      <c r="G127" s="141">
        <f t="shared" si="5"/>
        <v>0</v>
      </c>
    </row>
    <row r="128" spans="1:7" ht="15" customHeight="1" x14ac:dyDescent="0.25">
      <c r="A128" s="664">
        <v>1.9</v>
      </c>
      <c r="B128" s="303" t="s">
        <v>104</v>
      </c>
      <c r="C128" s="301" t="s">
        <v>11</v>
      </c>
      <c r="D128" s="141">
        <f>D129+D130+D132+D133</f>
        <v>0</v>
      </c>
      <c r="E128" s="141">
        <f>E129+E130+E132+E133</f>
        <v>0</v>
      </c>
      <c r="F128" s="302">
        <v>0</v>
      </c>
      <c r="G128" s="141">
        <f t="shared" si="5"/>
        <v>0</v>
      </c>
    </row>
    <row r="129" spans="1:7" ht="38.25" x14ac:dyDescent="0.25">
      <c r="A129" s="665"/>
      <c r="B129" s="673" t="s">
        <v>105</v>
      </c>
      <c r="C129" s="301" t="s">
        <v>13</v>
      </c>
      <c r="D129" s="141">
        <v>0</v>
      </c>
      <c r="E129" s="141">
        <v>0</v>
      </c>
      <c r="F129" s="302">
        <v>0</v>
      </c>
      <c r="G129" s="141">
        <f t="shared" si="5"/>
        <v>0</v>
      </c>
    </row>
    <row r="130" spans="1:7" ht="15" customHeight="1" x14ac:dyDescent="0.25">
      <c r="A130" s="665"/>
      <c r="B130" s="673"/>
      <c r="C130" s="678" t="s">
        <v>83</v>
      </c>
      <c r="D130" s="368">
        <v>0</v>
      </c>
      <c r="E130" s="368">
        <v>0</v>
      </c>
      <c r="F130" s="366">
        <v>0</v>
      </c>
      <c r="G130" s="368">
        <f t="shared" si="5"/>
        <v>0</v>
      </c>
    </row>
    <row r="131" spans="1:7" x14ac:dyDescent="0.25">
      <c r="A131" s="665"/>
      <c r="B131" s="673"/>
      <c r="C131" s="668"/>
      <c r="D131" s="369"/>
      <c r="E131" s="369"/>
      <c r="F131" s="476"/>
      <c r="G131" s="477"/>
    </row>
    <row r="132" spans="1:7" ht="63.75" x14ac:dyDescent="0.25">
      <c r="A132" s="665"/>
      <c r="B132" s="673"/>
      <c r="C132" s="301" t="s">
        <v>12</v>
      </c>
      <c r="D132" s="141">
        <v>0</v>
      </c>
      <c r="E132" s="141">
        <v>0</v>
      </c>
      <c r="F132" s="302">
        <v>0</v>
      </c>
      <c r="G132" s="141">
        <f t="shared" ref="G132:G195" si="7">E132</f>
        <v>0</v>
      </c>
    </row>
    <row r="133" spans="1:7" ht="25.5" x14ac:dyDescent="0.25">
      <c r="A133" s="666"/>
      <c r="B133" s="674"/>
      <c r="C133" s="301" t="s">
        <v>84</v>
      </c>
      <c r="D133" s="141">
        <v>0</v>
      </c>
      <c r="E133" s="141">
        <v>0</v>
      </c>
      <c r="F133" s="302">
        <v>0</v>
      </c>
      <c r="G133" s="141">
        <f t="shared" si="7"/>
        <v>0</v>
      </c>
    </row>
    <row r="134" spans="1:7" ht="15" customHeight="1" x14ac:dyDescent="0.25">
      <c r="A134" s="699">
        <v>1.1000000000000001</v>
      </c>
      <c r="B134" s="300" t="s">
        <v>106</v>
      </c>
      <c r="C134" s="301" t="s">
        <v>11</v>
      </c>
      <c r="D134" s="141">
        <f>D135+D136+D137+D138</f>
        <v>0</v>
      </c>
      <c r="E134" s="141">
        <f>E135+E136+E137+E138</f>
        <v>0</v>
      </c>
      <c r="F134" s="302">
        <v>0</v>
      </c>
      <c r="G134" s="141">
        <f t="shared" si="7"/>
        <v>0</v>
      </c>
    </row>
    <row r="135" spans="1:7" ht="38.25" x14ac:dyDescent="0.25">
      <c r="A135" s="700"/>
      <c r="B135" s="673" t="s">
        <v>107</v>
      </c>
      <c r="C135" s="301" t="s">
        <v>13</v>
      </c>
      <c r="D135" s="141">
        <v>0</v>
      </c>
      <c r="E135" s="141">
        <v>0</v>
      </c>
      <c r="F135" s="302">
        <v>0</v>
      </c>
      <c r="G135" s="141">
        <f t="shared" si="7"/>
        <v>0</v>
      </c>
    </row>
    <row r="136" spans="1:7" ht="51" x14ac:dyDescent="0.25">
      <c r="A136" s="700"/>
      <c r="B136" s="673"/>
      <c r="C136" s="301" t="s">
        <v>83</v>
      </c>
      <c r="D136" s="141">
        <v>0</v>
      </c>
      <c r="E136" s="141">
        <v>0</v>
      </c>
      <c r="F136" s="302">
        <v>0</v>
      </c>
      <c r="G136" s="141">
        <f t="shared" si="7"/>
        <v>0</v>
      </c>
    </row>
    <row r="137" spans="1:7" ht="63.75" x14ac:dyDescent="0.25">
      <c r="A137" s="700"/>
      <c r="B137" s="673"/>
      <c r="C137" s="301" t="s">
        <v>12</v>
      </c>
      <c r="D137" s="141">
        <v>0</v>
      </c>
      <c r="E137" s="141">
        <v>0</v>
      </c>
      <c r="F137" s="302">
        <v>0</v>
      </c>
      <c r="G137" s="141">
        <f t="shared" si="7"/>
        <v>0</v>
      </c>
    </row>
    <row r="138" spans="1:7" ht="25.5" x14ac:dyDescent="0.25">
      <c r="A138" s="701"/>
      <c r="B138" s="674"/>
      <c r="C138" s="301" t="s">
        <v>84</v>
      </c>
      <c r="D138" s="141">
        <v>0</v>
      </c>
      <c r="E138" s="141">
        <v>0</v>
      </c>
      <c r="F138" s="302">
        <v>0</v>
      </c>
      <c r="G138" s="141">
        <f t="shared" si="7"/>
        <v>0</v>
      </c>
    </row>
    <row r="139" spans="1:7" ht="15" customHeight="1" x14ac:dyDescent="0.25">
      <c r="A139" s="664">
        <v>1.1100000000000001</v>
      </c>
      <c r="B139" s="303" t="s">
        <v>108</v>
      </c>
      <c r="C139" s="301" t="s">
        <v>11</v>
      </c>
      <c r="D139" s="141">
        <f>D140+D141+D142+D143</f>
        <v>7370.9</v>
      </c>
      <c r="E139" s="141">
        <f>E140+E141+E142+E143</f>
        <v>0</v>
      </c>
      <c r="F139" s="302">
        <f t="shared" ref="F139:F142" si="8">E139/D139*100</f>
        <v>0</v>
      </c>
      <c r="G139" s="141">
        <f t="shared" si="7"/>
        <v>0</v>
      </c>
    </row>
    <row r="140" spans="1:7" ht="38.25" x14ac:dyDescent="0.25">
      <c r="A140" s="665"/>
      <c r="B140" s="673" t="s">
        <v>109</v>
      </c>
      <c r="C140" s="301" t="s">
        <v>13</v>
      </c>
      <c r="D140" s="141">
        <v>0</v>
      </c>
      <c r="E140" s="141">
        <v>0</v>
      </c>
      <c r="F140" s="302">
        <v>0</v>
      </c>
      <c r="G140" s="141">
        <f t="shared" si="7"/>
        <v>0</v>
      </c>
    </row>
    <row r="141" spans="1:7" ht="51" x14ac:dyDescent="0.25">
      <c r="A141" s="665"/>
      <c r="B141" s="673"/>
      <c r="C141" s="301" t="s">
        <v>83</v>
      </c>
      <c r="D141" s="141">
        <v>0</v>
      </c>
      <c r="E141" s="141">
        <v>0</v>
      </c>
      <c r="F141" s="302">
        <v>0</v>
      </c>
      <c r="G141" s="141">
        <f t="shared" si="7"/>
        <v>0</v>
      </c>
    </row>
    <row r="142" spans="1:7" ht="63.75" x14ac:dyDescent="0.25">
      <c r="A142" s="665"/>
      <c r="B142" s="673"/>
      <c r="C142" s="301" t="s">
        <v>12</v>
      </c>
      <c r="D142" s="141">
        <v>7370.9</v>
      </c>
      <c r="E142" s="141">
        <v>0</v>
      </c>
      <c r="F142" s="302">
        <f t="shared" si="8"/>
        <v>0</v>
      </c>
      <c r="G142" s="141">
        <f t="shared" si="7"/>
        <v>0</v>
      </c>
    </row>
    <row r="143" spans="1:7" ht="25.5" x14ac:dyDescent="0.25">
      <c r="A143" s="666"/>
      <c r="B143" s="674"/>
      <c r="C143" s="301" t="s">
        <v>84</v>
      </c>
      <c r="D143" s="141">
        <v>0</v>
      </c>
      <c r="E143" s="141">
        <v>0</v>
      </c>
      <c r="F143" s="302">
        <v>0</v>
      </c>
      <c r="G143" s="141">
        <f t="shared" si="7"/>
        <v>0</v>
      </c>
    </row>
    <row r="144" spans="1:7" x14ac:dyDescent="0.25">
      <c r="A144" s="664">
        <v>2</v>
      </c>
      <c r="B144" s="300" t="s">
        <v>110</v>
      </c>
      <c r="C144" s="301" t="s">
        <v>11</v>
      </c>
      <c r="D144" s="141">
        <f>D145+D146+D147+D148</f>
        <v>981249.78</v>
      </c>
      <c r="E144" s="141">
        <f>E145+E146+E147+E148</f>
        <v>455530.24100000004</v>
      </c>
      <c r="F144" s="302">
        <f>E144/D144</f>
        <v>0.46423474459275804</v>
      </c>
      <c r="G144" s="141">
        <f t="shared" si="7"/>
        <v>455530.24100000004</v>
      </c>
    </row>
    <row r="145" spans="1:7" ht="36" customHeight="1" x14ac:dyDescent="0.25">
      <c r="A145" s="665"/>
      <c r="B145" s="673" t="s">
        <v>111</v>
      </c>
      <c r="C145" s="301" t="s">
        <v>13</v>
      </c>
      <c r="D145" s="141">
        <f t="shared" ref="D145:E146" si="9">D150+D155+D160+D218+D223</f>
        <v>0</v>
      </c>
      <c r="E145" s="141">
        <f t="shared" si="9"/>
        <v>0</v>
      </c>
      <c r="F145" s="302">
        <v>0</v>
      </c>
      <c r="G145" s="141">
        <f t="shared" si="7"/>
        <v>0</v>
      </c>
    </row>
    <row r="146" spans="1:7" ht="51" x14ac:dyDescent="0.25">
      <c r="A146" s="665"/>
      <c r="B146" s="673"/>
      <c r="C146" s="301" t="s">
        <v>83</v>
      </c>
      <c r="D146" s="141">
        <f t="shared" si="9"/>
        <v>555368</v>
      </c>
      <c r="E146" s="141">
        <f t="shared" si="9"/>
        <v>247202.91</v>
      </c>
      <c r="F146" s="302">
        <f t="shared" ref="F146:F196" si="10">E146/D146</f>
        <v>0.44511550899583702</v>
      </c>
      <c r="G146" s="141">
        <f t="shared" si="7"/>
        <v>247202.91</v>
      </c>
    </row>
    <row r="147" spans="1:7" ht="63.75" x14ac:dyDescent="0.25">
      <c r="A147" s="665"/>
      <c r="B147" s="673"/>
      <c r="C147" s="301" t="s">
        <v>12</v>
      </c>
      <c r="D147" s="141">
        <f>D152+D157+D162+D220+D225+D229</f>
        <v>333581.77999999997</v>
      </c>
      <c r="E147" s="141">
        <f>E152+E157+E162+E220+E225+E229</f>
        <v>160621.64300000001</v>
      </c>
      <c r="F147" s="302">
        <f t="shared" si="10"/>
        <v>0.48150604328569752</v>
      </c>
      <c r="G147" s="141">
        <f t="shared" si="7"/>
        <v>160621.64300000001</v>
      </c>
    </row>
    <row r="148" spans="1:7" ht="25.5" x14ac:dyDescent="0.25">
      <c r="A148" s="666"/>
      <c r="B148" s="674"/>
      <c r="C148" s="301" t="s">
        <v>84</v>
      </c>
      <c r="D148" s="141">
        <f>D153+D158+D163+D221+D226</f>
        <v>92300</v>
      </c>
      <c r="E148" s="141">
        <f>E153+E158+E163+E221+E226</f>
        <v>47705.688000000002</v>
      </c>
      <c r="F148" s="302">
        <f t="shared" si="10"/>
        <v>0.51685469122426875</v>
      </c>
      <c r="G148" s="141">
        <f t="shared" si="7"/>
        <v>47705.688000000002</v>
      </c>
    </row>
    <row r="149" spans="1:7" ht="15" customHeight="1" x14ac:dyDescent="0.25">
      <c r="A149" s="664" t="s">
        <v>56</v>
      </c>
      <c r="B149" s="304" t="s">
        <v>112</v>
      </c>
      <c r="C149" s="301" t="s">
        <v>11</v>
      </c>
      <c r="D149" s="141">
        <f>D150+D151+D152+D153</f>
        <v>14975.18</v>
      </c>
      <c r="E149" s="141">
        <f>E150+E151+E152+E153</f>
        <v>14737.767</v>
      </c>
      <c r="F149" s="302">
        <f t="shared" si="10"/>
        <v>0.98414623396847312</v>
      </c>
      <c r="G149" s="141">
        <f t="shared" si="7"/>
        <v>14737.767</v>
      </c>
    </row>
    <row r="150" spans="1:7" ht="36" customHeight="1" x14ac:dyDescent="0.25">
      <c r="A150" s="665"/>
      <c r="B150" s="673" t="s">
        <v>113</v>
      </c>
      <c r="C150" s="301" t="s">
        <v>13</v>
      </c>
      <c r="D150" s="141">
        <v>0</v>
      </c>
      <c r="E150" s="141">
        <v>0</v>
      </c>
      <c r="F150" s="302">
        <v>0</v>
      </c>
      <c r="G150" s="141">
        <f t="shared" si="7"/>
        <v>0</v>
      </c>
    </row>
    <row r="151" spans="1:7" ht="51" x14ac:dyDescent="0.25">
      <c r="A151" s="665"/>
      <c r="B151" s="673"/>
      <c r="C151" s="301" t="s">
        <v>83</v>
      </c>
      <c r="D151" s="141">
        <v>0</v>
      </c>
      <c r="E151" s="141">
        <v>0</v>
      </c>
      <c r="F151" s="302">
        <v>0</v>
      </c>
      <c r="G151" s="141">
        <f t="shared" si="7"/>
        <v>0</v>
      </c>
    </row>
    <row r="152" spans="1:7" ht="63.75" x14ac:dyDescent="0.25">
      <c r="A152" s="665"/>
      <c r="B152" s="673"/>
      <c r="C152" s="301" t="s">
        <v>12</v>
      </c>
      <c r="D152" s="141">
        <v>14975.18</v>
      </c>
      <c r="E152" s="141">
        <v>14737.767</v>
      </c>
      <c r="F152" s="302">
        <f t="shared" si="10"/>
        <v>0.98414623396847312</v>
      </c>
      <c r="G152" s="141">
        <f t="shared" si="7"/>
        <v>14737.767</v>
      </c>
    </row>
    <row r="153" spans="1:7" ht="25.5" x14ac:dyDescent="0.25">
      <c r="A153" s="666"/>
      <c r="B153" s="674"/>
      <c r="C153" s="301" t="s">
        <v>84</v>
      </c>
      <c r="D153" s="141">
        <v>0</v>
      </c>
      <c r="E153" s="141">
        <v>0</v>
      </c>
      <c r="F153" s="302">
        <v>0</v>
      </c>
      <c r="G153" s="141">
        <f t="shared" si="7"/>
        <v>0</v>
      </c>
    </row>
    <row r="154" spans="1:7" ht="15" customHeight="1" x14ac:dyDescent="0.25">
      <c r="A154" s="664">
        <v>2.2000000000000002</v>
      </c>
      <c r="B154" s="300" t="s">
        <v>114</v>
      </c>
      <c r="C154" s="301" t="s">
        <v>11</v>
      </c>
      <c r="D154" s="141">
        <f>D155+D156+D157+D158</f>
        <v>83964</v>
      </c>
      <c r="E154" s="141">
        <f>E155+E156+E157+E158</f>
        <v>46803.605000000003</v>
      </c>
      <c r="F154" s="302">
        <f t="shared" si="10"/>
        <v>0.55742467009670815</v>
      </c>
      <c r="G154" s="141">
        <f t="shared" si="7"/>
        <v>46803.605000000003</v>
      </c>
    </row>
    <row r="155" spans="1:7" ht="36" customHeight="1" x14ac:dyDescent="0.25">
      <c r="A155" s="665"/>
      <c r="B155" s="673" t="s">
        <v>115</v>
      </c>
      <c r="C155" s="301" t="s">
        <v>13</v>
      </c>
      <c r="D155" s="141">
        <v>0</v>
      </c>
      <c r="E155" s="141">
        <v>0</v>
      </c>
      <c r="F155" s="302">
        <v>0</v>
      </c>
      <c r="G155" s="141">
        <f t="shared" si="7"/>
        <v>0</v>
      </c>
    </row>
    <row r="156" spans="1:7" ht="51" x14ac:dyDescent="0.25">
      <c r="A156" s="665"/>
      <c r="B156" s="673"/>
      <c r="C156" s="301" t="s">
        <v>83</v>
      </c>
      <c r="D156" s="141">
        <v>0</v>
      </c>
      <c r="E156" s="141">
        <v>0</v>
      </c>
      <c r="F156" s="302">
        <v>0</v>
      </c>
      <c r="G156" s="141">
        <f t="shared" si="7"/>
        <v>0</v>
      </c>
    </row>
    <row r="157" spans="1:7" ht="63.75" x14ac:dyDescent="0.25">
      <c r="A157" s="665"/>
      <c r="B157" s="673"/>
      <c r="C157" s="301" t="s">
        <v>12</v>
      </c>
      <c r="D157" s="141">
        <v>13964</v>
      </c>
      <c r="E157" s="141">
        <v>6370.8069999999998</v>
      </c>
      <c r="F157" s="302">
        <f t="shared" si="10"/>
        <v>0.45623080779146374</v>
      </c>
      <c r="G157" s="141">
        <f t="shared" si="7"/>
        <v>6370.8069999999998</v>
      </c>
    </row>
    <row r="158" spans="1:7" ht="51" x14ac:dyDescent="0.25">
      <c r="A158" s="666"/>
      <c r="B158" s="674"/>
      <c r="C158" s="301" t="s">
        <v>116</v>
      </c>
      <c r="D158" s="141">
        <v>70000</v>
      </c>
      <c r="E158" s="305">
        <v>40432.798000000003</v>
      </c>
      <c r="F158" s="302">
        <f t="shared" si="10"/>
        <v>0.5776114</v>
      </c>
      <c r="G158" s="141">
        <f t="shared" si="7"/>
        <v>40432.798000000003</v>
      </c>
    </row>
    <row r="159" spans="1:7" ht="15" customHeight="1" x14ac:dyDescent="0.25">
      <c r="A159" s="664">
        <v>2.2999999999999998</v>
      </c>
      <c r="B159" s="300" t="s">
        <v>117</v>
      </c>
      <c r="C159" s="301" t="s">
        <v>11</v>
      </c>
      <c r="D159" s="141">
        <f>D160+D161+D162+D163</f>
        <v>831127</v>
      </c>
      <c r="E159" s="141">
        <f>E160+E161+E162+E163</f>
        <v>375024.37800000003</v>
      </c>
      <c r="F159" s="302">
        <f t="shared" si="10"/>
        <v>0.45122391403479856</v>
      </c>
      <c r="G159" s="141">
        <f t="shared" si="7"/>
        <v>375024.37800000003</v>
      </c>
    </row>
    <row r="160" spans="1:7" ht="36" customHeight="1" x14ac:dyDescent="0.25">
      <c r="A160" s="665"/>
      <c r="B160" s="673" t="s">
        <v>118</v>
      </c>
      <c r="C160" s="301" t="s">
        <v>13</v>
      </c>
      <c r="D160" s="141">
        <f>D165+D190</f>
        <v>0</v>
      </c>
      <c r="E160" s="141">
        <f>E165+E190</f>
        <v>0</v>
      </c>
      <c r="F160" s="302">
        <v>0</v>
      </c>
      <c r="G160" s="141">
        <f t="shared" si="7"/>
        <v>0</v>
      </c>
    </row>
    <row r="161" spans="1:7" ht="51" x14ac:dyDescent="0.25">
      <c r="A161" s="665"/>
      <c r="B161" s="673"/>
      <c r="C161" s="301" t="s">
        <v>83</v>
      </c>
      <c r="D161" s="141">
        <f>D166+D191</f>
        <v>505297</v>
      </c>
      <c r="E161" s="141">
        <f>E166+E191</f>
        <v>228641.94500000001</v>
      </c>
      <c r="F161" s="302">
        <f t="shared" si="10"/>
        <v>0.45249020872872786</v>
      </c>
      <c r="G161" s="141">
        <f t="shared" si="7"/>
        <v>228641.94500000001</v>
      </c>
    </row>
    <row r="162" spans="1:7" ht="63.75" x14ac:dyDescent="0.25">
      <c r="A162" s="665"/>
      <c r="B162" s="673"/>
      <c r="C162" s="301" t="s">
        <v>12</v>
      </c>
      <c r="D162" s="141">
        <f>D167+D192+D215</f>
        <v>303530</v>
      </c>
      <c r="E162" s="141">
        <f>E167+E192+E215</f>
        <v>139109.54300000001</v>
      </c>
      <c r="F162" s="302">
        <f t="shared" si="10"/>
        <v>0.45830574572529897</v>
      </c>
      <c r="G162" s="141">
        <f t="shared" si="7"/>
        <v>139109.54300000001</v>
      </c>
    </row>
    <row r="163" spans="1:7" ht="25.5" x14ac:dyDescent="0.25">
      <c r="A163" s="666"/>
      <c r="B163" s="674"/>
      <c r="C163" s="301" t="s">
        <v>84</v>
      </c>
      <c r="D163" s="141">
        <f>D168+D193+D216</f>
        <v>22300</v>
      </c>
      <c r="E163" s="141">
        <f>E168+E193+E216</f>
        <v>7272.89</v>
      </c>
      <c r="F163" s="302">
        <f t="shared" si="10"/>
        <v>0.32613856502242156</v>
      </c>
      <c r="G163" s="141">
        <f t="shared" si="7"/>
        <v>7272.89</v>
      </c>
    </row>
    <row r="164" spans="1:7" ht="15" customHeight="1" x14ac:dyDescent="0.25">
      <c r="A164" s="664" t="s">
        <v>119</v>
      </c>
      <c r="B164" s="675" t="s">
        <v>120</v>
      </c>
      <c r="C164" s="301" t="s">
        <v>11</v>
      </c>
      <c r="D164" s="141">
        <f>D165+D166+D167+D168</f>
        <v>671711</v>
      </c>
      <c r="E164" s="141">
        <f>E165+E166+E167+E168</f>
        <v>297378.99800000002</v>
      </c>
      <c r="F164" s="302">
        <f t="shared" si="10"/>
        <v>0.44271866621210615</v>
      </c>
      <c r="G164" s="141">
        <f t="shared" si="7"/>
        <v>297378.99800000002</v>
      </c>
    </row>
    <row r="165" spans="1:7" ht="38.25" x14ac:dyDescent="0.25">
      <c r="A165" s="665"/>
      <c r="B165" s="673"/>
      <c r="C165" s="301" t="s">
        <v>13</v>
      </c>
      <c r="D165" s="141">
        <f t="shared" ref="D165:E166" si="11">D170+D185</f>
        <v>0</v>
      </c>
      <c r="E165" s="141">
        <f t="shared" si="11"/>
        <v>0</v>
      </c>
      <c r="F165" s="302">
        <v>0</v>
      </c>
      <c r="G165" s="141">
        <f t="shared" si="7"/>
        <v>0</v>
      </c>
    </row>
    <row r="166" spans="1:7" ht="51" x14ac:dyDescent="0.25">
      <c r="A166" s="665"/>
      <c r="B166" s="673"/>
      <c r="C166" s="301" t="s">
        <v>83</v>
      </c>
      <c r="D166" s="141">
        <f t="shared" si="11"/>
        <v>500744</v>
      </c>
      <c r="E166" s="141">
        <f t="shared" si="11"/>
        <v>226402.223</v>
      </c>
      <c r="F166" s="302">
        <f t="shared" si="10"/>
        <v>0.45213167406898536</v>
      </c>
      <c r="G166" s="141">
        <f t="shared" si="7"/>
        <v>226402.223</v>
      </c>
    </row>
    <row r="167" spans="1:7" ht="63.75" x14ac:dyDescent="0.25">
      <c r="A167" s="665"/>
      <c r="B167" s="673"/>
      <c r="C167" s="301" t="s">
        <v>12</v>
      </c>
      <c r="D167" s="141">
        <f>D172+D187</f>
        <v>170967</v>
      </c>
      <c r="E167" s="141">
        <f>E172+E187</f>
        <v>70976.774999999994</v>
      </c>
      <c r="F167" s="302">
        <f t="shared" si="10"/>
        <v>0.41514897611819823</v>
      </c>
      <c r="G167" s="141">
        <f t="shared" si="7"/>
        <v>70976.774999999994</v>
      </c>
    </row>
    <row r="168" spans="1:7" ht="25.5" x14ac:dyDescent="0.25">
      <c r="A168" s="666"/>
      <c r="B168" s="674"/>
      <c r="C168" s="301" t="s">
        <v>84</v>
      </c>
      <c r="D168" s="141">
        <f>D173+D183</f>
        <v>0</v>
      </c>
      <c r="E168" s="141">
        <f>E173+E183</f>
        <v>0</v>
      </c>
      <c r="F168" s="302">
        <v>0</v>
      </c>
      <c r="G168" s="141">
        <f t="shared" si="7"/>
        <v>0</v>
      </c>
    </row>
    <row r="169" spans="1:7" ht="15" customHeight="1" x14ac:dyDescent="0.25">
      <c r="A169" s="664" t="s">
        <v>121</v>
      </c>
      <c r="B169" s="675" t="s">
        <v>122</v>
      </c>
      <c r="C169" s="301" t="s">
        <v>11</v>
      </c>
      <c r="D169" s="141">
        <f>D170+D171+D172+D173</f>
        <v>659774</v>
      </c>
      <c r="E169" s="141">
        <f>E170+E171+E172+E173</f>
        <v>297378.99800000002</v>
      </c>
      <c r="F169" s="302">
        <f t="shared" si="10"/>
        <v>0.45072857978641173</v>
      </c>
      <c r="G169" s="141">
        <f t="shared" si="7"/>
        <v>297378.99800000002</v>
      </c>
    </row>
    <row r="170" spans="1:7" ht="38.25" x14ac:dyDescent="0.25">
      <c r="A170" s="665"/>
      <c r="B170" s="673"/>
      <c r="C170" s="301" t="s">
        <v>13</v>
      </c>
      <c r="D170" s="141">
        <f t="shared" ref="D170:E173" si="12">D175+D180</f>
        <v>0</v>
      </c>
      <c r="E170" s="141">
        <f>E175+E180</f>
        <v>0</v>
      </c>
      <c r="F170" s="302">
        <v>0</v>
      </c>
      <c r="G170" s="141">
        <f t="shared" si="7"/>
        <v>0</v>
      </c>
    </row>
    <row r="171" spans="1:7" ht="51" x14ac:dyDescent="0.25">
      <c r="A171" s="665"/>
      <c r="B171" s="673"/>
      <c r="C171" s="301" t="s">
        <v>83</v>
      </c>
      <c r="D171" s="141">
        <f t="shared" si="12"/>
        <v>488807</v>
      </c>
      <c r="E171" s="141">
        <f>E176+E181</f>
        <v>226402.223</v>
      </c>
      <c r="F171" s="302">
        <f t="shared" si="10"/>
        <v>0.46317303762016498</v>
      </c>
      <c r="G171" s="141">
        <f t="shared" si="7"/>
        <v>226402.223</v>
      </c>
    </row>
    <row r="172" spans="1:7" ht="63.75" x14ac:dyDescent="0.25">
      <c r="A172" s="665"/>
      <c r="B172" s="673"/>
      <c r="C172" s="301" t="s">
        <v>12</v>
      </c>
      <c r="D172" s="141">
        <f t="shared" si="12"/>
        <v>170967</v>
      </c>
      <c r="E172" s="141">
        <f t="shared" si="12"/>
        <v>70976.774999999994</v>
      </c>
      <c r="F172" s="302">
        <f t="shared" si="10"/>
        <v>0.41514897611819823</v>
      </c>
      <c r="G172" s="141">
        <f t="shared" si="7"/>
        <v>70976.774999999994</v>
      </c>
    </row>
    <row r="173" spans="1:7" ht="25.5" x14ac:dyDescent="0.25">
      <c r="A173" s="666"/>
      <c r="B173" s="674"/>
      <c r="C173" s="301" t="s">
        <v>84</v>
      </c>
      <c r="D173" s="141">
        <f t="shared" si="12"/>
        <v>0</v>
      </c>
      <c r="E173" s="141">
        <f>E178+E183</f>
        <v>0</v>
      </c>
      <c r="F173" s="302">
        <v>0</v>
      </c>
      <c r="G173" s="141">
        <f t="shared" si="7"/>
        <v>0</v>
      </c>
    </row>
    <row r="174" spans="1:7" ht="15" customHeight="1" x14ac:dyDescent="0.25">
      <c r="A174" s="664" t="s">
        <v>123</v>
      </c>
      <c r="B174" s="678" t="s">
        <v>124</v>
      </c>
      <c r="C174" s="301" t="s">
        <v>11</v>
      </c>
      <c r="D174" s="141">
        <f>D175+D176+D177+D178</f>
        <v>528894</v>
      </c>
      <c r="E174" s="141">
        <f>E175+E176+E177+E178</f>
        <v>238815.158</v>
      </c>
      <c r="F174" s="302">
        <f t="shared" si="10"/>
        <v>0.45153690153414483</v>
      </c>
      <c r="G174" s="141">
        <f t="shared" si="7"/>
        <v>238815.158</v>
      </c>
    </row>
    <row r="175" spans="1:7" ht="38.25" x14ac:dyDescent="0.25">
      <c r="A175" s="665"/>
      <c r="B175" s="667"/>
      <c r="C175" s="301" t="s">
        <v>13</v>
      </c>
      <c r="D175" s="141">
        <v>0</v>
      </c>
      <c r="E175" s="141">
        <v>0</v>
      </c>
      <c r="F175" s="302">
        <v>0</v>
      </c>
      <c r="G175" s="141">
        <f t="shared" si="7"/>
        <v>0</v>
      </c>
    </row>
    <row r="176" spans="1:7" ht="51" x14ac:dyDescent="0.25">
      <c r="A176" s="665"/>
      <c r="B176" s="667"/>
      <c r="C176" s="301" t="s">
        <v>83</v>
      </c>
      <c r="D176" s="141">
        <v>392160</v>
      </c>
      <c r="E176" s="141">
        <v>182033.73800000001</v>
      </c>
      <c r="F176" s="302">
        <f t="shared" si="10"/>
        <v>0.46418231844145252</v>
      </c>
      <c r="G176" s="141">
        <f t="shared" si="7"/>
        <v>182033.73800000001</v>
      </c>
    </row>
    <row r="177" spans="1:7" ht="63.75" x14ac:dyDescent="0.25">
      <c r="A177" s="665"/>
      <c r="B177" s="667"/>
      <c r="C177" s="301" t="s">
        <v>12</v>
      </c>
      <c r="D177" s="141">
        <v>136734</v>
      </c>
      <c r="E177" s="141">
        <v>56781.42</v>
      </c>
      <c r="F177" s="302">
        <f t="shared" si="10"/>
        <v>0.4152692088288209</v>
      </c>
      <c r="G177" s="141">
        <f t="shared" si="7"/>
        <v>56781.42</v>
      </c>
    </row>
    <row r="178" spans="1:7" ht="25.5" x14ac:dyDescent="0.25">
      <c r="A178" s="666"/>
      <c r="B178" s="668"/>
      <c r="C178" s="301" t="s">
        <v>84</v>
      </c>
      <c r="D178" s="141">
        <v>0</v>
      </c>
      <c r="E178" s="141">
        <v>0</v>
      </c>
      <c r="F178" s="302">
        <v>0</v>
      </c>
      <c r="G178" s="141">
        <f t="shared" si="7"/>
        <v>0</v>
      </c>
    </row>
    <row r="179" spans="1:7" ht="15" customHeight="1" x14ac:dyDescent="0.25">
      <c r="A179" s="664" t="s">
        <v>125</v>
      </c>
      <c r="B179" s="678" t="s">
        <v>126</v>
      </c>
      <c r="C179" s="301" t="s">
        <v>11</v>
      </c>
      <c r="D179" s="141">
        <f>D180+D181+D182+D183</f>
        <v>130880</v>
      </c>
      <c r="E179" s="141">
        <f>E180+E181+E182+E183</f>
        <v>58563.839999999997</v>
      </c>
      <c r="F179" s="302">
        <f t="shared" si="10"/>
        <v>0.44746210268948655</v>
      </c>
      <c r="G179" s="141">
        <f t="shared" si="7"/>
        <v>58563.839999999997</v>
      </c>
    </row>
    <row r="180" spans="1:7" ht="38.25" x14ac:dyDescent="0.25">
      <c r="A180" s="665"/>
      <c r="B180" s="667"/>
      <c r="C180" s="301" t="s">
        <v>13</v>
      </c>
      <c r="D180" s="141">
        <v>0</v>
      </c>
      <c r="E180" s="141">
        <v>0</v>
      </c>
      <c r="F180" s="302">
        <v>0</v>
      </c>
      <c r="G180" s="141">
        <f t="shared" si="7"/>
        <v>0</v>
      </c>
    </row>
    <row r="181" spans="1:7" ht="51" x14ac:dyDescent="0.25">
      <c r="A181" s="665"/>
      <c r="B181" s="667"/>
      <c r="C181" s="301" t="s">
        <v>83</v>
      </c>
      <c r="D181" s="141">
        <v>96647</v>
      </c>
      <c r="E181" s="141">
        <v>44368.485000000001</v>
      </c>
      <c r="F181" s="302">
        <f t="shared" si="10"/>
        <v>0.45907772615808046</v>
      </c>
      <c r="G181" s="141">
        <f t="shared" si="7"/>
        <v>44368.485000000001</v>
      </c>
    </row>
    <row r="182" spans="1:7" ht="63.75" x14ac:dyDescent="0.25">
      <c r="A182" s="665"/>
      <c r="B182" s="667"/>
      <c r="C182" s="301" t="s">
        <v>12</v>
      </c>
      <c r="D182" s="141">
        <v>34233</v>
      </c>
      <c r="E182" s="141">
        <v>14195.355</v>
      </c>
      <c r="F182" s="302">
        <f t="shared" si="10"/>
        <v>0.41466874068880905</v>
      </c>
      <c r="G182" s="141">
        <f t="shared" si="7"/>
        <v>14195.355</v>
      </c>
    </row>
    <row r="183" spans="1:7" ht="25.5" x14ac:dyDescent="0.25">
      <c r="A183" s="666"/>
      <c r="B183" s="668"/>
      <c r="C183" s="301" t="s">
        <v>84</v>
      </c>
      <c r="D183" s="141">
        <v>0</v>
      </c>
      <c r="E183" s="141">
        <v>0</v>
      </c>
      <c r="F183" s="302">
        <v>0</v>
      </c>
      <c r="G183" s="141">
        <f t="shared" si="7"/>
        <v>0</v>
      </c>
    </row>
    <row r="184" spans="1:7" ht="15" customHeight="1" x14ac:dyDescent="0.25">
      <c r="A184" s="664" t="s">
        <v>127</v>
      </c>
      <c r="B184" s="678" t="s">
        <v>128</v>
      </c>
      <c r="C184" s="301" t="s">
        <v>11</v>
      </c>
      <c r="D184" s="141">
        <f>D185+D186+D187+D188</f>
        <v>11937</v>
      </c>
      <c r="E184" s="141">
        <f>E185+E186+E187+E188</f>
        <v>0</v>
      </c>
      <c r="F184" s="302">
        <f t="shared" si="10"/>
        <v>0</v>
      </c>
      <c r="G184" s="141">
        <f t="shared" si="7"/>
        <v>0</v>
      </c>
    </row>
    <row r="185" spans="1:7" ht="38.25" x14ac:dyDescent="0.25">
      <c r="A185" s="665"/>
      <c r="B185" s="667"/>
      <c r="C185" s="301" t="s">
        <v>13</v>
      </c>
      <c r="D185" s="141">
        <v>0</v>
      </c>
      <c r="E185" s="141">
        <v>0</v>
      </c>
      <c r="F185" s="302">
        <v>0</v>
      </c>
      <c r="G185" s="141">
        <f t="shared" si="7"/>
        <v>0</v>
      </c>
    </row>
    <row r="186" spans="1:7" ht="51" x14ac:dyDescent="0.25">
      <c r="A186" s="665"/>
      <c r="B186" s="667"/>
      <c r="C186" s="301" t="s">
        <v>83</v>
      </c>
      <c r="D186" s="141">
        <v>11937</v>
      </c>
      <c r="E186" s="141">
        <v>0</v>
      </c>
      <c r="F186" s="302">
        <f t="shared" si="10"/>
        <v>0</v>
      </c>
      <c r="G186" s="141">
        <f t="shared" si="7"/>
        <v>0</v>
      </c>
    </row>
    <row r="187" spans="1:7" ht="63.75" x14ac:dyDescent="0.25">
      <c r="A187" s="665"/>
      <c r="B187" s="667"/>
      <c r="C187" s="301" t="s">
        <v>12</v>
      </c>
      <c r="D187" s="141">
        <v>0</v>
      </c>
      <c r="E187" s="141">
        <v>0</v>
      </c>
      <c r="F187" s="302">
        <v>0</v>
      </c>
      <c r="G187" s="141">
        <f t="shared" si="7"/>
        <v>0</v>
      </c>
    </row>
    <row r="188" spans="1:7" ht="25.5" x14ac:dyDescent="0.25">
      <c r="A188" s="666"/>
      <c r="B188" s="668"/>
      <c r="C188" s="301" t="s">
        <v>84</v>
      </c>
      <c r="D188" s="141">
        <v>0</v>
      </c>
      <c r="E188" s="141">
        <v>0</v>
      </c>
      <c r="F188" s="302">
        <v>0</v>
      </c>
      <c r="G188" s="141">
        <f t="shared" si="7"/>
        <v>0</v>
      </c>
    </row>
    <row r="189" spans="1:7" ht="15" customHeight="1" x14ac:dyDescent="0.25">
      <c r="A189" s="664" t="s">
        <v>129</v>
      </c>
      <c r="B189" s="675" t="s">
        <v>130</v>
      </c>
      <c r="C189" s="301" t="s">
        <v>11</v>
      </c>
      <c r="D189" s="141">
        <f>D190+D191+D192+D193</f>
        <v>4553</v>
      </c>
      <c r="E189" s="141">
        <f>E190+E191+E192+E193</f>
        <v>2239.7219999999998</v>
      </c>
      <c r="F189" s="302">
        <f t="shared" si="10"/>
        <v>0.49192224906654947</v>
      </c>
      <c r="G189" s="141">
        <f t="shared" si="7"/>
        <v>2239.7219999999998</v>
      </c>
    </row>
    <row r="190" spans="1:7" ht="38.25" x14ac:dyDescent="0.25">
      <c r="A190" s="665"/>
      <c r="B190" s="673"/>
      <c r="C190" s="301" t="s">
        <v>13</v>
      </c>
      <c r="D190" s="141">
        <f t="shared" ref="D190:D192" si="13">D195+D210</f>
        <v>0</v>
      </c>
      <c r="E190" s="141">
        <f>E195+E210</f>
        <v>0</v>
      </c>
      <c r="F190" s="302">
        <v>0</v>
      </c>
      <c r="G190" s="141">
        <f t="shared" si="7"/>
        <v>0</v>
      </c>
    </row>
    <row r="191" spans="1:7" ht="51" x14ac:dyDescent="0.25">
      <c r="A191" s="665"/>
      <c r="B191" s="673"/>
      <c r="C191" s="301" t="s">
        <v>83</v>
      </c>
      <c r="D191" s="141">
        <f t="shared" si="13"/>
        <v>4553</v>
      </c>
      <c r="E191" s="141">
        <f>E196+E211</f>
        <v>2239.7219999999998</v>
      </c>
      <c r="F191" s="302">
        <f t="shared" si="10"/>
        <v>0.49192224906654947</v>
      </c>
      <c r="G191" s="141">
        <f t="shared" si="7"/>
        <v>2239.7219999999998</v>
      </c>
    </row>
    <row r="192" spans="1:7" ht="63.75" x14ac:dyDescent="0.25">
      <c r="A192" s="665"/>
      <c r="B192" s="673"/>
      <c r="C192" s="301" t="s">
        <v>12</v>
      </c>
      <c r="D192" s="141">
        <f t="shared" si="13"/>
        <v>0</v>
      </c>
      <c r="E192" s="141">
        <f>E197+E212</f>
        <v>0</v>
      </c>
      <c r="F192" s="302">
        <v>0</v>
      </c>
      <c r="G192" s="141">
        <f t="shared" si="7"/>
        <v>0</v>
      </c>
    </row>
    <row r="193" spans="1:7" ht="25.5" x14ac:dyDescent="0.25">
      <c r="A193" s="666"/>
      <c r="B193" s="674"/>
      <c r="C193" s="301" t="s">
        <v>84</v>
      </c>
      <c r="D193" s="141">
        <f>D198+D203</f>
        <v>0</v>
      </c>
      <c r="E193" s="141">
        <f>E198+E203</f>
        <v>0</v>
      </c>
      <c r="F193" s="302">
        <v>0</v>
      </c>
      <c r="G193" s="141">
        <f t="shared" si="7"/>
        <v>0</v>
      </c>
    </row>
    <row r="194" spans="1:7" ht="15" customHeight="1" x14ac:dyDescent="0.25">
      <c r="A194" s="664" t="s">
        <v>131</v>
      </c>
      <c r="B194" s="675" t="s">
        <v>122</v>
      </c>
      <c r="C194" s="301" t="s">
        <v>11</v>
      </c>
      <c r="D194" s="141">
        <f>D195+D196+D197+D198</f>
        <v>4443</v>
      </c>
      <c r="E194" s="141">
        <f>E195+E196+E197+E198</f>
        <v>2221.7999999999997</v>
      </c>
      <c r="F194" s="302">
        <f t="shared" si="10"/>
        <v>0.500067521944632</v>
      </c>
      <c r="G194" s="141">
        <f t="shared" si="7"/>
        <v>2221.7999999999997</v>
      </c>
    </row>
    <row r="195" spans="1:7" ht="38.25" x14ac:dyDescent="0.25">
      <c r="A195" s="665"/>
      <c r="B195" s="673"/>
      <c r="C195" s="301" t="s">
        <v>13</v>
      </c>
      <c r="D195" s="141">
        <f t="shared" ref="D195:E196" si="14">D200+D205</f>
        <v>0</v>
      </c>
      <c r="E195" s="141">
        <f t="shared" si="14"/>
        <v>0</v>
      </c>
      <c r="F195" s="302">
        <v>0</v>
      </c>
      <c r="G195" s="141">
        <f t="shared" si="7"/>
        <v>0</v>
      </c>
    </row>
    <row r="196" spans="1:7" ht="51" x14ac:dyDescent="0.25">
      <c r="A196" s="665"/>
      <c r="B196" s="673"/>
      <c r="C196" s="301" t="s">
        <v>83</v>
      </c>
      <c r="D196" s="141">
        <f t="shared" si="14"/>
        <v>4443</v>
      </c>
      <c r="E196" s="141">
        <f t="shared" si="14"/>
        <v>2221.7999999999997</v>
      </c>
      <c r="F196" s="302">
        <f t="shared" si="10"/>
        <v>0.500067521944632</v>
      </c>
      <c r="G196" s="141">
        <f t="shared" ref="G196:G259" si="15">E196</f>
        <v>2221.7999999999997</v>
      </c>
    </row>
    <row r="197" spans="1:7" ht="63.75" x14ac:dyDescent="0.25">
      <c r="A197" s="665"/>
      <c r="B197" s="673"/>
      <c r="C197" s="301" t="s">
        <v>12</v>
      </c>
      <c r="D197" s="141">
        <v>0</v>
      </c>
      <c r="E197" s="141">
        <v>0</v>
      </c>
      <c r="F197" s="302">
        <v>0</v>
      </c>
      <c r="G197" s="141">
        <f t="shared" si="15"/>
        <v>0</v>
      </c>
    </row>
    <row r="198" spans="1:7" ht="25.5" x14ac:dyDescent="0.25">
      <c r="A198" s="666"/>
      <c r="B198" s="674"/>
      <c r="C198" s="301" t="s">
        <v>84</v>
      </c>
      <c r="D198" s="141">
        <v>0</v>
      </c>
      <c r="E198" s="141">
        <v>0</v>
      </c>
      <c r="F198" s="302">
        <v>0</v>
      </c>
      <c r="G198" s="141">
        <f t="shared" si="15"/>
        <v>0</v>
      </c>
    </row>
    <row r="199" spans="1:7" ht="15" customHeight="1" x14ac:dyDescent="0.25">
      <c r="A199" s="664" t="s">
        <v>132</v>
      </c>
      <c r="B199" s="678" t="s">
        <v>124</v>
      </c>
      <c r="C199" s="301" t="s">
        <v>11</v>
      </c>
      <c r="D199" s="141">
        <f>D200+D201+D202+D203</f>
        <v>3563</v>
      </c>
      <c r="E199" s="141">
        <f>E200+E201+E202+E203</f>
        <v>1781.6679999999999</v>
      </c>
      <c r="F199" s="302">
        <f>E199/D199</f>
        <v>0.50004715127701371</v>
      </c>
      <c r="G199" s="141">
        <f t="shared" si="15"/>
        <v>1781.6679999999999</v>
      </c>
    </row>
    <row r="200" spans="1:7" ht="38.25" x14ac:dyDescent="0.25">
      <c r="A200" s="665"/>
      <c r="B200" s="667"/>
      <c r="C200" s="301" t="s">
        <v>13</v>
      </c>
      <c r="D200" s="141">
        <v>0</v>
      </c>
      <c r="E200" s="141">
        <v>0</v>
      </c>
      <c r="F200" s="302">
        <v>0</v>
      </c>
      <c r="G200" s="141">
        <f t="shared" si="15"/>
        <v>0</v>
      </c>
    </row>
    <row r="201" spans="1:7" ht="51" x14ac:dyDescent="0.25">
      <c r="A201" s="665"/>
      <c r="B201" s="667"/>
      <c r="C201" s="301" t="s">
        <v>83</v>
      </c>
      <c r="D201" s="141">
        <v>3563</v>
      </c>
      <c r="E201" s="141">
        <v>1781.6679999999999</v>
      </c>
      <c r="F201" s="302">
        <f>E201/D201</f>
        <v>0.50004715127701371</v>
      </c>
      <c r="G201" s="141">
        <f t="shared" si="15"/>
        <v>1781.6679999999999</v>
      </c>
    </row>
    <row r="202" spans="1:7" ht="63.75" x14ac:dyDescent="0.25">
      <c r="A202" s="665"/>
      <c r="B202" s="667"/>
      <c r="C202" s="301" t="s">
        <v>12</v>
      </c>
      <c r="D202" s="141">
        <v>0</v>
      </c>
      <c r="E202" s="141">
        <v>0</v>
      </c>
      <c r="F202" s="302">
        <v>0</v>
      </c>
      <c r="G202" s="141">
        <f t="shared" si="15"/>
        <v>0</v>
      </c>
    </row>
    <row r="203" spans="1:7" ht="25.5" x14ac:dyDescent="0.25">
      <c r="A203" s="666"/>
      <c r="B203" s="668"/>
      <c r="C203" s="301" t="s">
        <v>84</v>
      </c>
      <c r="D203" s="141">
        <v>0</v>
      </c>
      <c r="E203" s="141">
        <v>0</v>
      </c>
      <c r="F203" s="302">
        <v>0</v>
      </c>
      <c r="G203" s="141">
        <f t="shared" si="15"/>
        <v>0</v>
      </c>
    </row>
    <row r="204" spans="1:7" ht="15" customHeight="1" x14ac:dyDescent="0.25">
      <c r="A204" s="664" t="s">
        <v>133</v>
      </c>
      <c r="B204" s="678" t="s">
        <v>126</v>
      </c>
      <c r="C204" s="301" t="s">
        <v>11</v>
      </c>
      <c r="D204" s="141">
        <f>D205+D206</f>
        <v>880</v>
      </c>
      <c r="E204" s="141">
        <f>E205+E206</f>
        <v>440.13200000000001</v>
      </c>
      <c r="F204" s="302">
        <f>E204/D204</f>
        <v>0.50014999999999998</v>
      </c>
      <c r="G204" s="141">
        <f t="shared" si="15"/>
        <v>440.13200000000001</v>
      </c>
    </row>
    <row r="205" spans="1:7" ht="38.25" x14ac:dyDescent="0.25">
      <c r="A205" s="665"/>
      <c r="B205" s="667"/>
      <c r="C205" s="301" t="s">
        <v>13</v>
      </c>
      <c r="D205" s="141">
        <v>0</v>
      </c>
      <c r="E205" s="141">
        <v>0</v>
      </c>
      <c r="F205" s="302">
        <v>0</v>
      </c>
      <c r="G205" s="141">
        <f t="shared" si="15"/>
        <v>0</v>
      </c>
    </row>
    <row r="206" spans="1:7" ht="51" x14ac:dyDescent="0.25">
      <c r="A206" s="665"/>
      <c r="B206" s="667"/>
      <c r="C206" s="301" t="s">
        <v>83</v>
      </c>
      <c r="D206" s="141">
        <v>880</v>
      </c>
      <c r="E206" s="141">
        <v>440.13200000000001</v>
      </c>
      <c r="F206" s="302">
        <f>E206/D206</f>
        <v>0.50014999999999998</v>
      </c>
      <c r="G206" s="141">
        <f t="shared" si="15"/>
        <v>440.13200000000001</v>
      </c>
    </row>
    <row r="207" spans="1:7" ht="63.75" x14ac:dyDescent="0.25">
      <c r="A207" s="665"/>
      <c r="B207" s="667"/>
      <c r="C207" s="301" t="s">
        <v>12</v>
      </c>
      <c r="D207" s="141">
        <v>0</v>
      </c>
      <c r="E207" s="141">
        <v>0</v>
      </c>
      <c r="F207" s="302">
        <v>0</v>
      </c>
      <c r="G207" s="141">
        <f t="shared" si="15"/>
        <v>0</v>
      </c>
    </row>
    <row r="208" spans="1:7" ht="25.5" x14ac:dyDescent="0.25">
      <c r="A208" s="666"/>
      <c r="B208" s="668"/>
      <c r="C208" s="300" t="s">
        <v>84</v>
      </c>
      <c r="D208" s="141">
        <v>0</v>
      </c>
      <c r="E208" s="141">
        <v>0</v>
      </c>
      <c r="F208" s="302">
        <v>0</v>
      </c>
      <c r="G208" s="141">
        <f t="shared" si="15"/>
        <v>0</v>
      </c>
    </row>
    <row r="209" spans="1:7" ht="15" customHeight="1" x14ac:dyDescent="0.25">
      <c r="A209" s="664" t="s">
        <v>134</v>
      </c>
      <c r="B209" s="678" t="s">
        <v>128</v>
      </c>
      <c r="C209" s="301" t="s">
        <v>11</v>
      </c>
      <c r="D209" s="141">
        <f>D210+D211+D212+D213</f>
        <v>110</v>
      </c>
      <c r="E209" s="141">
        <f>E210+E211+E212+E213</f>
        <v>17.922000000000001</v>
      </c>
      <c r="F209" s="302">
        <f>E209/D209</f>
        <v>0.16292727272727273</v>
      </c>
      <c r="G209" s="141">
        <f t="shared" si="15"/>
        <v>17.922000000000001</v>
      </c>
    </row>
    <row r="210" spans="1:7" ht="38.25" x14ac:dyDescent="0.25">
      <c r="A210" s="665"/>
      <c r="B210" s="667"/>
      <c r="C210" s="301" t="s">
        <v>13</v>
      </c>
      <c r="D210" s="141">
        <v>0</v>
      </c>
      <c r="E210" s="141">
        <v>0</v>
      </c>
      <c r="F210" s="302">
        <v>0</v>
      </c>
      <c r="G210" s="141">
        <f t="shared" si="15"/>
        <v>0</v>
      </c>
    </row>
    <row r="211" spans="1:7" ht="51" x14ac:dyDescent="0.25">
      <c r="A211" s="665"/>
      <c r="B211" s="667"/>
      <c r="C211" s="301" t="s">
        <v>83</v>
      </c>
      <c r="D211" s="141">
        <v>110</v>
      </c>
      <c r="E211" s="141">
        <v>17.922000000000001</v>
      </c>
      <c r="F211" s="302">
        <f>E211/D211</f>
        <v>0.16292727272727273</v>
      </c>
      <c r="G211" s="141">
        <f t="shared" si="15"/>
        <v>17.922000000000001</v>
      </c>
    </row>
    <row r="212" spans="1:7" ht="63.75" x14ac:dyDescent="0.25">
      <c r="A212" s="665"/>
      <c r="B212" s="667"/>
      <c r="C212" s="301" t="s">
        <v>12</v>
      </c>
      <c r="D212" s="141">
        <v>0</v>
      </c>
      <c r="E212" s="141">
        <v>0</v>
      </c>
      <c r="F212" s="302">
        <v>0</v>
      </c>
      <c r="G212" s="141">
        <f t="shared" si="15"/>
        <v>0</v>
      </c>
    </row>
    <row r="213" spans="1:7" ht="25.5" x14ac:dyDescent="0.25">
      <c r="A213" s="666"/>
      <c r="B213" s="668"/>
      <c r="C213" s="301" t="s">
        <v>84</v>
      </c>
      <c r="D213" s="141">
        <v>0</v>
      </c>
      <c r="E213" s="141">
        <v>0</v>
      </c>
      <c r="F213" s="302">
        <v>0</v>
      </c>
      <c r="G213" s="141">
        <f t="shared" si="15"/>
        <v>0</v>
      </c>
    </row>
    <row r="214" spans="1:7" ht="15" customHeight="1" x14ac:dyDescent="0.25">
      <c r="A214" s="676" t="s">
        <v>135</v>
      </c>
      <c r="B214" s="678" t="s">
        <v>136</v>
      </c>
      <c r="C214" s="301" t="s">
        <v>11</v>
      </c>
      <c r="D214" s="141">
        <f>D215+D216</f>
        <v>154863</v>
      </c>
      <c r="E214" s="141">
        <f>E215+E216</f>
        <v>75405.657999999996</v>
      </c>
      <c r="F214" s="302">
        <f>E214/D214</f>
        <v>0.48691848924533293</v>
      </c>
      <c r="G214" s="141">
        <f t="shared" si="15"/>
        <v>75405.657999999996</v>
      </c>
    </row>
    <row r="215" spans="1:7" ht="63.75" x14ac:dyDescent="0.25">
      <c r="A215" s="685"/>
      <c r="B215" s="667"/>
      <c r="C215" s="301" t="s">
        <v>12</v>
      </c>
      <c r="D215" s="141">
        <v>132563</v>
      </c>
      <c r="E215" s="141">
        <v>68132.767999999996</v>
      </c>
      <c r="F215" s="302">
        <f>E215/D215</f>
        <v>0.51396519390780226</v>
      </c>
      <c r="G215" s="141">
        <f t="shared" si="15"/>
        <v>68132.767999999996</v>
      </c>
    </row>
    <row r="216" spans="1:7" ht="25.5" x14ac:dyDescent="0.25">
      <c r="A216" s="677"/>
      <c r="B216" s="668"/>
      <c r="C216" s="301" t="s">
        <v>84</v>
      </c>
      <c r="D216" s="305">
        <v>22300</v>
      </c>
      <c r="E216" s="141">
        <v>7272.89</v>
      </c>
      <c r="F216" s="302">
        <f t="shared" ref="F216:F219" si="16">E216/D216</f>
        <v>0.32613856502242156</v>
      </c>
      <c r="G216" s="141">
        <f t="shared" si="15"/>
        <v>7272.89</v>
      </c>
    </row>
    <row r="217" spans="1:7" ht="15" customHeight="1" x14ac:dyDescent="0.25">
      <c r="A217" s="664">
        <v>2.4</v>
      </c>
      <c r="B217" s="300" t="s">
        <v>137</v>
      </c>
      <c r="C217" s="301" t="s">
        <v>11</v>
      </c>
      <c r="D217" s="141">
        <f>D218+D219+D220+D221</f>
        <v>49571</v>
      </c>
      <c r="E217" s="141">
        <f>E218+E219+E220+E221</f>
        <v>18560.965</v>
      </c>
      <c r="F217" s="302">
        <f t="shared" si="16"/>
        <v>0.37443192592443164</v>
      </c>
      <c r="G217" s="141">
        <f t="shared" si="15"/>
        <v>18560.965</v>
      </c>
    </row>
    <row r="218" spans="1:7" ht="36" customHeight="1" x14ac:dyDescent="0.25">
      <c r="A218" s="665"/>
      <c r="B218" s="673" t="s">
        <v>978</v>
      </c>
      <c r="C218" s="301" t="s">
        <v>13</v>
      </c>
      <c r="D218" s="141">
        <v>0</v>
      </c>
      <c r="E218" s="141">
        <v>0</v>
      </c>
      <c r="F218" s="302">
        <v>0</v>
      </c>
      <c r="G218" s="141">
        <f t="shared" si="15"/>
        <v>0</v>
      </c>
    </row>
    <row r="219" spans="1:7" ht="51" x14ac:dyDescent="0.25">
      <c r="A219" s="665"/>
      <c r="B219" s="673"/>
      <c r="C219" s="301" t="s">
        <v>83</v>
      </c>
      <c r="D219" s="141">
        <v>49571</v>
      </c>
      <c r="E219" s="141">
        <v>18560.965</v>
      </c>
      <c r="F219" s="302">
        <f t="shared" si="16"/>
        <v>0.37443192592443164</v>
      </c>
      <c r="G219" s="141">
        <f t="shared" si="15"/>
        <v>18560.965</v>
      </c>
    </row>
    <row r="220" spans="1:7" ht="63.75" x14ac:dyDescent="0.25">
      <c r="A220" s="665"/>
      <c r="B220" s="673"/>
      <c r="C220" s="301" t="s">
        <v>12</v>
      </c>
      <c r="D220" s="141">
        <v>0</v>
      </c>
      <c r="E220" s="141">
        <v>0</v>
      </c>
      <c r="F220" s="302">
        <v>0</v>
      </c>
      <c r="G220" s="141">
        <f t="shared" si="15"/>
        <v>0</v>
      </c>
    </row>
    <row r="221" spans="1:7" ht="25.5" x14ac:dyDescent="0.25">
      <c r="A221" s="666"/>
      <c r="B221" s="674"/>
      <c r="C221" s="301" t="s">
        <v>84</v>
      </c>
      <c r="D221" s="141">
        <v>0</v>
      </c>
      <c r="E221" s="141">
        <v>0</v>
      </c>
      <c r="F221" s="302">
        <v>0</v>
      </c>
      <c r="G221" s="141">
        <f t="shared" si="15"/>
        <v>0</v>
      </c>
    </row>
    <row r="222" spans="1:7" ht="15" customHeight="1" x14ac:dyDescent="0.25">
      <c r="A222" s="664" t="s">
        <v>138</v>
      </c>
      <c r="B222" s="300" t="s">
        <v>96</v>
      </c>
      <c r="C222" s="301" t="s">
        <v>11</v>
      </c>
      <c r="D222" s="141">
        <f>D223+D224+D225+D226</f>
        <v>555.6</v>
      </c>
      <c r="E222" s="141">
        <f>E223+E224+E225+E226</f>
        <v>0</v>
      </c>
      <c r="F222" s="302">
        <f t="shared" ref="F222:F225" si="17">E222/D222*100</f>
        <v>0</v>
      </c>
      <c r="G222" s="141">
        <f t="shared" si="15"/>
        <v>0</v>
      </c>
    </row>
    <row r="223" spans="1:7" ht="36" customHeight="1" x14ac:dyDescent="0.25">
      <c r="A223" s="665"/>
      <c r="B223" s="673" t="s">
        <v>139</v>
      </c>
      <c r="C223" s="301" t="s">
        <v>13</v>
      </c>
      <c r="D223" s="141">
        <v>0</v>
      </c>
      <c r="E223" s="141">
        <v>0</v>
      </c>
      <c r="F223" s="302">
        <v>0</v>
      </c>
      <c r="G223" s="141">
        <f t="shared" si="15"/>
        <v>0</v>
      </c>
    </row>
    <row r="224" spans="1:7" ht="51" x14ac:dyDescent="0.25">
      <c r="A224" s="665"/>
      <c r="B224" s="673"/>
      <c r="C224" s="301" t="s">
        <v>83</v>
      </c>
      <c r="D224" s="141">
        <v>500</v>
      </c>
      <c r="E224" s="141">
        <v>0</v>
      </c>
      <c r="F224" s="302">
        <f t="shared" si="17"/>
        <v>0</v>
      </c>
      <c r="G224" s="141">
        <f t="shared" si="15"/>
        <v>0</v>
      </c>
    </row>
    <row r="225" spans="1:7" ht="63.75" x14ac:dyDescent="0.25">
      <c r="A225" s="665"/>
      <c r="B225" s="673"/>
      <c r="C225" s="301" t="s">
        <v>12</v>
      </c>
      <c r="D225" s="141">
        <v>55.6</v>
      </c>
      <c r="E225" s="141">
        <v>0</v>
      </c>
      <c r="F225" s="302">
        <f t="shared" si="17"/>
        <v>0</v>
      </c>
      <c r="G225" s="141">
        <f t="shared" si="15"/>
        <v>0</v>
      </c>
    </row>
    <row r="226" spans="1:7" ht="25.5" x14ac:dyDescent="0.25">
      <c r="A226" s="666"/>
      <c r="B226" s="674"/>
      <c r="C226" s="301" t="s">
        <v>84</v>
      </c>
      <c r="D226" s="141">
        <v>0</v>
      </c>
      <c r="E226" s="141">
        <v>0</v>
      </c>
      <c r="F226" s="302">
        <v>0</v>
      </c>
      <c r="G226" s="141">
        <f t="shared" si="15"/>
        <v>0</v>
      </c>
    </row>
    <row r="227" spans="1:7" ht="15" customHeight="1" x14ac:dyDescent="0.25">
      <c r="A227" s="664" t="s">
        <v>140</v>
      </c>
      <c r="B227" s="300" t="s">
        <v>141</v>
      </c>
      <c r="C227" s="678" t="s">
        <v>11</v>
      </c>
      <c r="D227" s="368">
        <f>D229</f>
        <v>1057</v>
      </c>
      <c r="E227" s="368">
        <f>E229</f>
        <v>403.52600000000001</v>
      </c>
      <c r="F227" s="366">
        <v>0.37443192592443164</v>
      </c>
      <c r="G227" s="368">
        <f t="shared" si="15"/>
        <v>403.52600000000001</v>
      </c>
    </row>
    <row r="228" spans="1:7" ht="15" customHeight="1" x14ac:dyDescent="0.25">
      <c r="A228" s="665"/>
      <c r="B228" s="673" t="s">
        <v>142</v>
      </c>
      <c r="C228" s="668"/>
      <c r="D228" s="369"/>
      <c r="E228" s="369"/>
      <c r="F228" s="367"/>
      <c r="G228" s="369"/>
    </row>
    <row r="229" spans="1:7" ht="63.75" x14ac:dyDescent="0.25">
      <c r="A229" s="666"/>
      <c r="B229" s="674"/>
      <c r="C229" s="301" t="s">
        <v>12</v>
      </c>
      <c r="D229" s="141">
        <v>1057</v>
      </c>
      <c r="E229" s="141">
        <v>403.52600000000001</v>
      </c>
      <c r="F229" s="302">
        <f>E229/D229</f>
        <v>0.38176537369914854</v>
      </c>
      <c r="G229" s="141">
        <f t="shared" si="15"/>
        <v>403.52600000000001</v>
      </c>
    </row>
    <row r="230" spans="1:7" ht="15" customHeight="1" x14ac:dyDescent="0.25">
      <c r="A230" s="719" t="s">
        <v>981</v>
      </c>
      <c r="B230" s="725"/>
      <c r="C230" s="297" t="s">
        <v>11</v>
      </c>
      <c r="D230" s="298">
        <f>D231+D232+D233+D234</f>
        <v>1347413.246</v>
      </c>
      <c r="E230" s="298">
        <f>E231+E232+E233+E234</f>
        <v>716739.3899999999</v>
      </c>
      <c r="F230" s="299">
        <f>E230/D230</f>
        <v>0.53193731925060794</v>
      </c>
      <c r="G230" s="298">
        <f t="shared" si="15"/>
        <v>716739.3899999999</v>
      </c>
    </row>
    <row r="231" spans="1:7" ht="38.25" x14ac:dyDescent="0.25">
      <c r="A231" s="726"/>
      <c r="B231" s="727"/>
      <c r="C231" s="297" t="s">
        <v>13</v>
      </c>
      <c r="D231" s="298">
        <f t="shared" ref="D231:E234" si="18">D236+D393+D445+D455+D470</f>
        <v>4379.1379999999999</v>
      </c>
      <c r="E231" s="298">
        <f t="shared" si="18"/>
        <v>0</v>
      </c>
      <c r="F231" s="299">
        <f t="shared" ref="F231:F277" si="19">E231/D231</f>
        <v>0</v>
      </c>
      <c r="G231" s="298">
        <f t="shared" si="15"/>
        <v>0</v>
      </c>
    </row>
    <row r="232" spans="1:7" ht="51" x14ac:dyDescent="0.25">
      <c r="A232" s="726"/>
      <c r="B232" s="727"/>
      <c r="C232" s="297" t="s">
        <v>83</v>
      </c>
      <c r="D232" s="298">
        <f t="shared" si="18"/>
        <v>1076480.338</v>
      </c>
      <c r="E232" s="298">
        <f t="shared" si="18"/>
        <v>604952.76199999987</v>
      </c>
      <c r="F232" s="299">
        <f t="shared" si="19"/>
        <v>0.56197288575093318</v>
      </c>
      <c r="G232" s="298">
        <f t="shared" si="15"/>
        <v>604952.76199999987</v>
      </c>
    </row>
    <row r="233" spans="1:7" ht="63.75" x14ac:dyDescent="0.25">
      <c r="A233" s="726"/>
      <c r="B233" s="727"/>
      <c r="C233" s="297" t="s">
        <v>12</v>
      </c>
      <c r="D233" s="298">
        <f t="shared" si="18"/>
        <v>266553.77</v>
      </c>
      <c r="E233" s="298">
        <f t="shared" si="18"/>
        <v>111786.62800000001</v>
      </c>
      <c r="F233" s="299">
        <f t="shared" si="19"/>
        <v>0.41937740366605958</v>
      </c>
      <c r="G233" s="298">
        <f t="shared" si="15"/>
        <v>111786.62800000001</v>
      </c>
    </row>
    <row r="234" spans="1:7" ht="25.5" x14ac:dyDescent="0.25">
      <c r="A234" s="728"/>
      <c r="B234" s="729"/>
      <c r="C234" s="297" t="s">
        <v>84</v>
      </c>
      <c r="D234" s="298">
        <f t="shared" si="18"/>
        <v>0</v>
      </c>
      <c r="E234" s="298">
        <f t="shared" si="18"/>
        <v>0</v>
      </c>
      <c r="F234" s="299">
        <v>0</v>
      </c>
      <c r="G234" s="298">
        <f t="shared" si="15"/>
        <v>0</v>
      </c>
    </row>
    <row r="235" spans="1:7" x14ac:dyDescent="0.25">
      <c r="A235" s="664">
        <v>1</v>
      </c>
      <c r="B235" s="300" t="s">
        <v>85</v>
      </c>
      <c r="C235" s="301" t="s">
        <v>11</v>
      </c>
      <c r="D235" s="141">
        <f>D236+D237+D238+D239</f>
        <v>1242306.68</v>
      </c>
      <c r="E235" s="141">
        <f>E236+E237+E238+E239</f>
        <v>670760.09899999993</v>
      </c>
      <c r="F235" s="302">
        <f t="shared" si="19"/>
        <v>0.53993116981388201</v>
      </c>
      <c r="G235" s="141">
        <f t="shared" si="15"/>
        <v>670760.09899999993</v>
      </c>
    </row>
    <row r="236" spans="1:7" ht="38.25" x14ac:dyDescent="0.25">
      <c r="A236" s="665"/>
      <c r="B236" s="673" t="s">
        <v>143</v>
      </c>
      <c r="C236" s="301" t="s">
        <v>13</v>
      </c>
      <c r="D236" s="141">
        <f t="shared" ref="D236:E237" si="20">D241+D246+D251+D256+D331+D336+D341+D346+D351+D356+D361+D388</f>
        <v>0</v>
      </c>
      <c r="E236" s="141">
        <f t="shared" si="20"/>
        <v>0</v>
      </c>
      <c r="F236" s="302">
        <v>0</v>
      </c>
      <c r="G236" s="141">
        <f t="shared" si="15"/>
        <v>0</v>
      </c>
    </row>
    <row r="237" spans="1:7" ht="51" x14ac:dyDescent="0.25">
      <c r="A237" s="665"/>
      <c r="B237" s="673"/>
      <c r="C237" s="301" t="s">
        <v>83</v>
      </c>
      <c r="D237" s="141">
        <f t="shared" si="20"/>
        <v>1028713</v>
      </c>
      <c r="E237" s="141">
        <f t="shared" si="20"/>
        <v>585531.0419999999</v>
      </c>
      <c r="F237" s="302">
        <f t="shared" si="19"/>
        <v>0.56918794843654152</v>
      </c>
      <c r="G237" s="141">
        <f t="shared" si="15"/>
        <v>585531.0419999999</v>
      </c>
    </row>
    <row r="238" spans="1:7" ht="63.75" x14ac:dyDescent="0.25">
      <c r="A238" s="665"/>
      <c r="B238" s="673"/>
      <c r="C238" s="301" t="s">
        <v>12</v>
      </c>
      <c r="D238" s="141">
        <f>D243+D248+D258+D333+D338+D343+D348+D353+D358+D363+D390+D253</f>
        <v>213593.68</v>
      </c>
      <c r="E238" s="141">
        <f>E243+E248+E258+E333+E338+E343+E348+E353+E358+E363+E390+E253</f>
        <v>85229.057000000001</v>
      </c>
      <c r="F238" s="302">
        <f t="shared" si="19"/>
        <v>0.39902424547392978</v>
      </c>
      <c r="G238" s="141">
        <f t="shared" si="15"/>
        <v>85229.057000000001</v>
      </c>
    </row>
    <row r="239" spans="1:7" ht="25.5" x14ac:dyDescent="0.25">
      <c r="A239" s="666"/>
      <c r="B239" s="674"/>
      <c r="C239" s="301" t="s">
        <v>84</v>
      </c>
      <c r="D239" s="141">
        <f>D244+D249+D254+D259+D334+D339+D344+D349+D354+D359+D364+D391</f>
        <v>0</v>
      </c>
      <c r="E239" s="141">
        <f>E244+E249+E254+E259+E334+E339+E344+E349+E354+E359+E364+E391</f>
        <v>0</v>
      </c>
      <c r="F239" s="302">
        <v>0</v>
      </c>
      <c r="G239" s="141">
        <f t="shared" si="15"/>
        <v>0</v>
      </c>
    </row>
    <row r="240" spans="1:7" ht="15" customHeight="1" x14ac:dyDescent="0.25">
      <c r="A240" s="664">
        <v>1.1000000000000001</v>
      </c>
      <c r="B240" s="300" t="s">
        <v>89</v>
      </c>
      <c r="C240" s="301" t="s">
        <v>11</v>
      </c>
      <c r="D240" s="141">
        <f>D241+D242+D243+D244</f>
        <v>19949</v>
      </c>
      <c r="E240" s="141">
        <f>E241+E242+E243+E244</f>
        <v>9565.2060000000001</v>
      </c>
      <c r="F240" s="302">
        <f t="shared" si="19"/>
        <v>0.47948298160308789</v>
      </c>
      <c r="G240" s="141">
        <f t="shared" si="15"/>
        <v>9565.2060000000001</v>
      </c>
    </row>
    <row r="241" spans="1:7" ht="36" customHeight="1" x14ac:dyDescent="0.25">
      <c r="A241" s="665"/>
      <c r="B241" s="673" t="s">
        <v>144</v>
      </c>
      <c r="C241" s="301" t="s">
        <v>13</v>
      </c>
      <c r="D241" s="141">
        <v>0</v>
      </c>
      <c r="E241" s="141">
        <v>0</v>
      </c>
      <c r="F241" s="302">
        <v>0</v>
      </c>
      <c r="G241" s="141">
        <f t="shared" si="15"/>
        <v>0</v>
      </c>
    </row>
    <row r="242" spans="1:7" ht="51" x14ac:dyDescent="0.25">
      <c r="A242" s="665"/>
      <c r="B242" s="673"/>
      <c r="C242" s="301" t="s">
        <v>83</v>
      </c>
      <c r="D242" s="141">
        <v>37</v>
      </c>
      <c r="E242" s="141">
        <v>0</v>
      </c>
      <c r="F242" s="302">
        <f t="shared" si="19"/>
        <v>0</v>
      </c>
      <c r="G242" s="141">
        <f t="shared" si="15"/>
        <v>0</v>
      </c>
    </row>
    <row r="243" spans="1:7" ht="63.75" x14ac:dyDescent="0.25">
      <c r="A243" s="665"/>
      <c r="B243" s="673"/>
      <c r="C243" s="301" t="s">
        <v>12</v>
      </c>
      <c r="D243" s="141">
        <v>19912</v>
      </c>
      <c r="E243" s="141">
        <v>9565.2060000000001</v>
      </c>
      <c r="F243" s="302">
        <f t="shared" si="19"/>
        <v>0.48037394535958217</v>
      </c>
      <c r="G243" s="141">
        <f t="shared" si="15"/>
        <v>9565.2060000000001</v>
      </c>
    </row>
    <row r="244" spans="1:7" ht="25.5" x14ac:dyDescent="0.25">
      <c r="A244" s="666"/>
      <c r="B244" s="674"/>
      <c r="C244" s="301" t="s">
        <v>84</v>
      </c>
      <c r="D244" s="141">
        <v>0</v>
      </c>
      <c r="E244" s="141">
        <v>0</v>
      </c>
      <c r="F244" s="302">
        <v>0</v>
      </c>
      <c r="G244" s="141">
        <f t="shared" si="15"/>
        <v>0</v>
      </c>
    </row>
    <row r="245" spans="1:7" ht="15" customHeight="1" x14ac:dyDescent="0.25">
      <c r="A245" s="664">
        <v>1.2</v>
      </c>
      <c r="B245" s="303" t="s">
        <v>91</v>
      </c>
      <c r="C245" s="301" t="s">
        <v>11</v>
      </c>
      <c r="D245" s="141">
        <f>D246+D247+D248+D249</f>
        <v>299</v>
      </c>
      <c r="E245" s="141">
        <f>E246+E247+E248+E249</f>
        <v>89.2</v>
      </c>
      <c r="F245" s="302">
        <f t="shared" si="19"/>
        <v>0.2983277591973244</v>
      </c>
      <c r="G245" s="141">
        <f t="shared" si="15"/>
        <v>89.2</v>
      </c>
    </row>
    <row r="246" spans="1:7" ht="36" customHeight="1" x14ac:dyDescent="0.25">
      <c r="A246" s="665"/>
      <c r="B246" s="673" t="s">
        <v>145</v>
      </c>
      <c r="C246" s="301" t="s">
        <v>13</v>
      </c>
      <c r="D246" s="141">
        <v>0</v>
      </c>
      <c r="E246" s="141">
        <v>0</v>
      </c>
      <c r="F246" s="302">
        <v>0</v>
      </c>
      <c r="G246" s="141">
        <f t="shared" si="15"/>
        <v>0</v>
      </c>
    </row>
    <row r="247" spans="1:7" ht="51" x14ac:dyDescent="0.25">
      <c r="A247" s="665"/>
      <c r="B247" s="673"/>
      <c r="C247" s="301" t="s">
        <v>83</v>
      </c>
      <c r="D247" s="141">
        <v>299</v>
      </c>
      <c r="E247" s="141">
        <v>89.2</v>
      </c>
      <c r="F247" s="302">
        <f t="shared" si="19"/>
        <v>0.2983277591973244</v>
      </c>
      <c r="G247" s="141">
        <f t="shared" si="15"/>
        <v>89.2</v>
      </c>
    </row>
    <row r="248" spans="1:7" ht="63.75" x14ac:dyDescent="0.25">
      <c r="A248" s="665"/>
      <c r="B248" s="673"/>
      <c r="C248" s="301" t="s">
        <v>12</v>
      </c>
      <c r="D248" s="141">
        <v>0</v>
      </c>
      <c r="E248" s="141">
        <v>0</v>
      </c>
      <c r="F248" s="302">
        <v>0</v>
      </c>
      <c r="G248" s="141">
        <f t="shared" si="15"/>
        <v>0</v>
      </c>
    </row>
    <row r="249" spans="1:7" ht="25.5" x14ac:dyDescent="0.25">
      <c r="A249" s="666"/>
      <c r="B249" s="674"/>
      <c r="C249" s="301" t="s">
        <v>84</v>
      </c>
      <c r="D249" s="141">
        <v>0</v>
      </c>
      <c r="E249" s="141">
        <v>0</v>
      </c>
      <c r="F249" s="302">
        <v>0</v>
      </c>
      <c r="G249" s="141">
        <f t="shared" si="15"/>
        <v>0</v>
      </c>
    </row>
    <row r="250" spans="1:7" ht="15" customHeight="1" x14ac:dyDescent="0.25">
      <c r="A250" s="664">
        <v>1.3</v>
      </c>
      <c r="B250" s="300" t="s">
        <v>93</v>
      </c>
      <c r="C250" s="301" t="s">
        <v>11</v>
      </c>
      <c r="D250" s="141">
        <f>D251+D252+D253+D254</f>
        <v>3000</v>
      </c>
      <c r="E250" s="141">
        <f>E251+E252+E253+E254</f>
        <v>0</v>
      </c>
      <c r="F250" s="302">
        <f t="shared" si="19"/>
        <v>0</v>
      </c>
      <c r="G250" s="141">
        <f t="shared" si="15"/>
        <v>0</v>
      </c>
    </row>
    <row r="251" spans="1:7" ht="38.25" x14ac:dyDescent="0.25">
      <c r="A251" s="665"/>
      <c r="B251" s="673" t="s">
        <v>146</v>
      </c>
      <c r="C251" s="301" t="s">
        <v>13</v>
      </c>
      <c r="D251" s="141">
        <v>0</v>
      </c>
      <c r="E251" s="141">
        <v>0</v>
      </c>
      <c r="F251" s="302">
        <v>0</v>
      </c>
      <c r="G251" s="141">
        <f t="shared" si="15"/>
        <v>0</v>
      </c>
    </row>
    <row r="252" spans="1:7" ht="51" x14ac:dyDescent="0.25">
      <c r="A252" s="665"/>
      <c r="B252" s="673"/>
      <c r="C252" s="301" t="s">
        <v>83</v>
      </c>
      <c r="D252" s="141">
        <v>0</v>
      </c>
      <c r="E252" s="141">
        <v>0</v>
      </c>
      <c r="F252" s="302">
        <v>0</v>
      </c>
      <c r="G252" s="141">
        <f t="shared" si="15"/>
        <v>0</v>
      </c>
    </row>
    <row r="253" spans="1:7" ht="63.75" x14ac:dyDescent="0.25">
      <c r="A253" s="665"/>
      <c r="B253" s="673"/>
      <c r="C253" s="301" t="s">
        <v>12</v>
      </c>
      <c r="D253" s="141">
        <v>3000</v>
      </c>
      <c r="E253" s="141">
        <v>0</v>
      </c>
      <c r="F253" s="302">
        <f t="shared" si="19"/>
        <v>0</v>
      </c>
      <c r="G253" s="141">
        <f t="shared" si="15"/>
        <v>0</v>
      </c>
    </row>
    <row r="254" spans="1:7" ht="25.5" x14ac:dyDescent="0.25">
      <c r="A254" s="666"/>
      <c r="B254" s="674"/>
      <c r="C254" s="301" t="s">
        <v>84</v>
      </c>
      <c r="D254" s="141">
        <v>0</v>
      </c>
      <c r="E254" s="141">
        <v>0</v>
      </c>
      <c r="F254" s="302">
        <v>0</v>
      </c>
      <c r="G254" s="141">
        <f t="shared" si="15"/>
        <v>0</v>
      </c>
    </row>
    <row r="255" spans="1:7" ht="15" customHeight="1" x14ac:dyDescent="0.25">
      <c r="A255" s="664">
        <v>1.4</v>
      </c>
      <c r="B255" s="300" t="s">
        <v>94</v>
      </c>
      <c r="C255" s="301" t="s">
        <v>11</v>
      </c>
      <c r="D255" s="141">
        <f>D256+D257+D258+D259</f>
        <v>1153451.1299999999</v>
      </c>
      <c r="E255" s="141">
        <f>E256+E257+E258+E259</f>
        <v>642032.34299999999</v>
      </c>
      <c r="F255" s="302">
        <f t="shared" si="19"/>
        <v>0.55661859120117219</v>
      </c>
      <c r="G255" s="141">
        <f t="shared" si="15"/>
        <v>642032.34299999999</v>
      </c>
    </row>
    <row r="256" spans="1:7" ht="36" customHeight="1" x14ac:dyDescent="0.25">
      <c r="A256" s="665"/>
      <c r="B256" s="673" t="s">
        <v>147</v>
      </c>
      <c r="C256" s="301" t="s">
        <v>13</v>
      </c>
      <c r="D256" s="141">
        <f t="shared" ref="D256:E257" si="21">D261+D296</f>
        <v>0</v>
      </c>
      <c r="E256" s="141">
        <f t="shared" si="21"/>
        <v>0</v>
      </c>
      <c r="F256" s="302">
        <v>0</v>
      </c>
      <c r="G256" s="141">
        <f t="shared" si="15"/>
        <v>0</v>
      </c>
    </row>
    <row r="257" spans="1:7" ht="51" x14ac:dyDescent="0.25">
      <c r="A257" s="665"/>
      <c r="B257" s="673"/>
      <c r="C257" s="301" t="s">
        <v>83</v>
      </c>
      <c r="D257" s="141">
        <f t="shared" si="21"/>
        <v>1028377</v>
      </c>
      <c r="E257" s="141">
        <f t="shared" si="21"/>
        <v>585441.84199999995</v>
      </c>
      <c r="F257" s="302">
        <f t="shared" si="19"/>
        <v>0.56928717970160747</v>
      </c>
      <c r="G257" s="141">
        <f t="shared" si="15"/>
        <v>585441.84199999995</v>
      </c>
    </row>
    <row r="258" spans="1:7" ht="63.75" x14ac:dyDescent="0.25">
      <c r="A258" s="665"/>
      <c r="B258" s="673"/>
      <c r="C258" s="301" t="s">
        <v>12</v>
      </c>
      <c r="D258" s="141">
        <f>D263+D298+D323</f>
        <v>125074.13</v>
      </c>
      <c r="E258" s="141">
        <f>E263+E298+E323</f>
        <v>56590.500999999997</v>
      </c>
      <c r="F258" s="302">
        <f t="shared" si="19"/>
        <v>0.45245568368134959</v>
      </c>
      <c r="G258" s="141">
        <f t="shared" si="15"/>
        <v>56590.500999999997</v>
      </c>
    </row>
    <row r="259" spans="1:7" ht="25.5" x14ac:dyDescent="0.25">
      <c r="A259" s="666"/>
      <c r="B259" s="674"/>
      <c r="C259" s="301" t="s">
        <v>84</v>
      </c>
      <c r="D259" s="141">
        <f>D264+D299</f>
        <v>0</v>
      </c>
      <c r="E259" s="141">
        <f>E264+E299</f>
        <v>0</v>
      </c>
      <c r="F259" s="302">
        <v>0</v>
      </c>
      <c r="G259" s="141">
        <f t="shared" si="15"/>
        <v>0</v>
      </c>
    </row>
    <row r="260" spans="1:7" ht="15" customHeight="1" x14ac:dyDescent="0.25">
      <c r="A260" s="682" t="s">
        <v>148</v>
      </c>
      <c r="B260" s="675" t="s">
        <v>149</v>
      </c>
      <c r="C260" s="301" t="s">
        <v>11</v>
      </c>
      <c r="D260" s="141">
        <f>D261+D262+D263+D264</f>
        <v>1012763</v>
      </c>
      <c r="E260" s="141">
        <f>E261+E262+E263+E264</f>
        <v>576470.85800000001</v>
      </c>
      <c r="F260" s="302">
        <f t="shared" si="19"/>
        <v>0.56920608079086621</v>
      </c>
      <c r="G260" s="141">
        <f t="shared" ref="G260:G323" si="22">E260</f>
        <v>576470.85800000001</v>
      </c>
    </row>
    <row r="261" spans="1:7" ht="38.25" x14ac:dyDescent="0.25">
      <c r="A261" s="683"/>
      <c r="B261" s="673"/>
      <c r="C261" s="301" t="s">
        <v>13</v>
      </c>
      <c r="D261" s="141">
        <f t="shared" ref="D261:D264" si="23">D266+D281+D286+D291</f>
        <v>0</v>
      </c>
      <c r="E261" s="141">
        <f>E266+E281+E286+E291</f>
        <v>0</v>
      </c>
      <c r="F261" s="302">
        <v>0</v>
      </c>
      <c r="G261" s="141">
        <f t="shared" si="22"/>
        <v>0</v>
      </c>
    </row>
    <row r="262" spans="1:7" ht="51" x14ac:dyDescent="0.25">
      <c r="A262" s="683"/>
      <c r="B262" s="673"/>
      <c r="C262" s="301" t="s">
        <v>83</v>
      </c>
      <c r="D262" s="141">
        <f>D267+D282+D287+D292</f>
        <v>1011099</v>
      </c>
      <c r="E262" s="141">
        <f>E267+E282+E287+E292</f>
        <v>575534.83799999999</v>
      </c>
      <c r="F262" s="302">
        <f t="shared" si="19"/>
        <v>0.5692170974355627</v>
      </c>
      <c r="G262" s="141">
        <f t="shared" si="22"/>
        <v>575534.83799999999</v>
      </c>
    </row>
    <row r="263" spans="1:7" ht="63.75" x14ac:dyDescent="0.25">
      <c r="A263" s="683"/>
      <c r="B263" s="673"/>
      <c r="C263" s="301" t="s">
        <v>12</v>
      </c>
      <c r="D263" s="141">
        <f t="shared" si="23"/>
        <v>1664</v>
      </c>
      <c r="E263" s="141">
        <f>E268+E283+E288+E293</f>
        <v>936.02</v>
      </c>
      <c r="F263" s="302">
        <f t="shared" si="19"/>
        <v>0.56251201923076921</v>
      </c>
      <c r="G263" s="141">
        <f t="shared" si="22"/>
        <v>936.02</v>
      </c>
    </row>
    <row r="264" spans="1:7" ht="25.5" x14ac:dyDescent="0.25">
      <c r="A264" s="684"/>
      <c r="B264" s="674"/>
      <c r="C264" s="301" t="s">
        <v>84</v>
      </c>
      <c r="D264" s="141">
        <f t="shared" si="23"/>
        <v>0</v>
      </c>
      <c r="E264" s="141">
        <f>E269+E284+E289+E294</f>
        <v>0</v>
      </c>
      <c r="F264" s="302">
        <v>0</v>
      </c>
      <c r="G264" s="141">
        <f t="shared" si="22"/>
        <v>0</v>
      </c>
    </row>
    <row r="265" spans="1:7" ht="15" customHeight="1" x14ac:dyDescent="0.25">
      <c r="A265" s="664" t="s">
        <v>150</v>
      </c>
      <c r="B265" s="675" t="s">
        <v>151</v>
      </c>
      <c r="C265" s="301" t="s">
        <v>11</v>
      </c>
      <c r="D265" s="141">
        <f>D266+D267+D268+D269</f>
        <v>969294</v>
      </c>
      <c r="E265" s="141">
        <f>E266+E267+E268+E269</f>
        <v>554726.83100000001</v>
      </c>
      <c r="F265" s="302">
        <f t="shared" si="19"/>
        <v>0.57229987083382339</v>
      </c>
      <c r="G265" s="141">
        <f t="shared" si="22"/>
        <v>554726.83100000001</v>
      </c>
    </row>
    <row r="266" spans="1:7" ht="38.25" x14ac:dyDescent="0.25">
      <c r="A266" s="665"/>
      <c r="B266" s="673"/>
      <c r="C266" s="301" t="s">
        <v>13</v>
      </c>
      <c r="D266" s="141">
        <f>D271+D276</f>
        <v>0</v>
      </c>
      <c r="E266" s="141">
        <f>E271+E276</f>
        <v>0</v>
      </c>
      <c r="F266" s="302">
        <v>0</v>
      </c>
      <c r="G266" s="141">
        <f t="shared" si="22"/>
        <v>0</v>
      </c>
    </row>
    <row r="267" spans="1:7" ht="51" x14ac:dyDescent="0.25">
      <c r="A267" s="665"/>
      <c r="B267" s="673"/>
      <c r="C267" s="301" t="s">
        <v>83</v>
      </c>
      <c r="D267" s="141">
        <f t="shared" ref="D267:D269" si="24">D272+D277</f>
        <v>967630</v>
      </c>
      <c r="E267" s="141">
        <f>E272+E277</f>
        <v>553790.81099999999</v>
      </c>
      <c r="F267" s="302">
        <f t="shared" si="19"/>
        <v>0.5723167026652749</v>
      </c>
      <c r="G267" s="141">
        <f t="shared" si="22"/>
        <v>553790.81099999999</v>
      </c>
    </row>
    <row r="268" spans="1:7" ht="63.75" x14ac:dyDescent="0.25">
      <c r="A268" s="665"/>
      <c r="B268" s="673"/>
      <c r="C268" s="301" t="s">
        <v>12</v>
      </c>
      <c r="D268" s="141">
        <f t="shared" si="24"/>
        <v>1664</v>
      </c>
      <c r="E268" s="141">
        <f>E273+E278</f>
        <v>936.02</v>
      </c>
      <c r="F268" s="302">
        <f t="shared" si="19"/>
        <v>0.56251201923076921</v>
      </c>
      <c r="G268" s="141">
        <f t="shared" si="22"/>
        <v>936.02</v>
      </c>
    </row>
    <row r="269" spans="1:7" ht="25.5" x14ac:dyDescent="0.25">
      <c r="A269" s="666"/>
      <c r="B269" s="674"/>
      <c r="C269" s="301" t="s">
        <v>84</v>
      </c>
      <c r="D269" s="141">
        <f t="shared" si="24"/>
        <v>0</v>
      </c>
      <c r="E269" s="141">
        <f>E274+E279</f>
        <v>0</v>
      </c>
      <c r="F269" s="302">
        <v>0</v>
      </c>
      <c r="G269" s="141">
        <f t="shared" si="22"/>
        <v>0</v>
      </c>
    </row>
    <row r="270" spans="1:7" ht="15" customHeight="1" x14ac:dyDescent="0.25">
      <c r="A270" s="664" t="s">
        <v>152</v>
      </c>
      <c r="B270" s="675" t="s">
        <v>124</v>
      </c>
      <c r="C270" s="301" t="s">
        <v>11</v>
      </c>
      <c r="D270" s="141">
        <f>D271+D272+D273+D274</f>
        <v>730118</v>
      </c>
      <c r="E270" s="141">
        <f>E271+E272+E273+E274</f>
        <v>442209.31100000005</v>
      </c>
      <c r="F270" s="302">
        <f t="shared" si="19"/>
        <v>0.60566827690866409</v>
      </c>
      <c r="G270" s="141">
        <f t="shared" si="22"/>
        <v>442209.31100000005</v>
      </c>
    </row>
    <row r="271" spans="1:7" ht="38.25" x14ac:dyDescent="0.25">
      <c r="A271" s="665"/>
      <c r="B271" s="673"/>
      <c r="C271" s="301" t="s">
        <v>13</v>
      </c>
      <c r="D271" s="141">
        <v>0</v>
      </c>
      <c r="E271" s="141">
        <v>0</v>
      </c>
      <c r="F271" s="302">
        <v>0</v>
      </c>
      <c r="G271" s="141">
        <f t="shared" si="22"/>
        <v>0</v>
      </c>
    </row>
    <row r="272" spans="1:7" ht="51" x14ac:dyDescent="0.25">
      <c r="A272" s="665"/>
      <c r="B272" s="673"/>
      <c r="C272" s="301" t="s">
        <v>83</v>
      </c>
      <c r="D272" s="141">
        <v>728454</v>
      </c>
      <c r="E272" s="141">
        <v>441273.29100000003</v>
      </c>
      <c r="F272" s="302">
        <f t="shared" si="19"/>
        <v>0.60576685830539745</v>
      </c>
      <c r="G272" s="141">
        <f t="shared" si="22"/>
        <v>441273.29100000003</v>
      </c>
    </row>
    <row r="273" spans="1:7" ht="63.75" x14ac:dyDescent="0.25">
      <c r="A273" s="665"/>
      <c r="B273" s="673"/>
      <c r="C273" s="301" t="s">
        <v>12</v>
      </c>
      <c r="D273" s="141">
        <v>1664</v>
      </c>
      <c r="E273" s="141">
        <v>936.02</v>
      </c>
      <c r="F273" s="302">
        <f t="shared" si="19"/>
        <v>0.56251201923076921</v>
      </c>
      <c r="G273" s="141">
        <f t="shared" si="22"/>
        <v>936.02</v>
      </c>
    </row>
    <row r="274" spans="1:7" ht="25.5" x14ac:dyDescent="0.25">
      <c r="A274" s="666"/>
      <c r="B274" s="674"/>
      <c r="C274" s="301" t="s">
        <v>84</v>
      </c>
      <c r="D274" s="141">
        <v>0</v>
      </c>
      <c r="E274" s="141">
        <v>0</v>
      </c>
      <c r="F274" s="302">
        <v>0</v>
      </c>
      <c r="G274" s="141">
        <f t="shared" si="22"/>
        <v>0</v>
      </c>
    </row>
    <row r="275" spans="1:7" ht="15" customHeight="1" x14ac:dyDescent="0.25">
      <c r="A275" s="664" t="s">
        <v>153</v>
      </c>
      <c r="B275" s="675" t="s">
        <v>154</v>
      </c>
      <c r="C275" s="301" t="s">
        <v>11</v>
      </c>
      <c r="D275" s="141">
        <f>D276+D277+D278+D279</f>
        <v>239176</v>
      </c>
      <c r="E275" s="141">
        <f>E276+E277+E278+E279</f>
        <v>112517.52</v>
      </c>
      <c r="F275" s="302">
        <f t="shared" si="19"/>
        <v>0.47043817105395191</v>
      </c>
      <c r="G275" s="141">
        <f t="shared" si="22"/>
        <v>112517.52</v>
      </c>
    </row>
    <row r="276" spans="1:7" ht="38.25" x14ac:dyDescent="0.25">
      <c r="A276" s="665"/>
      <c r="B276" s="673"/>
      <c r="C276" s="301" t="s">
        <v>13</v>
      </c>
      <c r="D276" s="141">
        <v>0</v>
      </c>
      <c r="E276" s="141">
        <v>0</v>
      </c>
      <c r="F276" s="302">
        <v>0</v>
      </c>
      <c r="G276" s="141">
        <f t="shared" si="22"/>
        <v>0</v>
      </c>
    </row>
    <row r="277" spans="1:7" ht="51" x14ac:dyDescent="0.25">
      <c r="A277" s="665"/>
      <c r="B277" s="673"/>
      <c r="C277" s="301" t="s">
        <v>83</v>
      </c>
      <c r="D277" s="141">
        <v>239176</v>
      </c>
      <c r="E277" s="141">
        <v>112517.52</v>
      </c>
      <c r="F277" s="302">
        <f t="shared" si="19"/>
        <v>0.47043817105395191</v>
      </c>
      <c r="G277" s="141">
        <f t="shared" si="22"/>
        <v>112517.52</v>
      </c>
    </row>
    <row r="278" spans="1:7" ht="63.75" x14ac:dyDescent="0.25">
      <c r="A278" s="665"/>
      <c r="B278" s="673"/>
      <c r="C278" s="301" t="s">
        <v>12</v>
      </c>
      <c r="D278" s="141">
        <v>0</v>
      </c>
      <c r="E278" s="141">
        <v>0</v>
      </c>
      <c r="F278" s="302">
        <v>0</v>
      </c>
      <c r="G278" s="141">
        <f t="shared" si="22"/>
        <v>0</v>
      </c>
    </row>
    <row r="279" spans="1:7" ht="25.5" x14ac:dyDescent="0.25">
      <c r="A279" s="666"/>
      <c r="B279" s="674"/>
      <c r="C279" s="301" t="s">
        <v>84</v>
      </c>
      <c r="D279" s="141">
        <v>0</v>
      </c>
      <c r="E279" s="141">
        <v>0</v>
      </c>
      <c r="F279" s="302">
        <v>0</v>
      </c>
      <c r="G279" s="141">
        <f t="shared" si="22"/>
        <v>0</v>
      </c>
    </row>
    <row r="280" spans="1:7" ht="15" customHeight="1" x14ac:dyDescent="0.25">
      <c r="A280" s="664" t="s">
        <v>155</v>
      </c>
      <c r="B280" s="675" t="s">
        <v>128</v>
      </c>
      <c r="C280" s="301" t="s">
        <v>11</v>
      </c>
      <c r="D280" s="141">
        <f>D281+D282+D283+D284</f>
        <v>33115</v>
      </c>
      <c r="E280" s="141">
        <f>E281+E282+E283+E284</f>
        <v>17407.254000000001</v>
      </c>
      <c r="F280" s="302">
        <f>E280/D280</f>
        <v>0.52566069756907752</v>
      </c>
      <c r="G280" s="141">
        <f t="shared" si="22"/>
        <v>17407.254000000001</v>
      </c>
    </row>
    <row r="281" spans="1:7" ht="38.25" x14ac:dyDescent="0.25">
      <c r="A281" s="665"/>
      <c r="B281" s="673"/>
      <c r="C281" s="301" t="s">
        <v>13</v>
      </c>
      <c r="D281" s="141">
        <v>0</v>
      </c>
      <c r="E281" s="141">
        <v>0</v>
      </c>
      <c r="F281" s="302">
        <v>0</v>
      </c>
      <c r="G281" s="141">
        <f t="shared" si="22"/>
        <v>0</v>
      </c>
    </row>
    <row r="282" spans="1:7" ht="51" x14ac:dyDescent="0.25">
      <c r="A282" s="665"/>
      <c r="B282" s="673"/>
      <c r="C282" s="301" t="s">
        <v>83</v>
      </c>
      <c r="D282" s="141">
        <v>33115</v>
      </c>
      <c r="E282" s="141">
        <v>17407.254000000001</v>
      </c>
      <c r="F282" s="302">
        <f t="shared" ref="F282:F323" si="25">E282/D282</f>
        <v>0.52566069756907752</v>
      </c>
      <c r="G282" s="141">
        <f t="shared" si="22"/>
        <v>17407.254000000001</v>
      </c>
    </row>
    <row r="283" spans="1:7" ht="63.75" x14ac:dyDescent="0.25">
      <c r="A283" s="665"/>
      <c r="B283" s="673"/>
      <c r="C283" s="301" t="s">
        <v>12</v>
      </c>
      <c r="D283" s="141">
        <v>0</v>
      </c>
      <c r="E283" s="141">
        <v>0</v>
      </c>
      <c r="F283" s="302">
        <v>0</v>
      </c>
      <c r="G283" s="141">
        <f t="shared" si="22"/>
        <v>0</v>
      </c>
    </row>
    <row r="284" spans="1:7" ht="25.5" x14ac:dyDescent="0.25">
      <c r="A284" s="666"/>
      <c r="B284" s="674"/>
      <c r="C284" s="301" t="s">
        <v>84</v>
      </c>
      <c r="D284" s="141">
        <v>0</v>
      </c>
      <c r="E284" s="141">
        <v>0</v>
      </c>
      <c r="F284" s="302">
        <v>0</v>
      </c>
      <c r="G284" s="141">
        <f t="shared" si="22"/>
        <v>0</v>
      </c>
    </row>
    <row r="285" spans="1:7" ht="15" customHeight="1" x14ac:dyDescent="0.25">
      <c r="A285" s="664" t="s">
        <v>156</v>
      </c>
      <c r="B285" s="675" t="s">
        <v>157</v>
      </c>
      <c r="C285" s="301" t="s">
        <v>11</v>
      </c>
      <c r="D285" s="141">
        <f>D286+D287+D288+D289</f>
        <v>515</v>
      </c>
      <c r="E285" s="141">
        <f>E286+E287+E288+E289</f>
        <v>5.4</v>
      </c>
      <c r="F285" s="302">
        <f t="shared" si="25"/>
        <v>1.0485436893203885E-2</v>
      </c>
      <c r="G285" s="141">
        <f t="shared" si="22"/>
        <v>5.4</v>
      </c>
    </row>
    <row r="286" spans="1:7" ht="38.25" x14ac:dyDescent="0.25">
      <c r="A286" s="665"/>
      <c r="B286" s="673"/>
      <c r="C286" s="301" t="s">
        <v>13</v>
      </c>
      <c r="D286" s="141">
        <v>0</v>
      </c>
      <c r="E286" s="141">
        <v>0</v>
      </c>
      <c r="F286" s="302">
        <v>0</v>
      </c>
      <c r="G286" s="141">
        <f t="shared" si="22"/>
        <v>0</v>
      </c>
    </row>
    <row r="287" spans="1:7" ht="51" x14ac:dyDescent="0.25">
      <c r="A287" s="665"/>
      <c r="B287" s="673"/>
      <c r="C287" s="301" t="s">
        <v>83</v>
      </c>
      <c r="D287" s="141">
        <v>515</v>
      </c>
      <c r="E287" s="141">
        <v>5.4</v>
      </c>
      <c r="F287" s="302">
        <f t="shared" si="25"/>
        <v>1.0485436893203885E-2</v>
      </c>
      <c r="G287" s="141">
        <f t="shared" si="22"/>
        <v>5.4</v>
      </c>
    </row>
    <row r="288" spans="1:7" ht="63.75" x14ac:dyDescent="0.25">
      <c r="A288" s="665"/>
      <c r="B288" s="673"/>
      <c r="C288" s="301" t="s">
        <v>12</v>
      </c>
      <c r="D288" s="141">
        <v>0</v>
      </c>
      <c r="E288" s="141">
        <v>0</v>
      </c>
      <c r="F288" s="302">
        <v>0</v>
      </c>
      <c r="G288" s="141">
        <f t="shared" si="22"/>
        <v>0</v>
      </c>
    </row>
    <row r="289" spans="1:7" ht="25.5" x14ac:dyDescent="0.25">
      <c r="A289" s="666"/>
      <c r="B289" s="674"/>
      <c r="C289" s="301" t="s">
        <v>84</v>
      </c>
      <c r="D289" s="141">
        <v>0</v>
      </c>
      <c r="E289" s="141">
        <v>0</v>
      </c>
      <c r="F289" s="302">
        <v>0</v>
      </c>
      <c r="G289" s="141">
        <f t="shared" si="22"/>
        <v>0</v>
      </c>
    </row>
    <row r="290" spans="1:7" ht="15" customHeight="1" x14ac:dyDescent="0.25">
      <c r="A290" s="664" t="s">
        <v>158</v>
      </c>
      <c r="B290" s="675" t="s">
        <v>159</v>
      </c>
      <c r="C290" s="301" t="s">
        <v>11</v>
      </c>
      <c r="D290" s="141">
        <f>D291+D292+D293+D294</f>
        <v>9839</v>
      </c>
      <c r="E290" s="141">
        <f>E291+E292+E293+E294</f>
        <v>4331.3729999999996</v>
      </c>
      <c r="F290" s="302">
        <f t="shared" si="25"/>
        <v>0.44022492123183249</v>
      </c>
      <c r="G290" s="141">
        <f t="shared" si="22"/>
        <v>4331.3729999999996</v>
      </c>
    </row>
    <row r="291" spans="1:7" ht="38.25" x14ac:dyDescent="0.25">
      <c r="A291" s="665"/>
      <c r="B291" s="673"/>
      <c r="C291" s="301" t="s">
        <v>13</v>
      </c>
      <c r="D291" s="141">
        <v>0</v>
      </c>
      <c r="E291" s="141">
        <v>0</v>
      </c>
      <c r="F291" s="302">
        <v>0</v>
      </c>
      <c r="G291" s="141">
        <f t="shared" si="22"/>
        <v>0</v>
      </c>
    </row>
    <row r="292" spans="1:7" ht="51" x14ac:dyDescent="0.25">
      <c r="A292" s="665"/>
      <c r="B292" s="673"/>
      <c r="C292" s="301" t="s">
        <v>83</v>
      </c>
      <c r="D292" s="141">
        <v>9839</v>
      </c>
      <c r="E292" s="141">
        <v>4331.3729999999996</v>
      </c>
      <c r="F292" s="302">
        <f t="shared" si="25"/>
        <v>0.44022492123183249</v>
      </c>
      <c r="G292" s="141">
        <f t="shared" si="22"/>
        <v>4331.3729999999996</v>
      </c>
    </row>
    <row r="293" spans="1:7" ht="63.75" x14ac:dyDescent="0.25">
      <c r="A293" s="665"/>
      <c r="B293" s="673"/>
      <c r="C293" s="301" t="s">
        <v>12</v>
      </c>
      <c r="D293" s="141">
        <v>0</v>
      </c>
      <c r="E293" s="141">
        <v>0</v>
      </c>
      <c r="F293" s="302">
        <v>0</v>
      </c>
      <c r="G293" s="141">
        <f t="shared" si="22"/>
        <v>0</v>
      </c>
    </row>
    <row r="294" spans="1:7" ht="25.5" x14ac:dyDescent="0.25">
      <c r="A294" s="666"/>
      <c r="B294" s="674"/>
      <c r="C294" s="301" t="s">
        <v>84</v>
      </c>
      <c r="D294" s="141">
        <v>0</v>
      </c>
      <c r="E294" s="141">
        <v>0</v>
      </c>
      <c r="F294" s="302">
        <v>0</v>
      </c>
      <c r="G294" s="141">
        <f t="shared" si="22"/>
        <v>0</v>
      </c>
    </row>
    <row r="295" spans="1:7" ht="15" customHeight="1" x14ac:dyDescent="0.25">
      <c r="A295" s="664" t="s">
        <v>160</v>
      </c>
      <c r="B295" s="675" t="s">
        <v>161</v>
      </c>
      <c r="C295" s="301" t="s">
        <v>11</v>
      </c>
      <c r="D295" s="141">
        <f>D296+D297+D298+D299</f>
        <v>17278</v>
      </c>
      <c r="E295" s="141">
        <f>E296+E297+E298+E299</f>
        <v>9907.0040000000008</v>
      </c>
      <c r="F295" s="302">
        <f t="shared" si="25"/>
        <v>0.57338835513369613</v>
      </c>
      <c r="G295" s="141">
        <f t="shared" si="22"/>
        <v>9907.0040000000008</v>
      </c>
    </row>
    <row r="296" spans="1:7" ht="38.25" x14ac:dyDescent="0.25">
      <c r="A296" s="665"/>
      <c r="B296" s="673"/>
      <c r="C296" s="301" t="s">
        <v>13</v>
      </c>
      <c r="D296" s="141">
        <f t="shared" ref="D296:D299" si="26">D301+D316</f>
        <v>0</v>
      </c>
      <c r="E296" s="141">
        <f>E301+E316</f>
        <v>0</v>
      </c>
      <c r="F296" s="302">
        <v>0</v>
      </c>
      <c r="G296" s="141">
        <f t="shared" si="22"/>
        <v>0</v>
      </c>
    </row>
    <row r="297" spans="1:7" ht="51" x14ac:dyDescent="0.25">
      <c r="A297" s="665"/>
      <c r="B297" s="673"/>
      <c r="C297" s="301" t="s">
        <v>83</v>
      </c>
      <c r="D297" s="141">
        <f t="shared" si="26"/>
        <v>17278</v>
      </c>
      <c r="E297" s="141">
        <f>E302+E317</f>
        <v>9907.0040000000008</v>
      </c>
      <c r="F297" s="302">
        <f t="shared" si="25"/>
        <v>0.57338835513369613</v>
      </c>
      <c r="G297" s="141">
        <f t="shared" si="22"/>
        <v>9907.0040000000008</v>
      </c>
    </row>
    <row r="298" spans="1:7" ht="63.75" x14ac:dyDescent="0.25">
      <c r="A298" s="665"/>
      <c r="B298" s="673"/>
      <c r="C298" s="301" t="s">
        <v>12</v>
      </c>
      <c r="D298" s="141">
        <f t="shared" si="26"/>
        <v>0</v>
      </c>
      <c r="E298" s="141">
        <f>E303+E318</f>
        <v>0</v>
      </c>
      <c r="F298" s="302">
        <v>0</v>
      </c>
      <c r="G298" s="141">
        <f t="shared" si="22"/>
        <v>0</v>
      </c>
    </row>
    <row r="299" spans="1:7" ht="25.5" x14ac:dyDescent="0.25">
      <c r="A299" s="666"/>
      <c r="B299" s="674"/>
      <c r="C299" s="301" t="s">
        <v>84</v>
      </c>
      <c r="D299" s="141">
        <f t="shared" si="26"/>
        <v>0</v>
      </c>
      <c r="E299" s="141">
        <f>E304+E319</f>
        <v>0</v>
      </c>
      <c r="F299" s="302">
        <v>0</v>
      </c>
      <c r="G299" s="141">
        <f t="shared" si="22"/>
        <v>0</v>
      </c>
    </row>
    <row r="300" spans="1:7" ht="15" customHeight="1" x14ac:dyDescent="0.25">
      <c r="A300" s="664" t="s">
        <v>162</v>
      </c>
      <c r="B300" s="675" t="s">
        <v>151</v>
      </c>
      <c r="C300" s="301" t="s">
        <v>11</v>
      </c>
      <c r="D300" s="141">
        <f>D301+D302+D303+D304</f>
        <v>16763</v>
      </c>
      <c r="E300" s="141">
        <f>E301+E302+E303+E304</f>
        <v>9907.0040000000008</v>
      </c>
      <c r="F300" s="302">
        <f t="shared" si="25"/>
        <v>0.59100423551870196</v>
      </c>
      <c r="G300" s="141">
        <f t="shared" si="22"/>
        <v>9907.0040000000008</v>
      </c>
    </row>
    <row r="301" spans="1:7" ht="38.25" x14ac:dyDescent="0.25">
      <c r="A301" s="665"/>
      <c r="B301" s="673"/>
      <c r="C301" s="301" t="s">
        <v>13</v>
      </c>
      <c r="D301" s="141">
        <f t="shared" ref="D301:D304" si="27">D306+D311</f>
        <v>0</v>
      </c>
      <c r="E301" s="141">
        <f>E306+E311</f>
        <v>0</v>
      </c>
      <c r="F301" s="302">
        <v>0</v>
      </c>
      <c r="G301" s="141">
        <f t="shared" si="22"/>
        <v>0</v>
      </c>
    </row>
    <row r="302" spans="1:7" ht="51" x14ac:dyDescent="0.25">
      <c r="A302" s="665"/>
      <c r="B302" s="673"/>
      <c r="C302" s="301" t="s">
        <v>83</v>
      </c>
      <c r="D302" s="141">
        <f t="shared" si="27"/>
        <v>16763</v>
      </c>
      <c r="E302" s="141">
        <f>E307+E312</f>
        <v>9907.0040000000008</v>
      </c>
      <c r="F302" s="302">
        <f t="shared" si="25"/>
        <v>0.59100423551870196</v>
      </c>
      <c r="G302" s="141">
        <f t="shared" si="22"/>
        <v>9907.0040000000008</v>
      </c>
    </row>
    <row r="303" spans="1:7" ht="63.75" x14ac:dyDescent="0.25">
      <c r="A303" s="665"/>
      <c r="B303" s="673"/>
      <c r="C303" s="301" t="s">
        <v>12</v>
      </c>
      <c r="D303" s="141">
        <f t="shared" si="27"/>
        <v>0</v>
      </c>
      <c r="E303" s="141">
        <f>E308+E313</f>
        <v>0</v>
      </c>
      <c r="F303" s="302">
        <v>0</v>
      </c>
      <c r="G303" s="141">
        <f t="shared" si="22"/>
        <v>0</v>
      </c>
    </row>
    <row r="304" spans="1:7" ht="25.5" x14ac:dyDescent="0.25">
      <c r="A304" s="666"/>
      <c r="B304" s="674"/>
      <c r="C304" s="301" t="s">
        <v>84</v>
      </c>
      <c r="D304" s="141">
        <f t="shared" si="27"/>
        <v>0</v>
      </c>
      <c r="E304" s="141">
        <f>E309+E314</f>
        <v>0</v>
      </c>
      <c r="F304" s="302">
        <v>0</v>
      </c>
      <c r="G304" s="141">
        <f t="shared" si="22"/>
        <v>0</v>
      </c>
    </row>
    <row r="305" spans="1:7" ht="15" customHeight="1" x14ac:dyDescent="0.25">
      <c r="A305" s="664" t="s">
        <v>163</v>
      </c>
      <c r="B305" s="675" t="s">
        <v>124</v>
      </c>
      <c r="C305" s="301" t="s">
        <v>11</v>
      </c>
      <c r="D305" s="141">
        <f>D306+D307+D308+D309</f>
        <v>12685</v>
      </c>
      <c r="E305" s="141">
        <f>E306+E307+E308+E309</f>
        <v>7384.442</v>
      </c>
      <c r="F305" s="302">
        <f t="shared" si="25"/>
        <v>0.58213969255025622</v>
      </c>
      <c r="G305" s="141">
        <f t="shared" si="22"/>
        <v>7384.442</v>
      </c>
    </row>
    <row r="306" spans="1:7" ht="38.25" x14ac:dyDescent="0.25">
      <c r="A306" s="665"/>
      <c r="B306" s="673"/>
      <c r="C306" s="301" t="s">
        <v>13</v>
      </c>
      <c r="D306" s="141">
        <v>0</v>
      </c>
      <c r="E306" s="141">
        <v>0</v>
      </c>
      <c r="F306" s="302">
        <v>0</v>
      </c>
      <c r="G306" s="141">
        <f t="shared" si="22"/>
        <v>0</v>
      </c>
    </row>
    <row r="307" spans="1:7" ht="51" x14ac:dyDescent="0.25">
      <c r="A307" s="665"/>
      <c r="B307" s="673"/>
      <c r="C307" s="301" t="s">
        <v>83</v>
      </c>
      <c r="D307" s="141">
        <v>12685</v>
      </c>
      <c r="E307" s="141">
        <v>7384.442</v>
      </c>
      <c r="F307" s="302">
        <f t="shared" si="25"/>
        <v>0.58213969255025622</v>
      </c>
      <c r="G307" s="141">
        <f t="shared" si="22"/>
        <v>7384.442</v>
      </c>
    </row>
    <row r="308" spans="1:7" ht="63.75" x14ac:dyDescent="0.25">
      <c r="A308" s="665"/>
      <c r="B308" s="673"/>
      <c r="C308" s="301" t="s">
        <v>12</v>
      </c>
      <c r="D308" s="141">
        <v>0</v>
      </c>
      <c r="E308" s="141">
        <v>0</v>
      </c>
      <c r="F308" s="302">
        <v>0</v>
      </c>
      <c r="G308" s="141">
        <f t="shared" si="22"/>
        <v>0</v>
      </c>
    </row>
    <row r="309" spans="1:7" ht="51" x14ac:dyDescent="0.25">
      <c r="A309" s="666"/>
      <c r="B309" s="674"/>
      <c r="C309" s="301" t="s">
        <v>164</v>
      </c>
      <c r="D309" s="141">
        <v>0</v>
      </c>
      <c r="E309" s="141">
        <v>0</v>
      </c>
      <c r="F309" s="302">
        <v>0</v>
      </c>
      <c r="G309" s="141">
        <f t="shared" si="22"/>
        <v>0</v>
      </c>
    </row>
    <row r="310" spans="1:7" ht="15" customHeight="1" x14ac:dyDescent="0.25">
      <c r="A310" s="664" t="s">
        <v>165</v>
      </c>
      <c r="B310" s="675" t="s">
        <v>166</v>
      </c>
      <c r="C310" s="301" t="s">
        <v>11</v>
      </c>
      <c r="D310" s="141">
        <f>D311+D312+D313+D314</f>
        <v>4078</v>
      </c>
      <c r="E310" s="141">
        <f>E311+E312+E313+E314</f>
        <v>2522.5619999999999</v>
      </c>
      <c r="F310" s="302">
        <f t="shared" si="25"/>
        <v>0.61857822461991174</v>
      </c>
      <c r="G310" s="141">
        <f t="shared" si="22"/>
        <v>2522.5619999999999</v>
      </c>
    </row>
    <row r="311" spans="1:7" ht="38.25" x14ac:dyDescent="0.25">
      <c r="A311" s="665"/>
      <c r="B311" s="673"/>
      <c r="C311" s="301" t="s">
        <v>13</v>
      </c>
      <c r="D311" s="141">
        <v>0</v>
      </c>
      <c r="E311" s="141">
        <v>0</v>
      </c>
      <c r="F311" s="302">
        <v>0</v>
      </c>
      <c r="G311" s="141">
        <f t="shared" si="22"/>
        <v>0</v>
      </c>
    </row>
    <row r="312" spans="1:7" ht="51" x14ac:dyDescent="0.25">
      <c r="A312" s="665"/>
      <c r="B312" s="673"/>
      <c r="C312" s="301" t="s">
        <v>83</v>
      </c>
      <c r="D312" s="141">
        <v>4078</v>
      </c>
      <c r="E312" s="141">
        <v>2522.5619999999999</v>
      </c>
      <c r="F312" s="302">
        <f t="shared" si="25"/>
        <v>0.61857822461991174</v>
      </c>
      <c r="G312" s="141">
        <f t="shared" si="22"/>
        <v>2522.5619999999999</v>
      </c>
    </row>
    <row r="313" spans="1:7" ht="63.75" x14ac:dyDescent="0.25">
      <c r="A313" s="665"/>
      <c r="B313" s="673"/>
      <c r="C313" s="301" t="s">
        <v>12</v>
      </c>
      <c r="D313" s="141">
        <v>0</v>
      </c>
      <c r="E313" s="141">
        <v>0</v>
      </c>
      <c r="F313" s="302">
        <v>0</v>
      </c>
      <c r="G313" s="141">
        <f t="shared" si="22"/>
        <v>0</v>
      </c>
    </row>
    <row r="314" spans="1:7" ht="25.5" x14ac:dyDescent="0.25">
      <c r="A314" s="666"/>
      <c r="B314" s="674"/>
      <c r="C314" s="301" t="s">
        <v>84</v>
      </c>
      <c r="D314" s="141">
        <v>0</v>
      </c>
      <c r="E314" s="141">
        <v>0</v>
      </c>
      <c r="F314" s="302">
        <v>0</v>
      </c>
      <c r="G314" s="141">
        <f t="shared" si="22"/>
        <v>0</v>
      </c>
    </row>
    <row r="315" spans="1:7" ht="15" customHeight="1" x14ac:dyDescent="0.25">
      <c r="A315" s="664" t="s">
        <v>167</v>
      </c>
      <c r="B315" s="675" t="s">
        <v>128</v>
      </c>
      <c r="C315" s="301" t="s">
        <v>11</v>
      </c>
      <c r="D315" s="141">
        <f>D316+D317+D318+D319</f>
        <v>515</v>
      </c>
      <c r="E315" s="141">
        <f>E316+E317+E318+E319</f>
        <v>0</v>
      </c>
      <c r="F315" s="302">
        <f t="shared" si="25"/>
        <v>0</v>
      </c>
      <c r="G315" s="141">
        <f t="shared" si="22"/>
        <v>0</v>
      </c>
    </row>
    <row r="316" spans="1:7" ht="38.25" x14ac:dyDescent="0.25">
      <c r="A316" s="665"/>
      <c r="B316" s="673"/>
      <c r="C316" s="301" t="s">
        <v>13</v>
      </c>
      <c r="D316" s="141">
        <v>0</v>
      </c>
      <c r="E316" s="141">
        <v>0</v>
      </c>
      <c r="F316" s="302">
        <v>0</v>
      </c>
      <c r="G316" s="141">
        <f t="shared" si="22"/>
        <v>0</v>
      </c>
    </row>
    <row r="317" spans="1:7" ht="51" x14ac:dyDescent="0.25">
      <c r="A317" s="665"/>
      <c r="B317" s="673"/>
      <c r="C317" s="301" t="s">
        <v>83</v>
      </c>
      <c r="D317" s="141">
        <v>515</v>
      </c>
      <c r="E317" s="141">
        <v>0</v>
      </c>
      <c r="F317" s="302">
        <f t="shared" si="25"/>
        <v>0</v>
      </c>
      <c r="G317" s="141">
        <f t="shared" si="22"/>
        <v>0</v>
      </c>
    </row>
    <row r="318" spans="1:7" ht="63.75" x14ac:dyDescent="0.25">
      <c r="A318" s="665"/>
      <c r="B318" s="673"/>
      <c r="C318" s="301" t="s">
        <v>12</v>
      </c>
      <c r="D318" s="141">
        <v>0</v>
      </c>
      <c r="E318" s="141">
        <v>0</v>
      </c>
      <c r="F318" s="302">
        <v>0</v>
      </c>
      <c r="G318" s="141">
        <f t="shared" si="22"/>
        <v>0</v>
      </c>
    </row>
    <row r="319" spans="1:7" ht="25.5" x14ac:dyDescent="0.25">
      <c r="A319" s="666"/>
      <c r="B319" s="674"/>
      <c r="C319" s="301" t="s">
        <v>84</v>
      </c>
      <c r="D319" s="141">
        <v>0</v>
      </c>
      <c r="E319" s="141">
        <v>0</v>
      </c>
      <c r="F319" s="302">
        <v>0</v>
      </c>
      <c r="G319" s="141">
        <f t="shared" si="22"/>
        <v>0</v>
      </c>
    </row>
    <row r="320" spans="1:7" ht="15" customHeight="1" x14ac:dyDescent="0.25">
      <c r="A320" s="664" t="s">
        <v>168</v>
      </c>
      <c r="B320" s="675" t="s">
        <v>136</v>
      </c>
      <c r="C320" s="301" t="s">
        <v>11</v>
      </c>
      <c r="D320" s="141">
        <f>D321+D322+D323+D324</f>
        <v>123410.13</v>
      </c>
      <c r="E320" s="141">
        <f>E321+E322+E323+E324</f>
        <v>55654.481</v>
      </c>
      <c r="F320" s="302">
        <f t="shared" si="25"/>
        <v>0.45097173951603486</v>
      </c>
      <c r="G320" s="141">
        <f t="shared" si="22"/>
        <v>55654.481</v>
      </c>
    </row>
    <row r="321" spans="1:7" ht="38.25" x14ac:dyDescent="0.25">
      <c r="A321" s="665"/>
      <c r="B321" s="673"/>
      <c r="C321" s="301" t="s">
        <v>13</v>
      </c>
      <c r="D321" s="141">
        <f>D326+D331</f>
        <v>0</v>
      </c>
      <c r="E321" s="141">
        <f>E326+E331</f>
        <v>0</v>
      </c>
      <c r="F321" s="302">
        <v>0</v>
      </c>
      <c r="G321" s="141">
        <f t="shared" si="22"/>
        <v>0</v>
      </c>
    </row>
    <row r="322" spans="1:7" ht="51" x14ac:dyDescent="0.25">
      <c r="A322" s="665"/>
      <c r="B322" s="673"/>
      <c r="C322" s="301" t="s">
        <v>83</v>
      </c>
      <c r="D322" s="141">
        <v>0</v>
      </c>
      <c r="E322" s="141">
        <v>0</v>
      </c>
      <c r="F322" s="302">
        <v>0</v>
      </c>
      <c r="G322" s="141">
        <f t="shared" si="22"/>
        <v>0</v>
      </c>
    </row>
    <row r="323" spans="1:7" ht="63.75" x14ac:dyDescent="0.25">
      <c r="A323" s="665"/>
      <c r="B323" s="673"/>
      <c r="C323" s="301" t="s">
        <v>12</v>
      </c>
      <c r="D323" s="141">
        <v>123410.13</v>
      </c>
      <c r="E323" s="141">
        <v>55654.481</v>
      </c>
      <c r="F323" s="302">
        <f t="shared" si="25"/>
        <v>0.45097173951603486</v>
      </c>
      <c r="G323" s="141">
        <f t="shared" si="22"/>
        <v>55654.481</v>
      </c>
    </row>
    <row r="324" spans="1:7" ht="25.5" x14ac:dyDescent="0.25">
      <c r="A324" s="666"/>
      <c r="B324" s="674"/>
      <c r="C324" s="301" t="s">
        <v>84</v>
      </c>
      <c r="D324" s="141">
        <v>0</v>
      </c>
      <c r="E324" s="141">
        <v>0</v>
      </c>
      <c r="F324" s="302">
        <v>0</v>
      </c>
      <c r="G324" s="141">
        <f t="shared" ref="G324:G387" si="28">E324</f>
        <v>0</v>
      </c>
    </row>
    <row r="325" spans="1:7" ht="15" customHeight="1" x14ac:dyDescent="0.25">
      <c r="A325" s="664"/>
      <c r="B325" s="679" t="s">
        <v>169</v>
      </c>
      <c r="C325" s="301" t="s">
        <v>11</v>
      </c>
      <c r="D325" s="141">
        <f>D326+D327+D328+D329</f>
        <v>0</v>
      </c>
      <c r="E325" s="141">
        <f>E326+E327+E328+E329</f>
        <v>0</v>
      </c>
      <c r="F325" s="302">
        <v>0</v>
      </c>
      <c r="G325" s="141">
        <f t="shared" si="28"/>
        <v>0</v>
      </c>
    </row>
    <row r="326" spans="1:7" ht="38.25" x14ac:dyDescent="0.25">
      <c r="A326" s="665"/>
      <c r="B326" s="680"/>
      <c r="C326" s="301" t="s">
        <v>13</v>
      </c>
      <c r="D326" s="141">
        <f>D331+D336+D341+D346+D351+D356+D361</f>
        <v>0</v>
      </c>
      <c r="E326" s="141">
        <f>E331+E336+E341+E346+E351+E356+E361</f>
        <v>0</v>
      </c>
      <c r="F326" s="302">
        <v>0</v>
      </c>
      <c r="G326" s="141">
        <f t="shared" si="28"/>
        <v>0</v>
      </c>
    </row>
    <row r="327" spans="1:7" ht="51" x14ac:dyDescent="0.25">
      <c r="A327" s="665"/>
      <c r="B327" s="680"/>
      <c r="C327" s="301" t="s">
        <v>83</v>
      </c>
      <c r="D327" s="141">
        <f>D332+D337+D342+D347+D352+D357+D362</f>
        <v>0</v>
      </c>
      <c r="E327" s="141">
        <f>E332+E337+E342+E347+E352+E357+E362</f>
        <v>0</v>
      </c>
      <c r="F327" s="302">
        <v>0</v>
      </c>
      <c r="G327" s="141">
        <f t="shared" si="28"/>
        <v>0</v>
      </c>
    </row>
    <row r="328" spans="1:7" ht="63.75" x14ac:dyDescent="0.25">
      <c r="A328" s="665"/>
      <c r="B328" s="680"/>
      <c r="C328" s="301" t="s">
        <v>12</v>
      </c>
      <c r="D328" s="141">
        <f>D333+D338+D343+D348+D353+D358</f>
        <v>0</v>
      </c>
      <c r="E328" s="141">
        <f>E333+E338+E343+E348+E353+E358</f>
        <v>0</v>
      </c>
      <c r="F328" s="302">
        <v>0</v>
      </c>
      <c r="G328" s="141">
        <f t="shared" si="28"/>
        <v>0</v>
      </c>
    </row>
    <row r="329" spans="1:7" ht="25.5" x14ac:dyDescent="0.25">
      <c r="A329" s="666"/>
      <c r="B329" s="681"/>
      <c r="C329" s="301" t="s">
        <v>84</v>
      </c>
      <c r="D329" s="141">
        <f>D334+D339+D344+D354+D359+D364</f>
        <v>0</v>
      </c>
      <c r="E329" s="141">
        <f>E334+E339+E344+E354+E359+E364</f>
        <v>0</v>
      </c>
      <c r="F329" s="302">
        <v>0</v>
      </c>
      <c r="G329" s="141">
        <f t="shared" si="28"/>
        <v>0</v>
      </c>
    </row>
    <row r="330" spans="1:7" x14ac:dyDescent="0.25">
      <c r="A330" s="664" t="s">
        <v>66</v>
      </c>
      <c r="B330" s="300" t="s">
        <v>170</v>
      </c>
      <c r="C330" s="301" t="s">
        <v>11</v>
      </c>
      <c r="D330" s="141">
        <f>D331+D332+D333+D334</f>
        <v>0</v>
      </c>
      <c r="E330" s="141">
        <f>E331+E332+E333+E334</f>
        <v>0</v>
      </c>
      <c r="F330" s="302">
        <v>0</v>
      </c>
      <c r="G330" s="141">
        <f t="shared" si="28"/>
        <v>0</v>
      </c>
    </row>
    <row r="331" spans="1:7" ht="38.25" x14ac:dyDescent="0.25">
      <c r="A331" s="665"/>
      <c r="B331" s="673" t="s">
        <v>171</v>
      </c>
      <c r="C331" s="301" t="s">
        <v>13</v>
      </c>
      <c r="D331" s="141">
        <v>0</v>
      </c>
      <c r="E331" s="141">
        <v>0</v>
      </c>
      <c r="F331" s="302">
        <v>0</v>
      </c>
      <c r="G331" s="141">
        <f t="shared" si="28"/>
        <v>0</v>
      </c>
    </row>
    <row r="332" spans="1:7" ht="51" x14ac:dyDescent="0.25">
      <c r="A332" s="665"/>
      <c r="B332" s="673"/>
      <c r="C332" s="301" t="s">
        <v>83</v>
      </c>
      <c r="D332" s="141">
        <v>0</v>
      </c>
      <c r="E332" s="141">
        <v>0</v>
      </c>
      <c r="F332" s="302">
        <v>0</v>
      </c>
      <c r="G332" s="141">
        <f t="shared" si="28"/>
        <v>0</v>
      </c>
    </row>
    <row r="333" spans="1:7" ht="63.75" x14ac:dyDescent="0.25">
      <c r="A333" s="665"/>
      <c r="B333" s="673"/>
      <c r="C333" s="301" t="s">
        <v>12</v>
      </c>
      <c r="D333" s="141">
        <v>0</v>
      </c>
      <c r="E333" s="141">
        <v>0</v>
      </c>
      <c r="F333" s="302">
        <v>0</v>
      </c>
      <c r="G333" s="141">
        <f t="shared" si="28"/>
        <v>0</v>
      </c>
    </row>
    <row r="334" spans="1:7" ht="25.5" x14ac:dyDescent="0.25">
      <c r="A334" s="666"/>
      <c r="B334" s="674"/>
      <c r="C334" s="301" t="s">
        <v>84</v>
      </c>
      <c r="D334" s="141">
        <v>0</v>
      </c>
      <c r="E334" s="141">
        <v>0</v>
      </c>
      <c r="F334" s="302">
        <v>0</v>
      </c>
      <c r="G334" s="141">
        <f t="shared" si="28"/>
        <v>0</v>
      </c>
    </row>
    <row r="335" spans="1:7" ht="15" customHeight="1" x14ac:dyDescent="0.25">
      <c r="A335" s="664" t="s">
        <v>71</v>
      </c>
      <c r="B335" s="303" t="s">
        <v>141</v>
      </c>
      <c r="C335" s="301" t="s">
        <v>11</v>
      </c>
      <c r="D335" s="141">
        <f>D336+D337+D338+D339</f>
        <v>0</v>
      </c>
      <c r="E335" s="141">
        <f>E336+E337+E338+E339</f>
        <v>0</v>
      </c>
      <c r="F335" s="302">
        <v>0</v>
      </c>
      <c r="G335" s="141">
        <f t="shared" si="28"/>
        <v>0</v>
      </c>
    </row>
    <row r="336" spans="1:7" ht="38.25" x14ac:dyDescent="0.25">
      <c r="A336" s="665"/>
      <c r="B336" s="673" t="s">
        <v>172</v>
      </c>
      <c r="C336" s="301" t="s">
        <v>13</v>
      </c>
      <c r="D336" s="141">
        <v>0</v>
      </c>
      <c r="E336" s="141">
        <v>0</v>
      </c>
      <c r="F336" s="302">
        <v>0</v>
      </c>
      <c r="G336" s="141">
        <f t="shared" si="28"/>
        <v>0</v>
      </c>
    </row>
    <row r="337" spans="1:7" ht="51" x14ac:dyDescent="0.25">
      <c r="A337" s="665"/>
      <c r="B337" s="673"/>
      <c r="C337" s="301" t="s">
        <v>83</v>
      </c>
      <c r="D337" s="141">
        <v>0</v>
      </c>
      <c r="E337" s="141">
        <v>0</v>
      </c>
      <c r="F337" s="302">
        <v>0</v>
      </c>
      <c r="G337" s="141">
        <f t="shared" si="28"/>
        <v>0</v>
      </c>
    </row>
    <row r="338" spans="1:7" ht="63.75" x14ac:dyDescent="0.25">
      <c r="A338" s="665"/>
      <c r="B338" s="673"/>
      <c r="C338" s="301" t="s">
        <v>12</v>
      </c>
      <c r="D338" s="141">
        <v>0</v>
      </c>
      <c r="E338" s="141">
        <v>0</v>
      </c>
      <c r="F338" s="302">
        <v>0</v>
      </c>
      <c r="G338" s="141">
        <f t="shared" si="28"/>
        <v>0</v>
      </c>
    </row>
    <row r="339" spans="1:7" ht="25.5" x14ac:dyDescent="0.25">
      <c r="A339" s="666"/>
      <c r="B339" s="674"/>
      <c r="C339" s="301" t="s">
        <v>84</v>
      </c>
      <c r="D339" s="141">
        <v>0</v>
      </c>
      <c r="E339" s="141">
        <v>0</v>
      </c>
      <c r="F339" s="302">
        <v>0</v>
      </c>
      <c r="G339" s="141">
        <f t="shared" si="28"/>
        <v>0</v>
      </c>
    </row>
    <row r="340" spans="1:7" ht="15" customHeight="1" x14ac:dyDescent="0.25">
      <c r="A340" s="664" t="s">
        <v>73</v>
      </c>
      <c r="B340" s="300" t="s">
        <v>100</v>
      </c>
      <c r="C340" s="301" t="s">
        <v>11</v>
      </c>
      <c r="D340" s="141">
        <f>D341+D342+D343+D344</f>
        <v>0</v>
      </c>
      <c r="E340" s="141">
        <f>E341+E342+E343+E344</f>
        <v>0</v>
      </c>
      <c r="F340" s="302">
        <v>0</v>
      </c>
      <c r="G340" s="141">
        <f t="shared" si="28"/>
        <v>0</v>
      </c>
    </row>
    <row r="341" spans="1:7" ht="38.25" x14ac:dyDescent="0.25">
      <c r="A341" s="665"/>
      <c r="B341" s="673" t="s">
        <v>173</v>
      </c>
      <c r="C341" s="301" t="s">
        <v>13</v>
      </c>
      <c r="D341" s="141">
        <v>0</v>
      </c>
      <c r="E341" s="141">
        <v>0</v>
      </c>
      <c r="F341" s="302">
        <v>0</v>
      </c>
      <c r="G341" s="141">
        <f t="shared" si="28"/>
        <v>0</v>
      </c>
    </row>
    <row r="342" spans="1:7" ht="51" x14ac:dyDescent="0.25">
      <c r="A342" s="665"/>
      <c r="B342" s="673"/>
      <c r="C342" s="301" t="s">
        <v>83</v>
      </c>
      <c r="D342" s="141">
        <v>0</v>
      </c>
      <c r="E342" s="141">
        <v>0</v>
      </c>
      <c r="F342" s="302">
        <v>0</v>
      </c>
      <c r="G342" s="141">
        <f t="shared" si="28"/>
        <v>0</v>
      </c>
    </row>
    <row r="343" spans="1:7" ht="63.75" x14ac:dyDescent="0.25">
      <c r="A343" s="665"/>
      <c r="B343" s="673"/>
      <c r="C343" s="301" t="s">
        <v>12</v>
      </c>
      <c r="D343" s="141">
        <v>0</v>
      </c>
      <c r="E343" s="141">
        <v>0</v>
      </c>
      <c r="F343" s="302">
        <v>0</v>
      </c>
      <c r="G343" s="141">
        <f t="shared" si="28"/>
        <v>0</v>
      </c>
    </row>
    <row r="344" spans="1:7" ht="25.5" x14ac:dyDescent="0.25">
      <c r="A344" s="666"/>
      <c r="B344" s="674"/>
      <c r="C344" s="301" t="s">
        <v>84</v>
      </c>
      <c r="D344" s="141">
        <v>0</v>
      </c>
      <c r="E344" s="141">
        <v>0</v>
      </c>
      <c r="F344" s="302">
        <v>0</v>
      </c>
      <c r="G344" s="141">
        <f t="shared" si="28"/>
        <v>0</v>
      </c>
    </row>
    <row r="345" spans="1:7" ht="15" customHeight="1" x14ac:dyDescent="0.25">
      <c r="A345" s="664" t="s">
        <v>75</v>
      </c>
      <c r="B345" s="303" t="s">
        <v>102</v>
      </c>
      <c r="C345" s="301" t="s">
        <v>11</v>
      </c>
      <c r="D345" s="141">
        <f>D346+D347+D348+D349</f>
        <v>0</v>
      </c>
      <c r="E345" s="141">
        <f>E346+E347+E348+E349</f>
        <v>0</v>
      </c>
      <c r="F345" s="302">
        <v>0</v>
      </c>
      <c r="G345" s="141">
        <f t="shared" si="28"/>
        <v>0</v>
      </c>
    </row>
    <row r="346" spans="1:7" ht="38.25" x14ac:dyDescent="0.25">
      <c r="A346" s="665"/>
      <c r="B346" s="673" t="s">
        <v>174</v>
      </c>
      <c r="C346" s="301" t="s">
        <v>13</v>
      </c>
      <c r="D346" s="141">
        <v>0</v>
      </c>
      <c r="E346" s="141">
        <v>0</v>
      </c>
      <c r="F346" s="302">
        <v>0</v>
      </c>
      <c r="G346" s="141">
        <f t="shared" si="28"/>
        <v>0</v>
      </c>
    </row>
    <row r="347" spans="1:7" ht="51" x14ac:dyDescent="0.25">
      <c r="A347" s="665"/>
      <c r="B347" s="673"/>
      <c r="C347" s="301" t="s">
        <v>83</v>
      </c>
      <c r="D347" s="141">
        <v>0</v>
      </c>
      <c r="E347" s="141">
        <v>0</v>
      </c>
      <c r="F347" s="302">
        <v>0</v>
      </c>
      <c r="G347" s="141">
        <f t="shared" si="28"/>
        <v>0</v>
      </c>
    </row>
    <row r="348" spans="1:7" ht="63.75" x14ac:dyDescent="0.25">
      <c r="A348" s="665"/>
      <c r="B348" s="673"/>
      <c r="C348" s="301" t="s">
        <v>12</v>
      </c>
      <c r="D348" s="141">
        <v>0</v>
      </c>
      <c r="E348" s="141">
        <v>0</v>
      </c>
      <c r="F348" s="302">
        <v>0</v>
      </c>
      <c r="G348" s="141">
        <f t="shared" si="28"/>
        <v>0</v>
      </c>
    </row>
    <row r="349" spans="1:7" ht="25.5" x14ac:dyDescent="0.25">
      <c r="A349" s="666"/>
      <c r="B349" s="674"/>
      <c r="C349" s="301" t="s">
        <v>84</v>
      </c>
      <c r="D349" s="141">
        <v>0</v>
      </c>
      <c r="E349" s="141">
        <v>0</v>
      </c>
      <c r="F349" s="302">
        <v>0</v>
      </c>
      <c r="G349" s="141">
        <f t="shared" si="28"/>
        <v>0</v>
      </c>
    </row>
    <row r="350" spans="1:7" ht="15" customHeight="1" x14ac:dyDescent="0.25">
      <c r="A350" s="664" t="s">
        <v>175</v>
      </c>
      <c r="B350" s="300" t="s">
        <v>104</v>
      </c>
      <c r="C350" s="301" t="s">
        <v>11</v>
      </c>
      <c r="D350" s="141">
        <f>D351+D352+D353+D354</f>
        <v>0</v>
      </c>
      <c r="E350" s="141">
        <f>E351+E352+E353+E354</f>
        <v>0</v>
      </c>
      <c r="F350" s="302">
        <v>0</v>
      </c>
      <c r="G350" s="141">
        <f t="shared" si="28"/>
        <v>0</v>
      </c>
    </row>
    <row r="351" spans="1:7" ht="38.25" x14ac:dyDescent="0.25">
      <c r="A351" s="665"/>
      <c r="B351" s="673" t="s">
        <v>176</v>
      </c>
      <c r="C351" s="301" t="s">
        <v>13</v>
      </c>
      <c r="D351" s="141">
        <v>0</v>
      </c>
      <c r="E351" s="141">
        <v>0</v>
      </c>
      <c r="F351" s="302">
        <v>0</v>
      </c>
      <c r="G351" s="141">
        <f t="shared" si="28"/>
        <v>0</v>
      </c>
    </row>
    <row r="352" spans="1:7" ht="51" x14ac:dyDescent="0.25">
      <c r="A352" s="665"/>
      <c r="B352" s="673"/>
      <c r="C352" s="301" t="s">
        <v>83</v>
      </c>
      <c r="D352" s="141">
        <v>0</v>
      </c>
      <c r="E352" s="141">
        <v>0</v>
      </c>
      <c r="F352" s="302">
        <v>0</v>
      </c>
      <c r="G352" s="141">
        <f t="shared" si="28"/>
        <v>0</v>
      </c>
    </row>
    <row r="353" spans="1:7" ht="63.75" x14ac:dyDescent="0.25">
      <c r="A353" s="665"/>
      <c r="B353" s="673"/>
      <c r="C353" s="301" t="s">
        <v>12</v>
      </c>
      <c r="D353" s="141">
        <v>0</v>
      </c>
      <c r="E353" s="141">
        <v>0</v>
      </c>
      <c r="F353" s="302">
        <v>0</v>
      </c>
      <c r="G353" s="141">
        <f t="shared" si="28"/>
        <v>0</v>
      </c>
    </row>
    <row r="354" spans="1:7" ht="25.5" x14ac:dyDescent="0.25">
      <c r="A354" s="666"/>
      <c r="B354" s="674"/>
      <c r="C354" s="301" t="s">
        <v>84</v>
      </c>
      <c r="D354" s="141">
        <v>0</v>
      </c>
      <c r="E354" s="141">
        <v>0</v>
      </c>
      <c r="F354" s="302">
        <v>0</v>
      </c>
      <c r="G354" s="141">
        <f t="shared" si="28"/>
        <v>0</v>
      </c>
    </row>
    <row r="355" spans="1:7" ht="15" customHeight="1" x14ac:dyDescent="0.25">
      <c r="A355" s="664" t="s">
        <v>177</v>
      </c>
      <c r="B355" s="300" t="s">
        <v>106</v>
      </c>
      <c r="C355" s="301" t="s">
        <v>11</v>
      </c>
      <c r="D355" s="141">
        <f>D356+D357+D358+D359</f>
        <v>0</v>
      </c>
      <c r="E355" s="141">
        <f>E356+E357+E358+E359</f>
        <v>0</v>
      </c>
      <c r="F355" s="302">
        <v>0</v>
      </c>
      <c r="G355" s="141">
        <f t="shared" si="28"/>
        <v>0</v>
      </c>
    </row>
    <row r="356" spans="1:7" ht="38.25" x14ac:dyDescent="0.25">
      <c r="A356" s="665"/>
      <c r="B356" s="673" t="s">
        <v>178</v>
      </c>
      <c r="C356" s="301" t="s">
        <v>13</v>
      </c>
      <c r="D356" s="141">
        <v>0</v>
      </c>
      <c r="E356" s="141">
        <v>0</v>
      </c>
      <c r="F356" s="302">
        <v>0</v>
      </c>
      <c r="G356" s="141">
        <f t="shared" si="28"/>
        <v>0</v>
      </c>
    </row>
    <row r="357" spans="1:7" ht="51" x14ac:dyDescent="0.25">
      <c r="A357" s="665"/>
      <c r="B357" s="673"/>
      <c r="C357" s="301" t="s">
        <v>83</v>
      </c>
      <c r="D357" s="141">
        <v>0</v>
      </c>
      <c r="E357" s="141">
        <v>0</v>
      </c>
      <c r="F357" s="302">
        <v>0</v>
      </c>
      <c r="G357" s="141">
        <f t="shared" si="28"/>
        <v>0</v>
      </c>
    </row>
    <row r="358" spans="1:7" ht="63.75" x14ac:dyDescent="0.25">
      <c r="A358" s="665"/>
      <c r="B358" s="673"/>
      <c r="C358" s="301" t="s">
        <v>12</v>
      </c>
      <c r="D358" s="141">
        <v>0</v>
      </c>
      <c r="E358" s="141">
        <v>0</v>
      </c>
      <c r="F358" s="302">
        <v>0</v>
      </c>
      <c r="G358" s="141">
        <f t="shared" si="28"/>
        <v>0</v>
      </c>
    </row>
    <row r="359" spans="1:7" ht="25.5" x14ac:dyDescent="0.25">
      <c r="A359" s="666"/>
      <c r="B359" s="674"/>
      <c r="C359" s="300" t="s">
        <v>84</v>
      </c>
      <c r="D359" s="141">
        <v>0</v>
      </c>
      <c r="E359" s="141">
        <v>0</v>
      </c>
      <c r="F359" s="302">
        <v>0</v>
      </c>
      <c r="G359" s="141">
        <f t="shared" si="28"/>
        <v>0</v>
      </c>
    </row>
    <row r="360" spans="1:7" ht="15" customHeight="1" x14ac:dyDescent="0.25">
      <c r="A360" s="664" t="s">
        <v>179</v>
      </c>
      <c r="B360" s="300" t="s">
        <v>108</v>
      </c>
      <c r="C360" s="301" t="s">
        <v>11</v>
      </c>
      <c r="D360" s="141">
        <f>D361+D362+D363+D364</f>
        <v>65607.55</v>
      </c>
      <c r="E360" s="141">
        <f>E361+E362+E363+E364</f>
        <v>19073.349999999999</v>
      </c>
      <c r="F360" s="302">
        <f t="shared" ref="F360" si="29">E360/D360</f>
        <v>0.29071882733008619</v>
      </c>
      <c r="G360" s="141">
        <f t="shared" si="28"/>
        <v>19073.349999999999</v>
      </c>
    </row>
    <row r="361" spans="1:7" ht="36" customHeight="1" x14ac:dyDescent="0.25">
      <c r="A361" s="665"/>
      <c r="B361" s="673" t="s">
        <v>180</v>
      </c>
      <c r="C361" s="301" t="s">
        <v>13</v>
      </c>
      <c r="D361" s="141">
        <v>0</v>
      </c>
      <c r="E361" s="141">
        <v>0</v>
      </c>
      <c r="F361" s="302">
        <v>0</v>
      </c>
      <c r="G361" s="141">
        <f t="shared" si="28"/>
        <v>0</v>
      </c>
    </row>
    <row r="362" spans="1:7" ht="51" x14ac:dyDescent="0.25">
      <c r="A362" s="665"/>
      <c r="B362" s="673"/>
      <c r="C362" s="301" t="s">
        <v>83</v>
      </c>
      <c r="D362" s="141">
        <v>0</v>
      </c>
      <c r="E362" s="141">
        <v>0</v>
      </c>
      <c r="F362" s="302">
        <v>0</v>
      </c>
      <c r="G362" s="141">
        <f t="shared" si="28"/>
        <v>0</v>
      </c>
    </row>
    <row r="363" spans="1:7" ht="63.75" x14ac:dyDescent="0.25">
      <c r="A363" s="665"/>
      <c r="B363" s="673"/>
      <c r="C363" s="301" t="s">
        <v>12</v>
      </c>
      <c r="D363" s="141">
        <f>D365+D367+D369+D371+D373+D375+D377+D379+D381+D383+D385</f>
        <v>65607.55</v>
      </c>
      <c r="E363" s="141">
        <f>E365+E367+E369+E371+E373+E375+E377+E379+E381+E383+E385</f>
        <v>19073.349999999999</v>
      </c>
      <c r="F363" s="302">
        <f t="shared" ref="F363" si="30">E363/D363</f>
        <v>0.29071882733008619</v>
      </c>
      <c r="G363" s="141">
        <f t="shared" si="28"/>
        <v>19073.349999999999</v>
      </c>
    </row>
    <row r="364" spans="1:7" ht="25.5" x14ac:dyDescent="0.25">
      <c r="A364" s="666"/>
      <c r="B364" s="674"/>
      <c r="C364" s="301" t="s">
        <v>84</v>
      </c>
      <c r="D364" s="141">
        <v>0</v>
      </c>
      <c r="E364" s="141">
        <v>0</v>
      </c>
      <c r="F364" s="302">
        <v>0</v>
      </c>
      <c r="G364" s="141">
        <f t="shared" si="28"/>
        <v>0</v>
      </c>
    </row>
    <row r="365" spans="1:7" ht="15" customHeight="1" x14ac:dyDescent="0.25">
      <c r="A365" s="676" t="s">
        <v>181</v>
      </c>
      <c r="B365" s="678" t="s">
        <v>182</v>
      </c>
      <c r="C365" s="301" t="s">
        <v>11</v>
      </c>
      <c r="D365" s="141">
        <f>D366</f>
        <v>29753.9</v>
      </c>
      <c r="E365" s="141">
        <f>E366</f>
        <v>0</v>
      </c>
      <c r="F365" s="302">
        <f>E365/D365*100</f>
        <v>0</v>
      </c>
      <c r="G365" s="141">
        <f t="shared" si="28"/>
        <v>0</v>
      </c>
    </row>
    <row r="366" spans="1:7" ht="63.75" x14ac:dyDescent="0.25">
      <c r="A366" s="677"/>
      <c r="B366" s="668"/>
      <c r="C366" s="301" t="s">
        <v>12</v>
      </c>
      <c r="D366" s="141">
        <v>29753.9</v>
      </c>
      <c r="E366" s="141">
        <v>0</v>
      </c>
      <c r="F366" s="302">
        <f>E366/D366*100</f>
        <v>0</v>
      </c>
      <c r="G366" s="141">
        <f t="shared" si="28"/>
        <v>0</v>
      </c>
    </row>
    <row r="367" spans="1:7" ht="15" customHeight="1" x14ac:dyDescent="0.25">
      <c r="A367" s="676" t="s">
        <v>183</v>
      </c>
      <c r="B367" s="678" t="s">
        <v>184</v>
      </c>
      <c r="C367" s="301" t="s">
        <v>11</v>
      </c>
      <c r="D367" s="141">
        <f>D368</f>
        <v>0</v>
      </c>
      <c r="E367" s="141">
        <f>E368</f>
        <v>0</v>
      </c>
      <c r="F367" s="302">
        <v>0</v>
      </c>
      <c r="G367" s="141">
        <f t="shared" si="28"/>
        <v>0</v>
      </c>
    </row>
    <row r="368" spans="1:7" ht="63.75" x14ac:dyDescent="0.25">
      <c r="A368" s="677"/>
      <c r="B368" s="668"/>
      <c r="C368" s="301" t="s">
        <v>12</v>
      </c>
      <c r="D368" s="141">
        <v>0</v>
      </c>
      <c r="E368" s="141">
        <v>0</v>
      </c>
      <c r="F368" s="302">
        <v>0</v>
      </c>
      <c r="G368" s="141">
        <f t="shared" si="28"/>
        <v>0</v>
      </c>
    </row>
    <row r="369" spans="1:7" ht="15" customHeight="1" x14ac:dyDescent="0.25">
      <c r="A369" s="676" t="s">
        <v>185</v>
      </c>
      <c r="B369" s="678" t="s">
        <v>186</v>
      </c>
      <c r="C369" s="301" t="s">
        <v>11</v>
      </c>
      <c r="D369" s="141">
        <f>D370</f>
        <v>0</v>
      </c>
      <c r="E369" s="141">
        <f>E370</f>
        <v>0</v>
      </c>
      <c r="F369" s="302">
        <v>0</v>
      </c>
      <c r="G369" s="141">
        <f t="shared" si="28"/>
        <v>0</v>
      </c>
    </row>
    <row r="370" spans="1:7" ht="63.75" x14ac:dyDescent="0.25">
      <c r="A370" s="677"/>
      <c r="B370" s="668"/>
      <c r="C370" s="301" t="s">
        <v>12</v>
      </c>
      <c r="D370" s="141">
        <v>0</v>
      </c>
      <c r="E370" s="141">
        <v>0</v>
      </c>
      <c r="F370" s="302">
        <v>0</v>
      </c>
      <c r="G370" s="141">
        <f t="shared" si="28"/>
        <v>0</v>
      </c>
    </row>
    <row r="371" spans="1:7" ht="15" customHeight="1" x14ac:dyDescent="0.25">
      <c r="A371" s="676" t="s">
        <v>187</v>
      </c>
      <c r="B371" s="678" t="s">
        <v>188</v>
      </c>
      <c r="C371" s="301" t="s">
        <v>11</v>
      </c>
      <c r="D371" s="141">
        <f>D372</f>
        <v>0</v>
      </c>
      <c r="E371" s="141">
        <f>E372</f>
        <v>0</v>
      </c>
      <c r="F371" s="302">
        <v>0</v>
      </c>
      <c r="G371" s="141">
        <f t="shared" si="28"/>
        <v>0</v>
      </c>
    </row>
    <row r="372" spans="1:7" ht="63.75" x14ac:dyDescent="0.25">
      <c r="A372" s="677"/>
      <c r="B372" s="668"/>
      <c r="C372" s="301" t="s">
        <v>12</v>
      </c>
      <c r="D372" s="141">
        <v>0</v>
      </c>
      <c r="E372" s="141">
        <v>0</v>
      </c>
      <c r="F372" s="302">
        <v>0</v>
      </c>
      <c r="G372" s="141">
        <f t="shared" si="28"/>
        <v>0</v>
      </c>
    </row>
    <row r="373" spans="1:7" ht="15" customHeight="1" x14ac:dyDescent="0.25">
      <c r="A373" s="676" t="s">
        <v>189</v>
      </c>
      <c r="B373" s="678" t="s">
        <v>190</v>
      </c>
      <c r="C373" s="301" t="s">
        <v>11</v>
      </c>
      <c r="D373" s="141">
        <f>D374</f>
        <v>9899.7099999999991</v>
      </c>
      <c r="E373" s="141">
        <f>E374</f>
        <v>3901.2109999999998</v>
      </c>
      <c r="F373" s="302">
        <f t="shared" ref="F373:F380" si="31">E373/D373</f>
        <v>0.39407326073188004</v>
      </c>
      <c r="G373" s="141">
        <f t="shared" si="28"/>
        <v>3901.2109999999998</v>
      </c>
    </row>
    <row r="374" spans="1:7" ht="63.75" x14ac:dyDescent="0.25">
      <c r="A374" s="677"/>
      <c r="B374" s="668"/>
      <c r="C374" s="301" t="s">
        <v>12</v>
      </c>
      <c r="D374" s="141">
        <v>9899.7099999999991</v>
      </c>
      <c r="E374" s="141">
        <v>3901.2109999999998</v>
      </c>
      <c r="F374" s="302">
        <f t="shared" si="31"/>
        <v>0.39407326073188004</v>
      </c>
      <c r="G374" s="141">
        <f t="shared" si="28"/>
        <v>3901.2109999999998</v>
      </c>
    </row>
    <row r="375" spans="1:7" ht="15" customHeight="1" x14ac:dyDescent="0.25">
      <c r="A375" s="676" t="s">
        <v>191</v>
      </c>
      <c r="B375" s="678" t="s">
        <v>192</v>
      </c>
      <c r="C375" s="301" t="s">
        <v>11</v>
      </c>
      <c r="D375" s="141">
        <f>D376</f>
        <v>9816.16</v>
      </c>
      <c r="E375" s="141">
        <f>E376</f>
        <v>9816.1569999999992</v>
      </c>
      <c r="F375" s="302">
        <f t="shared" si="31"/>
        <v>0.9999996943815096</v>
      </c>
      <c r="G375" s="141">
        <f t="shared" si="28"/>
        <v>9816.1569999999992</v>
      </c>
    </row>
    <row r="376" spans="1:7" ht="63.75" x14ac:dyDescent="0.25">
      <c r="A376" s="677"/>
      <c r="B376" s="668"/>
      <c r="C376" s="301" t="s">
        <v>12</v>
      </c>
      <c r="D376" s="141">
        <v>9816.16</v>
      </c>
      <c r="E376" s="141">
        <v>9816.1569999999992</v>
      </c>
      <c r="F376" s="302">
        <f t="shared" si="31"/>
        <v>0.9999996943815096</v>
      </c>
      <c r="G376" s="141">
        <f t="shared" si="28"/>
        <v>9816.1569999999992</v>
      </c>
    </row>
    <row r="377" spans="1:7" ht="15" customHeight="1" x14ac:dyDescent="0.25">
      <c r="A377" s="676" t="s">
        <v>193</v>
      </c>
      <c r="B377" s="678" t="s">
        <v>194</v>
      </c>
      <c r="C377" s="301" t="s">
        <v>11</v>
      </c>
      <c r="D377" s="141">
        <f>D378</f>
        <v>2917.48</v>
      </c>
      <c r="E377" s="141">
        <f>E378</f>
        <v>2917.48</v>
      </c>
      <c r="F377" s="302">
        <f t="shared" si="31"/>
        <v>1</v>
      </c>
      <c r="G377" s="141">
        <f t="shared" si="28"/>
        <v>2917.48</v>
      </c>
    </row>
    <row r="378" spans="1:7" ht="63.75" x14ac:dyDescent="0.25">
      <c r="A378" s="677"/>
      <c r="B378" s="668"/>
      <c r="C378" s="301" t="s">
        <v>12</v>
      </c>
      <c r="D378" s="141">
        <v>2917.48</v>
      </c>
      <c r="E378" s="141">
        <v>2917.48</v>
      </c>
      <c r="F378" s="302">
        <f t="shared" si="31"/>
        <v>1</v>
      </c>
      <c r="G378" s="141">
        <f t="shared" si="28"/>
        <v>2917.48</v>
      </c>
    </row>
    <row r="379" spans="1:7" ht="15" customHeight="1" x14ac:dyDescent="0.25">
      <c r="A379" s="676" t="s">
        <v>195</v>
      </c>
      <c r="B379" s="678" t="s">
        <v>196</v>
      </c>
      <c r="C379" s="301" t="s">
        <v>11</v>
      </c>
      <c r="D379" s="141">
        <f>D380</f>
        <v>2438.6</v>
      </c>
      <c r="E379" s="141">
        <f>E380</f>
        <v>2438.502</v>
      </c>
      <c r="F379" s="302">
        <f t="shared" si="31"/>
        <v>0.99995981300746328</v>
      </c>
      <c r="G379" s="141">
        <f t="shared" si="28"/>
        <v>2438.502</v>
      </c>
    </row>
    <row r="380" spans="1:7" ht="63.75" x14ac:dyDescent="0.25">
      <c r="A380" s="677"/>
      <c r="B380" s="668"/>
      <c r="C380" s="301" t="s">
        <v>12</v>
      </c>
      <c r="D380" s="141">
        <v>2438.6</v>
      </c>
      <c r="E380" s="141">
        <v>2438.502</v>
      </c>
      <c r="F380" s="302">
        <f t="shared" si="31"/>
        <v>0.99995981300746328</v>
      </c>
      <c r="G380" s="141">
        <f t="shared" si="28"/>
        <v>2438.502</v>
      </c>
    </row>
    <row r="381" spans="1:7" ht="15" customHeight="1" x14ac:dyDescent="0.25">
      <c r="A381" s="676" t="s">
        <v>197</v>
      </c>
      <c r="B381" s="678" t="s">
        <v>198</v>
      </c>
      <c r="C381" s="301" t="s">
        <v>11</v>
      </c>
      <c r="D381" s="141">
        <f>D382</f>
        <v>5989.7</v>
      </c>
      <c r="E381" s="141">
        <f>E382</f>
        <v>0</v>
      </c>
      <c r="F381" s="302">
        <f t="shared" ref="F381:F386" si="32">E381/D381*100</f>
        <v>0</v>
      </c>
      <c r="G381" s="141">
        <f t="shared" si="28"/>
        <v>0</v>
      </c>
    </row>
    <row r="382" spans="1:7" ht="63.75" x14ac:dyDescent="0.25">
      <c r="A382" s="677"/>
      <c r="B382" s="668"/>
      <c r="C382" s="301" t="s">
        <v>12</v>
      </c>
      <c r="D382" s="141">
        <v>5989.7</v>
      </c>
      <c r="E382" s="141">
        <v>0</v>
      </c>
      <c r="F382" s="302">
        <f t="shared" si="32"/>
        <v>0</v>
      </c>
      <c r="G382" s="141">
        <f t="shared" si="28"/>
        <v>0</v>
      </c>
    </row>
    <row r="383" spans="1:7" ht="15" customHeight="1" x14ac:dyDescent="0.25">
      <c r="A383" s="676" t="s">
        <v>199</v>
      </c>
      <c r="B383" s="678" t="s">
        <v>200</v>
      </c>
      <c r="C383" s="301" t="s">
        <v>11</v>
      </c>
      <c r="D383" s="141">
        <f t="shared" ref="D383:E385" si="33">D384</f>
        <v>3000</v>
      </c>
      <c r="E383" s="141">
        <f t="shared" si="33"/>
        <v>0</v>
      </c>
      <c r="F383" s="302">
        <f t="shared" si="32"/>
        <v>0</v>
      </c>
      <c r="G383" s="141">
        <f t="shared" si="28"/>
        <v>0</v>
      </c>
    </row>
    <row r="384" spans="1:7" ht="63.75" x14ac:dyDescent="0.25">
      <c r="A384" s="677"/>
      <c r="B384" s="668"/>
      <c r="C384" s="301" t="s">
        <v>12</v>
      </c>
      <c r="D384" s="141">
        <v>3000</v>
      </c>
      <c r="E384" s="141">
        <v>0</v>
      </c>
      <c r="F384" s="302">
        <f t="shared" si="32"/>
        <v>0</v>
      </c>
      <c r="G384" s="141">
        <f t="shared" si="28"/>
        <v>0</v>
      </c>
    </row>
    <row r="385" spans="1:7" ht="15" customHeight="1" x14ac:dyDescent="0.25">
      <c r="A385" s="676" t="s">
        <v>201</v>
      </c>
      <c r="B385" s="678" t="s">
        <v>202</v>
      </c>
      <c r="C385" s="301" t="s">
        <v>11</v>
      </c>
      <c r="D385" s="141">
        <f t="shared" si="33"/>
        <v>1792</v>
      </c>
      <c r="E385" s="141">
        <f t="shared" si="33"/>
        <v>0</v>
      </c>
      <c r="F385" s="302">
        <f t="shared" si="32"/>
        <v>0</v>
      </c>
      <c r="G385" s="141">
        <f t="shared" si="28"/>
        <v>0</v>
      </c>
    </row>
    <row r="386" spans="1:7" ht="63.75" x14ac:dyDescent="0.25">
      <c r="A386" s="677"/>
      <c r="B386" s="668"/>
      <c r="C386" s="301" t="s">
        <v>12</v>
      </c>
      <c r="D386" s="141">
        <v>1792</v>
      </c>
      <c r="E386" s="141">
        <v>0</v>
      </c>
      <c r="F386" s="302">
        <f t="shared" si="32"/>
        <v>0</v>
      </c>
      <c r="G386" s="141">
        <f t="shared" si="28"/>
        <v>0</v>
      </c>
    </row>
    <row r="387" spans="1:7" ht="15" customHeight="1" x14ac:dyDescent="0.25">
      <c r="A387" s="664" t="s">
        <v>203</v>
      </c>
      <c r="B387" s="300" t="s">
        <v>204</v>
      </c>
      <c r="C387" s="301" t="s">
        <v>11</v>
      </c>
      <c r="D387" s="141">
        <f>D388+D389+D390+D391</f>
        <v>0</v>
      </c>
      <c r="E387" s="141">
        <f>E388+E389+E390+E391</f>
        <v>0</v>
      </c>
      <c r="F387" s="302">
        <v>0</v>
      </c>
      <c r="G387" s="141">
        <f t="shared" si="28"/>
        <v>0</v>
      </c>
    </row>
    <row r="388" spans="1:7" ht="36" customHeight="1" x14ac:dyDescent="0.25">
      <c r="A388" s="665"/>
      <c r="B388" s="673" t="s">
        <v>205</v>
      </c>
      <c r="C388" s="301" t="s">
        <v>13</v>
      </c>
      <c r="D388" s="141">
        <v>0</v>
      </c>
      <c r="E388" s="141">
        <v>0</v>
      </c>
      <c r="F388" s="302">
        <v>0</v>
      </c>
      <c r="G388" s="141">
        <f t="shared" ref="G388:G451" si="34">E388</f>
        <v>0</v>
      </c>
    </row>
    <row r="389" spans="1:7" ht="51" x14ac:dyDescent="0.25">
      <c r="A389" s="665"/>
      <c r="B389" s="673"/>
      <c r="C389" s="301" t="s">
        <v>83</v>
      </c>
      <c r="D389" s="141">
        <v>0</v>
      </c>
      <c r="E389" s="141">
        <v>0</v>
      </c>
      <c r="F389" s="302">
        <v>0</v>
      </c>
      <c r="G389" s="141">
        <f t="shared" si="34"/>
        <v>0</v>
      </c>
    </row>
    <row r="390" spans="1:7" ht="63.75" x14ac:dyDescent="0.25">
      <c r="A390" s="665"/>
      <c r="B390" s="673"/>
      <c r="C390" s="301" t="s">
        <v>12</v>
      </c>
      <c r="D390" s="141">
        <v>0</v>
      </c>
      <c r="E390" s="141">
        <v>0</v>
      </c>
      <c r="F390" s="302">
        <v>0</v>
      </c>
      <c r="G390" s="141">
        <f t="shared" si="34"/>
        <v>0</v>
      </c>
    </row>
    <row r="391" spans="1:7" ht="25.5" x14ac:dyDescent="0.25">
      <c r="A391" s="666"/>
      <c r="B391" s="674"/>
      <c r="C391" s="301" t="s">
        <v>84</v>
      </c>
      <c r="D391" s="141">
        <v>0</v>
      </c>
      <c r="E391" s="141">
        <v>0</v>
      </c>
      <c r="F391" s="302">
        <v>0</v>
      </c>
      <c r="G391" s="141">
        <f t="shared" si="34"/>
        <v>0</v>
      </c>
    </row>
    <row r="392" spans="1:7" x14ac:dyDescent="0.25">
      <c r="A392" s="664">
        <v>2</v>
      </c>
      <c r="B392" s="300" t="s">
        <v>110</v>
      </c>
      <c r="C392" s="301" t="s">
        <v>11</v>
      </c>
      <c r="D392" s="141">
        <f>D393+D394+D395+D396</f>
        <v>40045.35</v>
      </c>
      <c r="E392" s="141">
        <f>E393+E394+E395+E396</f>
        <v>19971.964</v>
      </c>
      <c r="F392" s="302">
        <f t="shared" ref="F392" si="35">E392/D392</f>
        <v>0.49873366071216757</v>
      </c>
      <c r="G392" s="141">
        <f t="shared" si="34"/>
        <v>19971.964</v>
      </c>
    </row>
    <row r="393" spans="1:7" ht="38.25" x14ac:dyDescent="0.25">
      <c r="A393" s="665"/>
      <c r="B393" s="673" t="s">
        <v>206</v>
      </c>
      <c r="C393" s="301" t="s">
        <v>13</v>
      </c>
      <c r="D393" s="141">
        <f t="shared" ref="D393:D396" si="36">D398+D403+D408+D413+D418+D423+D428</f>
        <v>0</v>
      </c>
      <c r="E393" s="141">
        <f>E398+E403+E408+E413+E418+E423+E428</f>
        <v>0</v>
      </c>
      <c r="F393" s="302">
        <v>0</v>
      </c>
      <c r="G393" s="141">
        <f t="shared" si="34"/>
        <v>0</v>
      </c>
    </row>
    <row r="394" spans="1:7" ht="51" x14ac:dyDescent="0.25">
      <c r="A394" s="665"/>
      <c r="B394" s="673"/>
      <c r="C394" s="301" t="s">
        <v>83</v>
      </c>
      <c r="D394" s="141">
        <f t="shared" si="36"/>
        <v>2000</v>
      </c>
      <c r="E394" s="141">
        <f>E399+E404+E409+E414+E419+E424+E429</f>
        <v>0</v>
      </c>
      <c r="F394" s="302">
        <f t="shared" ref="F394:F425" si="37">E394/D394*100</f>
        <v>0</v>
      </c>
      <c r="G394" s="141">
        <f t="shared" si="34"/>
        <v>0</v>
      </c>
    </row>
    <row r="395" spans="1:7" ht="63.75" x14ac:dyDescent="0.25">
      <c r="A395" s="665"/>
      <c r="B395" s="673"/>
      <c r="C395" s="301" t="s">
        <v>12</v>
      </c>
      <c r="D395" s="141">
        <f t="shared" si="36"/>
        <v>38045.35</v>
      </c>
      <c r="E395" s="141">
        <f>E400+E405+E410+E415+E420+E425+E430</f>
        <v>19971.964</v>
      </c>
      <c r="F395" s="302">
        <f t="shared" ref="F395" si="38">E395/D395</f>
        <v>0.5249515118141902</v>
      </c>
      <c r="G395" s="141">
        <f t="shared" si="34"/>
        <v>19971.964</v>
      </c>
    </row>
    <row r="396" spans="1:7" ht="25.5" x14ac:dyDescent="0.25">
      <c r="A396" s="666"/>
      <c r="B396" s="674"/>
      <c r="C396" s="301" t="s">
        <v>84</v>
      </c>
      <c r="D396" s="141">
        <f t="shared" si="36"/>
        <v>0</v>
      </c>
      <c r="E396" s="141">
        <f>E401+E406+E411+E416+E421+E426+E431</f>
        <v>0</v>
      </c>
      <c r="F396" s="302">
        <v>0</v>
      </c>
      <c r="G396" s="141">
        <f t="shared" si="34"/>
        <v>0</v>
      </c>
    </row>
    <row r="397" spans="1:7" ht="15" customHeight="1" x14ac:dyDescent="0.25">
      <c r="A397" s="664" t="s">
        <v>56</v>
      </c>
      <c r="B397" s="303" t="s">
        <v>89</v>
      </c>
      <c r="C397" s="301" t="s">
        <v>11</v>
      </c>
      <c r="D397" s="141">
        <f>D398+D399+D400+D401</f>
        <v>3123.95</v>
      </c>
      <c r="E397" s="141">
        <f>E398+E399+E400+E401</f>
        <v>907.54499999999996</v>
      </c>
      <c r="F397" s="302">
        <f t="shared" ref="F397" si="39">E397/D397</f>
        <v>0.2905120120360441</v>
      </c>
      <c r="G397" s="141">
        <f t="shared" si="34"/>
        <v>907.54499999999996</v>
      </c>
    </row>
    <row r="398" spans="1:7" ht="38.25" x14ac:dyDescent="0.25">
      <c r="A398" s="665"/>
      <c r="B398" s="673" t="s">
        <v>207</v>
      </c>
      <c r="C398" s="301" t="s">
        <v>13</v>
      </c>
      <c r="D398" s="141">
        <v>0</v>
      </c>
      <c r="E398" s="141">
        <v>0</v>
      </c>
      <c r="F398" s="302">
        <v>0</v>
      </c>
      <c r="G398" s="141">
        <f t="shared" si="34"/>
        <v>0</v>
      </c>
    </row>
    <row r="399" spans="1:7" ht="51" x14ac:dyDescent="0.25">
      <c r="A399" s="665"/>
      <c r="B399" s="673"/>
      <c r="C399" s="301" t="s">
        <v>83</v>
      </c>
      <c r="D399" s="141">
        <v>0</v>
      </c>
      <c r="E399" s="141">
        <v>0</v>
      </c>
      <c r="F399" s="302">
        <v>0</v>
      </c>
      <c r="G399" s="141">
        <f t="shared" si="34"/>
        <v>0</v>
      </c>
    </row>
    <row r="400" spans="1:7" ht="63.75" x14ac:dyDescent="0.25">
      <c r="A400" s="665"/>
      <c r="B400" s="673"/>
      <c r="C400" s="301" t="s">
        <v>12</v>
      </c>
      <c r="D400" s="141">
        <v>3123.95</v>
      </c>
      <c r="E400" s="141">
        <v>907.54499999999996</v>
      </c>
      <c r="F400" s="302">
        <f t="shared" ref="F400" si="40">E400/D400</f>
        <v>0.2905120120360441</v>
      </c>
      <c r="G400" s="141">
        <f t="shared" si="34"/>
        <v>907.54499999999996</v>
      </c>
    </row>
    <row r="401" spans="1:7" ht="25.5" x14ac:dyDescent="0.25">
      <c r="A401" s="666"/>
      <c r="B401" s="674"/>
      <c r="C401" s="301" t="s">
        <v>84</v>
      </c>
      <c r="D401" s="141">
        <v>0</v>
      </c>
      <c r="E401" s="141">
        <v>0</v>
      </c>
      <c r="F401" s="302">
        <v>0</v>
      </c>
      <c r="G401" s="141">
        <f t="shared" si="34"/>
        <v>0</v>
      </c>
    </row>
    <row r="402" spans="1:7" ht="15" customHeight="1" x14ac:dyDescent="0.25">
      <c r="A402" s="664" t="s">
        <v>208</v>
      </c>
      <c r="B402" s="300" t="s">
        <v>91</v>
      </c>
      <c r="C402" s="301" t="s">
        <v>11</v>
      </c>
      <c r="D402" s="141">
        <f>D403+D404+D405+D406</f>
        <v>400</v>
      </c>
      <c r="E402" s="141">
        <f>E403+E404+E405+E406</f>
        <v>0</v>
      </c>
      <c r="F402" s="302">
        <f t="shared" si="37"/>
        <v>0</v>
      </c>
      <c r="G402" s="141">
        <f t="shared" si="34"/>
        <v>0</v>
      </c>
    </row>
    <row r="403" spans="1:7" ht="36" customHeight="1" x14ac:dyDescent="0.25">
      <c r="A403" s="665"/>
      <c r="B403" s="673" t="s">
        <v>209</v>
      </c>
      <c r="C403" s="301" t="s">
        <v>13</v>
      </c>
      <c r="D403" s="141">
        <v>0</v>
      </c>
      <c r="E403" s="141">
        <v>0</v>
      </c>
      <c r="F403" s="302">
        <v>0</v>
      </c>
      <c r="G403" s="141">
        <f t="shared" si="34"/>
        <v>0</v>
      </c>
    </row>
    <row r="404" spans="1:7" ht="51" x14ac:dyDescent="0.25">
      <c r="A404" s="665"/>
      <c r="B404" s="673"/>
      <c r="C404" s="301" t="s">
        <v>83</v>
      </c>
      <c r="D404" s="141">
        <v>0</v>
      </c>
      <c r="E404" s="141">
        <v>0</v>
      </c>
      <c r="F404" s="302">
        <v>0</v>
      </c>
      <c r="G404" s="141">
        <f t="shared" si="34"/>
        <v>0</v>
      </c>
    </row>
    <row r="405" spans="1:7" ht="63.75" x14ac:dyDescent="0.25">
      <c r="A405" s="665"/>
      <c r="B405" s="673"/>
      <c r="C405" s="301" t="s">
        <v>12</v>
      </c>
      <c r="D405" s="141">
        <v>400</v>
      </c>
      <c r="E405" s="141">
        <v>0</v>
      </c>
      <c r="F405" s="302">
        <f t="shared" si="37"/>
        <v>0</v>
      </c>
      <c r="G405" s="141">
        <f t="shared" si="34"/>
        <v>0</v>
      </c>
    </row>
    <row r="406" spans="1:7" ht="25.5" x14ac:dyDescent="0.25">
      <c r="A406" s="666"/>
      <c r="B406" s="674"/>
      <c r="C406" s="301" t="s">
        <v>84</v>
      </c>
      <c r="D406" s="141">
        <v>0</v>
      </c>
      <c r="E406" s="141">
        <v>0</v>
      </c>
      <c r="F406" s="302">
        <v>0</v>
      </c>
      <c r="G406" s="141">
        <f t="shared" si="34"/>
        <v>0</v>
      </c>
    </row>
    <row r="407" spans="1:7" ht="15" customHeight="1" x14ac:dyDescent="0.25">
      <c r="A407" s="664" t="s">
        <v>210</v>
      </c>
      <c r="B407" s="303" t="s">
        <v>211</v>
      </c>
      <c r="C407" s="301" t="s">
        <v>11</v>
      </c>
      <c r="D407" s="141">
        <f>D408+D409+D410+D411</f>
        <v>0</v>
      </c>
      <c r="E407" s="141">
        <f>E408+E409+E410+E411</f>
        <v>0</v>
      </c>
      <c r="F407" s="302">
        <v>0</v>
      </c>
      <c r="G407" s="141">
        <f t="shared" si="34"/>
        <v>0</v>
      </c>
    </row>
    <row r="408" spans="1:7" ht="36" customHeight="1" x14ac:dyDescent="0.25">
      <c r="A408" s="665"/>
      <c r="B408" s="673" t="s">
        <v>212</v>
      </c>
      <c r="C408" s="301" t="s">
        <v>13</v>
      </c>
      <c r="D408" s="141">
        <v>0</v>
      </c>
      <c r="E408" s="141">
        <v>0</v>
      </c>
      <c r="F408" s="302">
        <v>0</v>
      </c>
      <c r="G408" s="141">
        <f t="shared" si="34"/>
        <v>0</v>
      </c>
    </row>
    <row r="409" spans="1:7" ht="51" x14ac:dyDescent="0.25">
      <c r="A409" s="665"/>
      <c r="B409" s="673"/>
      <c r="C409" s="301" t="s">
        <v>83</v>
      </c>
      <c r="D409" s="141">
        <v>0</v>
      </c>
      <c r="E409" s="141">
        <v>0</v>
      </c>
      <c r="F409" s="302">
        <v>0</v>
      </c>
      <c r="G409" s="141">
        <f t="shared" si="34"/>
        <v>0</v>
      </c>
    </row>
    <row r="410" spans="1:7" ht="63.75" x14ac:dyDescent="0.25">
      <c r="A410" s="665"/>
      <c r="B410" s="673"/>
      <c r="C410" s="301" t="s">
        <v>12</v>
      </c>
      <c r="D410" s="141">
        <v>0</v>
      </c>
      <c r="E410" s="141">
        <v>0</v>
      </c>
      <c r="F410" s="302">
        <v>0</v>
      </c>
      <c r="G410" s="141">
        <f t="shared" si="34"/>
        <v>0</v>
      </c>
    </row>
    <row r="411" spans="1:7" ht="25.5" x14ac:dyDescent="0.25">
      <c r="A411" s="666"/>
      <c r="B411" s="674"/>
      <c r="C411" s="301" t="s">
        <v>84</v>
      </c>
      <c r="D411" s="141">
        <v>0</v>
      </c>
      <c r="E411" s="141">
        <v>0</v>
      </c>
      <c r="F411" s="302">
        <v>0</v>
      </c>
      <c r="G411" s="141">
        <f t="shared" si="34"/>
        <v>0</v>
      </c>
    </row>
    <row r="412" spans="1:7" ht="15" customHeight="1" x14ac:dyDescent="0.25">
      <c r="A412" s="664" t="s">
        <v>213</v>
      </c>
      <c r="B412" s="300" t="s">
        <v>214</v>
      </c>
      <c r="C412" s="301" t="s">
        <v>11</v>
      </c>
      <c r="D412" s="141">
        <f>D413+D414+D415+D416</f>
        <v>1100</v>
      </c>
      <c r="E412" s="141">
        <f>E413+E414+E415+E416</f>
        <v>0</v>
      </c>
      <c r="F412" s="302">
        <f t="shared" si="37"/>
        <v>0</v>
      </c>
      <c r="G412" s="141">
        <f t="shared" si="34"/>
        <v>0</v>
      </c>
    </row>
    <row r="413" spans="1:7" ht="36" customHeight="1" x14ac:dyDescent="0.25">
      <c r="A413" s="665"/>
      <c r="B413" s="673" t="s">
        <v>215</v>
      </c>
      <c r="C413" s="301" t="s">
        <v>13</v>
      </c>
      <c r="D413" s="141">
        <v>0</v>
      </c>
      <c r="E413" s="141">
        <v>0</v>
      </c>
      <c r="F413" s="302">
        <v>0</v>
      </c>
      <c r="G413" s="141">
        <f t="shared" si="34"/>
        <v>0</v>
      </c>
    </row>
    <row r="414" spans="1:7" ht="51" x14ac:dyDescent="0.25">
      <c r="A414" s="665"/>
      <c r="B414" s="673"/>
      <c r="C414" s="301" t="s">
        <v>83</v>
      </c>
      <c r="D414" s="141">
        <v>1000</v>
      </c>
      <c r="E414" s="141">
        <v>0</v>
      </c>
      <c r="F414" s="302">
        <f t="shared" si="37"/>
        <v>0</v>
      </c>
      <c r="G414" s="141">
        <f t="shared" si="34"/>
        <v>0</v>
      </c>
    </row>
    <row r="415" spans="1:7" ht="63.75" x14ac:dyDescent="0.25">
      <c r="A415" s="665"/>
      <c r="B415" s="673"/>
      <c r="C415" s="301" t="s">
        <v>12</v>
      </c>
      <c r="D415" s="141">
        <v>100</v>
      </c>
      <c r="E415" s="141">
        <v>0</v>
      </c>
      <c r="F415" s="302">
        <f t="shared" si="37"/>
        <v>0</v>
      </c>
      <c r="G415" s="141">
        <f t="shared" si="34"/>
        <v>0</v>
      </c>
    </row>
    <row r="416" spans="1:7" ht="25.5" x14ac:dyDescent="0.25">
      <c r="A416" s="666"/>
      <c r="B416" s="674"/>
      <c r="C416" s="301" t="s">
        <v>84</v>
      </c>
      <c r="D416" s="141">
        <v>0</v>
      </c>
      <c r="E416" s="141">
        <v>0</v>
      </c>
      <c r="F416" s="302">
        <v>0</v>
      </c>
      <c r="G416" s="141">
        <f t="shared" si="34"/>
        <v>0</v>
      </c>
    </row>
    <row r="417" spans="1:7" ht="15" customHeight="1" x14ac:dyDescent="0.25">
      <c r="A417" s="664" t="s">
        <v>138</v>
      </c>
      <c r="B417" s="300" t="s">
        <v>216</v>
      </c>
      <c r="C417" s="301" t="s">
        <v>11</v>
      </c>
      <c r="D417" s="141">
        <f>D418+D419+D420+D421</f>
        <v>1650</v>
      </c>
      <c r="E417" s="141">
        <f>E418+E419+E420+E421</f>
        <v>0</v>
      </c>
      <c r="F417" s="302">
        <f t="shared" si="37"/>
        <v>0</v>
      </c>
      <c r="G417" s="141">
        <f t="shared" si="34"/>
        <v>0</v>
      </c>
    </row>
    <row r="418" spans="1:7" ht="36" customHeight="1" x14ac:dyDescent="0.25">
      <c r="A418" s="665"/>
      <c r="B418" s="673" t="s">
        <v>217</v>
      </c>
      <c r="C418" s="301" t="s">
        <v>13</v>
      </c>
      <c r="D418" s="141">
        <v>0</v>
      </c>
      <c r="E418" s="141">
        <v>0</v>
      </c>
      <c r="F418" s="302">
        <v>0</v>
      </c>
      <c r="G418" s="141">
        <f t="shared" si="34"/>
        <v>0</v>
      </c>
    </row>
    <row r="419" spans="1:7" ht="51" x14ac:dyDescent="0.25">
      <c r="A419" s="665"/>
      <c r="B419" s="673"/>
      <c r="C419" s="301" t="s">
        <v>83</v>
      </c>
      <c r="D419" s="141">
        <v>0</v>
      </c>
      <c r="E419" s="141">
        <v>0</v>
      </c>
      <c r="F419" s="302">
        <v>0</v>
      </c>
      <c r="G419" s="141">
        <f t="shared" si="34"/>
        <v>0</v>
      </c>
    </row>
    <row r="420" spans="1:7" ht="63.75" x14ac:dyDescent="0.25">
      <c r="A420" s="665"/>
      <c r="B420" s="673"/>
      <c r="C420" s="301" t="s">
        <v>12</v>
      </c>
      <c r="D420" s="141">
        <v>1650</v>
      </c>
      <c r="E420" s="141">
        <v>0</v>
      </c>
      <c r="F420" s="302">
        <f t="shared" si="37"/>
        <v>0</v>
      </c>
      <c r="G420" s="141">
        <f t="shared" si="34"/>
        <v>0</v>
      </c>
    </row>
    <row r="421" spans="1:7" ht="25.5" x14ac:dyDescent="0.25">
      <c r="A421" s="666"/>
      <c r="B421" s="674"/>
      <c r="C421" s="301" t="s">
        <v>84</v>
      </c>
      <c r="D421" s="141">
        <v>0</v>
      </c>
      <c r="E421" s="141">
        <v>0</v>
      </c>
      <c r="F421" s="302">
        <v>0</v>
      </c>
      <c r="G421" s="141">
        <f t="shared" si="34"/>
        <v>0</v>
      </c>
    </row>
    <row r="422" spans="1:7" ht="15" customHeight="1" x14ac:dyDescent="0.25">
      <c r="A422" s="664" t="s">
        <v>140</v>
      </c>
      <c r="B422" s="300" t="s">
        <v>218</v>
      </c>
      <c r="C422" s="301" t="s">
        <v>11</v>
      </c>
      <c r="D422" s="141">
        <f>D423+D424+D425+D426</f>
        <v>1200</v>
      </c>
      <c r="E422" s="141">
        <f>E423+E424+E425+E426</f>
        <v>0</v>
      </c>
      <c r="F422" s="302">
        <f t="shared" si="37"/>
        <v>0</v>
      </c>
      <c r="G422" s="141">
        <f t="shared" si="34"/>
        <v>0</v>
      </c>
    </row>
    <row r="423" spans="1:7" ht="36" customHeight="1" x14ac:dyDescent="0.25">
      <c r="A423" s="665"/>
      <c r="B423" s="673" t="s">
        <v>219</v>
      </c>
      <c r="C423" s="301" t="s">
        <v>13</v>
      </c>
      <c r="D423" s="141">
        <v>0</v>
      </c>
      <c r="E423" s="141">
        <v>0</v>
      </c>
      <c r="F423" s="302">
        <v>0</v>
      </c>
      <c r="G423" s="141">
        <f t="shared" si="34"/>
        <v>0</v>
      </c>
    </row>
    <row r="424" spans="1:7" ht="51" x14ac:dyDescent="0.25">
      <c r="A424" s="665"/>
      <c r="B424" s="673"/>
      <c r="C424" s="301" t="s">
        <v>83</v>
      </c>
      <c r="D424" s="141">
        <v>1000</v>
      </c>
      <c r="E424" s="141">
        <v>0</v>
      </c>
      <c r="F424" s="302">
        <f t="shared" si="37"/>
        <v>0</v>
      </c>
      <c r="G424" s="141">
        <f t="shared" si="34"/>
        <v>0</v>
      </c>
    </row>
    <row r="425" spans="1:7" ht="63.75" x14ac:dyDescent="0.25">
      <c r="A425" s="665"/>
      <c r="B425" s="673"/>
      <c r="C425" s="301" t="s">
        <v>12</v>
      </c>
      <c r="D425" s="141">
        <v>200</v>
      </c>
      <c r="E425" s="141">
        <v>0</v>
      </c>
      <c r="F425" s="302">
        <f t="shared" si="37"/>
        <v>0</v>
      </c>
      <c r="G425" s="141">
        <f t="shared" si="34"/>
        <v>0</v>
      </c>
    </row>
    <row r="426" spans="1:7" ht="25.5" x14ac:dyDescent="0.25">
      <c r="A426" s="666"/>
      <c r="B426" s="674"/>
      <c r="C426" s="301" t="s">
        <v>84</v>
      </c>
      <c r="D426" s="141">
        <v>0</v>
      </c>
      <c r="E426" s="141">
        <v>0</v>
      </c>
      <c r="F426" s="302">
        <v>0</v>
      </c>
      <c r="G426" s="141">
        <f t="shared" si="34"/>
        <v>0</v>
      </c>
    </row>
    <row r="427" spans="1:7" ht="15" customHeight="1" x14ac:dyDescent="0.25">
      <c r="A427" s="664" t="s">
        <v>220</v>
      </c>
      <c r="B427" s="300" t="s">
        <v>221</v>
      </c>
      <c r="C427" s="301" t="s">
        <v>11</v>
      </c>
      <c r="D427" s="141">
        <f>D428+D429+D430+D431</f>
        <v>32571.399999999998</v>
      </c>
      <c r="E427" s="141">
        <f>E428+E429+E430+E431</f>
        <v>19064.419000000002</v>
      </c>
      <c r="F427" s="302">
        <f t="shared" ref="F427" si="41">E427/D427</f>
        <v>0.58531162308037121</v>
      </c>
      <c r="G427" s="141">
        <f t="shared" si="34"/>
        <v>19064.419000000002</v>
      </c>
    </row>
    <row r="428" spans="1:7" ht="36" customHeight="1" x14ac:dyDescent="0.25">
      <c r="A428" s="665"/>
      <c r="B428" s="673" t="s">
        <v>222</v>
      </c>
      <c r="C428" s="301" t="s">
        <v>13</v>
      </c>
      <c r="D428" s="141">
        <v>0</v>
      </c>
      <c r="E428" s="141">
        <v>0</v>
      </c>
      <c r="F428" s="302">
        <v>0</v>
      </c>
      <c r="G428" s="141">
        <f t="shared" si="34"/>
        <v>0</v>
      </c>
    </row>
    <row r="429" spans="1:7" ht="51" x14ac:dyDescent="0.25">
      <c r="A429" s="665"/>
      <c r="B429" s="673"/>
      <c r="C429" s="301" t="s">
        <v>83</v>
      </c>
      <c r="D429" s="141">
        <v>0</v>
      </c>
      <c r="E429" s="141">
        <v>0</v>
      </c>
      <c r="F429" s="302">
        <v>0</v>
      </c>
      <c r="G429" s="141">
        <f t="shared" si="34"/>
        <v>0</v>
      </c>
    </row>
    <row r="430" spans="1:7" ht="63.75" x14ac:dyDescent="0.25">
      <c r="A430" s="665"/>
      <c r="B430" s="673"/>
      <c r="C430" s="301" t="s">
        <v>12</v>
      </c>
      <c r="D430" s="141">
        <f>D432+D434+D436+D438+D440+D442</f>
        <v>32571.399999999998</v>
      </c>
      <c r="E430" s="141">
        <f>E432+E434+E436+E438+E440+E442</f>
        <v>19064.419000000002</v>
      </c>
      <c r="F430" s="302">
        <f t="shared" ref="F430:F487" si="42">E430/D430</f>
        <v>0.58531162308037121</v>
      </c>
      <c r="G430" s="141">
        <f t="shared" si="34"/>
        <v>19064.419000000002</v>
      </c>
    </row>
    <row r="431" spans="1:7" ht="25.5" x14ac:dyDescent="0.25">
      <c r="A431" s="666"/>
      <c r="B431" s="674"/>
      <c r="C431" s="301" t="s">
        <v>84</v>
      </c>
      <c r="D431" s="141">
        <v>0</v>
      </c>
      <c r="E431" s="141">
        <v>0</v>
      </c>
      <c r="F431" s="302">
        <v>0</v>
      </c>
      <c r="G431" s="141">
        <f t="shared" si="34"/>
        <v>0</v>
      </c>
    </row>
    <row r="432" spans="1:7" ht="15" customHeight="1" x14ac:dyDescent="0.25">
      <c r="A432" s="676" t="s">
        <v>223</v>
      </c>
      <c r="B432" s="675" t="s">
        <v>224</v>
      </c>
      <c r="C432" s="301" t="s">
        <v>11</v>
      </c>
      <c r="D432" s="141">
        <f>D433</f>
        <v>3444.32</v>
      </c>
      <c r="E432" s="141">
        <f>E433</f>
        <v>3444.32</v>
      </c>
      <c r="F432" s="302">
        <f t="shared" si="42"/>
        <v>1</v>
      </c>
      <c r="G432" s="141">
        <f t="shared" si="34"/>
        <v>3444.32</v>
      </c>
    </row>
    <row r="433" spans="1:7" ht="63.75" x14ac:dyDescent="0.25">
      <c r="A433" s="677"/>
      <c r="B433" s="674"/>
      <c r="C433" s="301" t="s">
        <v>12</v>
      </c>
      <c r="D433" s="141">
        <v>3444.32</v>
      </c>
      <c r="E433" s="141">
        <v>3444.32</v>
      </c>
      <c r="F433" s="302">
        <f t="shared" si="42"/>
        <v>1</v>
      </c>
      <c r="G433" s="141">
        <f t="shared" si="34"/>
        <v>3444.32</v>
      </c>
    </row>
    <row r="434" spans="1:7" ht="15" customHeight="1" x14ac:dyDescent="0.25">
      <c r="A434" s="664" t="s">
        <v>225</v>
      </c>
      <c r="B434" s="675" t="s">
        <v>226</v>
      </c>
      <c r="C434" s="301" t="s">
        <v>11</v>
      </c>
      <c r="D434" s="141">
        <f>D435</f>
        <v>8726.76</v>
      </c>
      <c r="E434" s="141">
        <f>E435</f>
        <v>8726.76</v>
      </c>
      <c r="F434" s="302">
        <f t="shared" si="42"/>
        <v>1</v>
      </c>
      <c r="G434" s="141">
        <f t="shared" si="34"/>
        <v>8726.76</v>
      </c>
    </row>
    <row r="435" spans="1:7" ht="63.75" x14ac:dyDescent="0.25">
      <c r="A435" s="666"/>
      <c r="B435" s="674"/>
      <c r="C435" s="301" t="s">
        <v>12</v>
      </c>
      <c r="D435" s="141">
        <v>8726.76</v>
      </c>
      <c r="E435" s="141">
        <v>8726.76</v>
      </c>
      <c r="F435" s="302">
        <f t="shared" si="42"/>
        <v>1</v>
      </c>
      <c r="G435" s="141">
        <f t="shared" si="34"/>
        <v>8726.76</v>
      </c>
    </row>
    <row r="436" spans="1:7" ht="15" customHeight="1" x14ac:dyDescent="0.25">
      <c r="A436" s="664" t="s">
        <v>227</v>
      </c>
      <c r="B436" s="675" t="s">
        <v>228</v>
      </c>
      <c r="C436" s="301" t="s">
        <v>11</v>
      </c>
      <c r="D436" s="141">
        <f>D437</f>
        <v>4479.72</v>
      </c>
      <c r="E436" s="141">
        <f>E437</f>
        <v>4477.8180000000002</v>
      </c>
      <c r="F436" s="302">
        <f t="shared" si="42"/>
        <v>0.99957541989231469</v>
      </c>
      <c r="G436" s="141">
        <f t="shared" si="34"/>
        <v>4477.8180000000002</v>
      </c>
    </row>
    <row r="437" spans="1:7" ht="63.75" x14ac:dyDescent="0.25">
      <c r="A437" s="666"/>
      <c r="B437" s="674"/>
      <c r="C437" s="301" t="s">
        <v>12</v>
      </c>
      <c r="D437" s="141">
        <v>4479.72</v>
      </c>
      <c r="E437" s="141">
        <v>4477.8180000000002</v>
      </c>
      <c r="F437" s="302">
        <f t="shared" si="42"/>
        <v>0.99957541989231469</v>
      </c>
      <c r="G437" s="141">
        <f t="shared" si="34"/>
        <v>4477.8180000000002</v>
      </c>
    </row>
    <row r="438" spans="1:7" ht="15" customHeight="1" x14ac:dyDescent="0.25">
      <c r="A438" s="664" t="s">
        <v>229</v>
      </c>
      <c r="B438" s="675" t="s">
        <v>230</v>
      </c>
      <c r="C438" s="301" t="s">
        <v>11</v>
      </c>
      <c r="D438" s="141">
        <f>D439</f>
        <v>8726.76</v>
      </c>
      <c r="E438" s="141">
        <f>E439</f>
        <v>0</v>
      </c>
      <c r="F438" s="302">
        <f t="shared" si="42"/>
        <v>0</v>
      </c>
      <c r="G438" s="141">
        <f t="shared" si="34"/>
        <v>0</v>
      </c>
    </row>
    <row r="439" spans="1:7" ht="63.75" x14ac:dyDescent="0.25">
      <c r="A439" s="666"/>
      <c r="B439" s="674"/>
      <c r="C439" s="301" t="s">
        <v>12</v>
      </c>
      <c r="D439" s="141">
        <v>8726.76</v>
      </c>
      <c r="E439" s="141">
        <v>0</v>
      </c>
      <c r="F439" s="302">
        <f t="shared" si="42"/>
        <v>0</v>
      </c>
      <c r="G439" s="141">
        <f t="shared" si="34"/>
        <v>0</v>
      </c>
    </row>
    <row r="440" spans="1:7" ht="15" customHeight="1" x14ac:dyDescent="0.25">
      <c r="A440" s="664" t="s">
        <v>231</v>
      </c>
      <c r="B440" s="675" t="s">
        <v>232</v>
      </c>
      <c r="C440" s="301" t="s">
        <v>11</v>
      </c>
      <c r="D440" s="141">
        <f>D441</f>
        <v>2427.66</v>
      </c>
      <c r="E440" s="141">
        <f>E441</f>
        <v>2415.5210000000002</v>
      </c>
      <c r="F440" s="302">
        <f t="shared" si="42"/>
        <v>0.99499971165649237</v>
      </c>
      <c r="G440" s="141">
        <f t="shared" si="34"/>
        <v>2415.5210000000002</v>
      </c>
    </row>
    <row r="441" spans="1:7" ht="63.75" x14ac:dyDescent="0.25">
      <c r="A441" s="666"/>
      <c r="B441" s="674"/>
      <c r="C441" s="301" t="s">
        <v>12</v>
      </c>
      <c r="D441" s="141">
        <v>2427.66</v>
      </c>
      <c r="E441" s="141">
        <v>2415.5210000000002</v>
      </c>
      <c r="F441" s="302">
        <f t="shared" si="42"/>
        <v>0.99499971165649237</v>
      </c>
      <c r="G441" s="141">
        <f t="shared" si="34"/>
        <v>2415.5210000000002</v>
      </c>
    </row>
    <row r="442" spans="1:7" ht="15" customHeight="1" x14ac:dyDescent="0.25">
      <c r="A442" s="664" t="s">
        <v>233</v>
      </c>
      <c r="B442" s="675" t="s">
        <v>234</v>
      </c>
      <c r="C442" s="306" t="s">
        <v>11</v>
      </c>
      <c r="D442" s="305">
        <f>D443</f>
        <v>4766.18</v>
      </c>
      <c r="E442" s="305">
        <f>E443</f>
        <v>0</v>
      </c>
      <c r="F442" s="302">
        <f t="shared" si="42"/>
        <v>0</v>
      </c>
      <c r="G442" s="305">
        <f t="shared" si="34"/>
        <v>0</v>
      </c>
    </row>
    <row r="443" spans="1:7" ht="63.75" x14ac:dyDescent="0.25">
      <c r="A443" s="666"/>
      <c r="B443" s="674"/>
      <c r="C443" s="306" t="s">
        <v>12</v>
      </c>
      <c r="D443" s="305">
        <v>4766.18</v>
      </c>
      <c r="E443" s="305">
        <v>0</v>
      </c>
      <c r="F443" s="302">
        <f t="shared" si="42"/>
        <v>0</v>
      </c>
      <c r="G443" s="305">
        <f t="shared" si="34"/>
        <v>0</v>
      </c>
    </row>
    <row r="444" spans="1:7" x14ac:dyDescent="0.25">
      <c r="A444" s="664">
        <v>3</v>
      </c>
      <c r="B444" s="303" t="s">
        <v>235</v>
      </c>
      <c r="C444" s="301" t="s">
        <v>11</v>
      </c>
      <c r="D444" s="141">
        <f>D445+D446+D447+D448</f>
        <v>1100</v>
      </c>
      <c r="E444" s="141">
        <f>E445+E446+E447+E448</f>
        <v>237.26400000000001</v>
      </c>
      <c r="F444" s="302">
        <f t="shared" si="42"/>
        <v>0.21569454545454547</v>
      </c>
      <c r="G444" s="141">
        <f t="shared" si="34"/>
        <v>237.26400000000001</v>
      </c>
    </row>
    <row r="445" spans="1:7" ht="38.25" x14ac:dyDescent="0.25">
      <c r="A445" s="665"/>
      <c r="B445" s="673" t="s">
        <v>236</v>
      </c>
      <c r="C445" s="301" t="s">
        <v>13</v>
      </c>
      <c r="D445" s="141">
        <f t="shared" ref="D445:D448" si="43">D450</f>
        <v>0</v>
      </c>
      <c r="E445" s="141">
        <f>E450</f>
        <v>0</v>
      </c>
      <c r="F445" s="302">
        <v>0</v>
      </c>
      <c r="G445" s="141">
        <f t="shared" si="34"/>
        <v>0</v>
      </c>
    </row>
    <row r="446" spans="1:7" ht="51" x14ac:dyDescent="0.25">
      <c r="A446" s="665"/>
      <c r="B446" s="673"/>
      <c r="C446" s="301" t="s">
        <v>83</v>
      </c>
      <c r="D446" s="141">
        <f t="shared" si="43"/>
        <v>0</v>
      </c>
      <c r="E446" s="141">
        <f>E451</f>
        <v>0</v>
      </c>
      <c r="F446" s="302">
        <v>0</v>
      </c>
      <c r="G446" s="141">
        <f t="shared" si="34"/>
        <v>0</v>
      </c>
    </row>
    <row r="447" spans="1:7" ht="63.75" x14ac:dyDescent="0.25">
      <c r="A447" s="665"/>
      <c r="B447" s="673"/>
      <c r="C447" s="301" t="s">
        <v>12</v>
      </c>
      <c r="D447" s="141">
        <f t="shared" si="43"/>
        <v>1100</v>
      </c>
      <c r="E447" s="141">
        <f>E452</f>
        <v>237.26400000000001</v>
      </c>
      <c r="F447" s="302">
        <f t="shared" si="42"/>
        <v>0.21569454545454547</v>
      </c>
      <c r="G447" s="141">
        <f t="shared" si="34"/>
        <v>237.26400000000001</v>
      </c>
    </row>
    <row r="448" spans="1:7" ht="25.5" x14ac:dyDescent="0.25">
      <c r="A448" s="666"/>
      <c r="B448" s="674"/>
      <c r="C448" s="301" t="s">
        <v>84</v>
      </c>
      <c r="D448" s="141">
        <f t="shared" si="43"/>
        <v>0</v>
      </c>
      <c r="E448" s="141">
        <f>E453</f>
        <v>0</v>
      </c>
      <c r="F448" s="302">
        <v>0</v>
      </c>
      <c r="G448" s="141">
        <f t="shared" si="34"/>
        <v>0</v>
      </c>
    </row>
    <row r="449" spans="1:7" ht="15" customHeight="1" x14ac:dyDescent="0.25">
      <c r="A449" s="664" t="s">
        <v>237</v>
      </c>
      <c r="B449" s="300" t="s">
        <v>238</v>
      </c>
      <c r="C449" s="301" t="s">
        <v>11</v>
      </c>
      <c r="D449" s="141">
        <f>D450+D451+D452+D453</f>
        <v>1100</v>
      </c>
      <c r="E449" s="141">
        <f>E450+E451+E452+E453</f>
        <v>237.26400000000001</v>
      </c>
      <c r="F449" s="302">
        <f t="shared" si="42"/>
        <v>0.21569454545454547</v>
      </c>
      <c r="G449" s="141">
        <f t="shared" si="34"/>
        <v>237.26400000000001</v>
      </c>
    </row>
    <row r="450" spans="1:7" ht="36" customHeight="1" x14ac:dyDescent="0.25">
      <c r="A450" s="665"/>
      <c r="B450" s="673" t="s">
        <v>239</v>
      </c>
      <c r="C450" s="301" t="s">
        <v>13</v>
      </c>
      <c r="D450" s="141">
        <v>0</v>
      </c>
      <c r="E450" s="141">
        <v>0</v>
      </c>
      <c r="F450" s="302">
        <v>0</v>
      </c>
      <c r="G450" s="141">
        <f t="shared" si="34"/>
        <v>0</v>
      </c>
    </row>
    <row r="451" spans="1:7" ht="51" x14ac:dyDescent="0.25">
      <c r="A451" s="665"/>
      <c r="B451" s="673"/>
      <c r="C451" s="301" t="s">
        <v>83</v>
      </c>
      <c r="D451" s="141">
        <v>0</v>
      </c>
      <c r="E451" s="141">
        <v>0</v>
      </c>
      <c r="F451" s="302">
        <v>0</v>
      </c>
      <c r="G451" s="141">
        <f t="shared" si="34"/>
        <v>0</v>
      </c>
    </row>
    <row r="452" spans="1:7" ht="63.75" x14ac:dyDescent="0.25">
      <c r="A452" s="665"/>
      <c r="B452" s="673"/>
      <c r="C452" s="301" t="s">
        <v>12</v>
      </c>
      <c r="D452" s="141">
        <v>1100</v>
      </c>
      <c r="E452" s="141">
        <v>237.26400000000001</v>
      </c>
      <c r="F452" s="302">
        <f t="shared" si="42"/>
        <v>0.21569454545454547</v>
      </c>
      <c r="G452" s="141">
        <f t="shared" ref="G452:G515" si="44">E452</f>
        <v>237.26400000000001</v>
      </c>
    </row>
    <row r="453" spans="1:7" ht="25.5" x14ac:dyDescent="0.25">
      <c r="A453" s="666"/>
      <c r="B453" s="674"/>
      <c r="C453" s="301" t="s">
        <v>84</v>
      </c>
      <c r="D453" s="141">
        <v>0</v>
      </c>
      <c r="E453" s="141">
        <v>0</v>
      </c>
      <c r="F453" s="302">
        <v>0</v>
      </c>
      <c r="G453" s="141">
        <f t="shared" si="44"/>
        <v>0</v>
      </c>
    </row>
    <row r="454" spans="1:7" x14ac:dyDescent="0.25">
      <c r="A454" s="664">
        <v>4</v>
      </c>
      <c r="B454" s="300" t="s">
        <v>240</v>
      </c>
      <c r="C454" s="301" t="s">
        <v>11</v>
      </c>
      <c r="D454" s="141">
        <f>D455+D456+D457+D458</f>
        <v>40875</v>
      </c>
      <c r="E454" s="141">
        <f>E455+E456+E457+E458</f>
        <v>19377.957999999999</v>
      </c>
      <c r="F454" s="302">
        <f t="shared" si="42"/>
        <v>0.47407848318042811</v>
      </c>
      <c r="G454" s="141">
        <f t="shared" si="44"/>
        <v>19377.957999999999</v>
      </c>
    </row>
    <row r="455" spans="1:7" ht="36" customHeight="1" x14ac:dyDescent="0.25">
      <c r="A455" s="665"/>
      <c r="B455" s="673" t="s">
        <v>241</v>
      </c>
      <c r="C455" s="301" t="s">
        <v>13</v>
      </c>
      <c r="D455" s="141">
        <f t="shared" ref="D455:D458" si="45">D460+D465</f>
        <v>0</v>
      </c>
      <c r="E455" s="141">
        <f>E460+E465</f>
        <v>0</v>
      </c>
      <c r="F455" s="302">
        <v>0</v>
      </c>
      <c r="G455" s="141">
        <f t="shared" si="44"/>
        <v>0</v>
      </c>
    </row>
    <row r="456" spans="1:7" ht="51" x14ac:dyDescent="0.25">
      <c r="A456" s="665"/>
      <c r="B456" s="673"/>
      <c r="C456" s="301" t="s">
        <v>83</v>
      </c>
      <c r="D456" s="141">
        <f t="shared" si="45"/>
        <v>39792</v>
      </c>
      <c r="E456" s="141">
        <f>E461+E466</f>
        <v>18945.912</v>
      </c>
      <c r="F456" s="302">
        <f t="shared" si="42"/>
        <v>0.47612364294330517</v>
      </c>
      <c r="G456" s="141">
        <f t="shared" si="44"/>
        <v>18945.912</v>
      </c>
    </row>
    <row r="457" spans="1:7" ht="63.75" x14ac:dyDescent="0.25">
      <c r="A457" s="665"/>
      <c r="B457" s="673"/>
      <c r="C457" s="301" t="s">
        <v>12</v>
      </c>
      <c r="D457" s="141">
        <f t="shared" si="45"/>
        <v>1083</v>
      </c>
      <c r="E457" s="141">
        <f>E462+E467</f>
        <v>432.04599999999999</v>
      </c>
      <c r="F457" s="302">
        <f t="shared" si="42"/>
        <v>0.3989344413665743</v>
      </c>
      <c r="G457" s="141">
        <f t="shared" si="44"/>
        <v>432.04599999999999</v>
      </c>
    </row>
    <row r="458" spans="1:7" ht="25.5" x14ac:dyDescent="0.25">
      <c r="A458" s="666"/>
      <c r="B458" s="674"/>
      <c r="C458" s="301" t="s">
        <v>84</v>
      </c>
      <c r="D458" s="141">
        <f t="shared" si="45"/>
        <v>0</v>
      </c>
      <c r="E458" s="141">
        <f>E463+E468</f>
        <v>0</v>
      </c>
      <c r="F458" s="302">
        <v>0</v>
      </c>
      <c r="G458" s="141">
        <f t="shared" si="44"/>
        <v>0</v>
      </c>
    </row>
    <row r="459" spans="1:7" ht="15" customHeight="1" x14ac:dyDescent="0.25">
      <c r="A459" s="664" t="s">
        <v>242</v>
      </c>
      <c r="B459" s="300" t="s">
        <v>238</v>
      </c>
      <c r="C459" s="301" t="s">
        <v>11</v>
      </c>
      <c r="D459" s="141">
        <f>D460+D461+D462+D463</f>
        <v>39792</v>
      </c>
      <c r="E459" s="141">
        <f>E460+E461+E462+E463</f>
        <v>18945.912</v>
      </c>
      <c r="F459" s="302">
        <f t="shared" si="42"/>
        <v>0.47612364294330517</v>
      </c>
      <c r="G459" s="141">
        <f t="shared" si="44"/>
        <v>18945.912</v>
      </c>
    </row>
    <row r="460" spans="1:7" ht="36" customHeight="1" x14ac:dyDescent="0.25">
      <c r="A460" s="665"/>
      <c r="B460" s="673" t="s">
        <v>243</v>
      </c>
      <c r="C460" s="301" t="s">
        <v>13</v>
      </c>
      <c r="D460" s="141">
        <v>0</v>
      </c>
      <c r="E460" s="141">
        <v>0</v>
      </c>
      <c r="F460" s="302">
        <v>0</v>
      </c>
      <c r="G460" s="141">
        <f t="shared" si="44"/>
        <v>0</v>
      </c>
    </row>
    <row r="461" spans="1:7" ht="51" x14ac:dyDescent="0.25">
      <c r="A461" s="665"/>
      <c r="B461" s="673"/>
      <c r="C461" s="301" t="s">
        <v>83</v>
      </c>
      <c r="D461" s="141">
        <v>39792</v>
      </c>
      <c r="E461" s="141">
        <v>18945.912</v>
      </c>
      <c r="F461" s="302">
        <f t="shared" si="42"/>
        <v>0.47612364294330517</v>
      </c>
      <c r="G461" s="305">
        <f t="shared" si="44"/>
        <v>18945.912</v>
      </c>
    </row>
    <row r="462" spans="1:7" ht="63.75" x14ac:dyDescent="0.25">
      <c r="A462" s="665"/>
      <c r="B462" s="673"/>
      <c r="C462" s="301" t="s">
        <v>12</v>
      </c>
      <c r="D462" s="141">
        <v>0</v>
      </c>
      <c r="E462" s="141">
        <v>0</v>
      </c>
      <c r="F462" s="302">
        <v>0</v>
      </c>
      <c r="G462" s="141">
        <f t="shared" si="44"/>
        <v>0</v>
      </c>
    </row>
    <row r="463" spans="1:7" ht="25.5" x14ac:dyDescent="0.25">
      <c r="A463" s="666"/>
      <c r="B463" s="674"/>
      <c r="C463" s="301" t="s">
        <v>84</v>
      </c>
      <c r="D463" s="141">
        <v>0</v>
      </c>
      <c r="E463" s="141">
        <v>0</v>
      </c>
      <c r="F463" s="302">
        <v>0</v>
      </c>
      <c r="G463" s="141">
        <f t="shared" si="44"/>
        <v>0</v>
      </c>
    </row>
    <row r="464" spans="1:7" ht="15" customHeight="1" x14ac:dyDescent="0.25">
      <c r="A464" s="664" t="s">
        <v>244</v>
      </c>
      <c r="B464" s="300" t="s">
        <v>91</v>
      </c>
      <c r="C464" s="301" t="s">
        <v>11</v>
      </c>
      <c r="D464" s="141">
        <f>D465+D466+D467+D468</f>
        <v>1083</v>
      </c>
      <c r="E464" s="141">
        <f>E465+E466+E467+E468</f>
        <v>432.04599999999999</v>
      </c>
      <c r="F464" s="302">
        <f t="shared" si="42"/>
        <v>0.3989344413665743</v>
      </c>
      <c r="G464" s="141">
        <f t="shared" si="44"/>
        <v>432.04599999999999</v>
      </c>
    </row>
    <row r="465" spans="1:7" ht="36" customHeight="1" x14ac:dyDescent="0.25">
      <c r="A465" s="665"/>
      <c r="B465" s="673" t="s">
        <v>245</v>
      </c>
      <c r="C465" s="301" t="s">
        <v>13</v>
      </c>
      <c r="D465" s="141">
        <v>0</v>
      </c>
      <c r="E465" s="141">
        <v>0</v>
      </c>
      <c r="F465" s="302">
        <v>0</v>
      </c>
      <c r="G465" s="141">
        <f t="shared" si="44"/>
        <v>0</v>
      </c>
    </row>
    <row r="466" spans="1:7" ht="51" x14ac:dyDescent="0.25">
      <c r="A466" s="665"/>
      <c r="B466" s="673"/>
      <c r="C466" s="301" t="s">
        <v>83</v>
      </c>
      <c r="D466" s="141">
        <v>0</v>
      </c>
      <c r="E466" s="141">
        <v>0</v>
      </c>
      <c r="F466" s="302">
        <v>0</v>
      </c>
      <c r="G466" s="141">
        <f t="shared" si="44"/>
        <v>0</v>
      </c>
    </row>
    <row r="467" spans="1:7" ht="63.75" x14ac:dyDescent="0.25">
      <c r="A467" s="665"/>
      <c r="B467" s="673"/>
      <c r="C467" s="301" t="s">
        <v>12</v>
      </c>
      <c r="D467" s="141">
        <v>1083</v>
      </c>
      <c r="E467" s="141">
        <v>432.04599999999999</v>
      </c>
      <c r="F467" s="302">
        <f t="shared" si="42"/>
        <v>0.3989344413665743</v>
      </c>
      <c r="G467" s="141">
        <f t="shared" si="44"/>
        <v>432.04599999999999</v>
      </c>
    </row>
    <row r="468" spans="1:7" ht="25.5" x14ac:dyDescent="0.25">
      <c r="A468" s="666"/>
      <c r="B468" s="674"/>
      <c r="C468" s="301" t="s">
        <v>84</v>
      </c>
      <c r="D468" s="141">
        <v>0</v>
      </c>
      <c r="E468" s="141">
        <v>0</v>
      </c>
      <c r="F468" s="302">
        <v>0</v>
      </c>
      <c r="G468" s="141">
        <f t="shared" si="44"/>
        <v>0</v>
      </c>
    </row>
    <row r="469" spans="1:7" x14ac:dyDescent="0.25">
      <c r="A469" s="664">
        <v>5</v>
      </c>
      <c r="B469" s="300" t="s">
        <v>246</v>
      </c>
      <c r="C469" s="301" t="s">
        <v>11</v>
      </c>
      <c r="D469" s="141">
        <f>D470+D471+D472+D473</f>
        <v>23086.216</v>
      </c>
      <c r="E469" s="141">
        <f>E470+E471+E472+E473</f>
        <v>6392.1050000000005</v>
      </c>
      <c r="F469" s="302">
        <f t="shared" si="42"/>
        <v>0.27687971904967018</v>
      </c>
      <c r="G469" s="141">
        <f t="shared" si="44"/>
        <v>6392.1050000000005</v>
      </c>
    </row>
    <row r="470" spans="1:7" ht="36" customHeight="1" x14ac:dyDescent="0.25">
      <c r="A470" s="665"/>
      <c r="B470" s="673" t="s">
        <v>247</v>
      </c>
      <c r="C470" s="301" t="s">
        <v>13</v>
      </c>
      <c r="D470" s="141">
        <f t="shared" ref="D470:D473" si="46">D475+D480+D490+D495</f>
        <v>4379.1379999999999</v>
      </c>
      <c r="E470" s="141">
        <f>E475+E480+E490+E495</f>
        <v>0</v>
      </c>
      <c r="F470" s="302">
        <f t="shared" si="42"/>
        <v>0</v>
      </c>
      <c r="G470" s="141">
        <f t="shared" si="44"/>
        <v>0</v>
      </c>
    </row>
    <row r="471" spans="1:7" ht="51" x14ac:dyDescent="0.25">
      <c r="A471" s="665"/>
      <c r="B471" s="673"/>
      <c r="C471" s="301" t="s">
        <v>83</v>
      </c>
      <c r="D471" s="141">
        <f t="shared" si="46"/>
        <v>5975.3379999999997</v>
      </c>
      <c r="E471" s="141">
        <f>E476+E481+E491+E496</f>
        <v>475.80799999999999</v>
      </c>
      <c r="F471" s="302">
        <f t="shared" si="42"/>
        <v>7.962863356014338E-2</v>
      </c>
      <c r="G471" s="141">
        <f t="shared" si="44"/>
        <v>475.80799999999999</v>
      </c>
    </row>
    <row r="472" spans="1:7" ht="63.75" x14ac:dyDescent="0.25">
      <c r="A472" s="665"/>
      <c r="B472" s="673"/>
      <c r="C472" s="301" t="s">
        <v>12</v>
      </c>
      <c r="D472" s="141">
        <f t="shared" si="46"/>
        <v>12731.74</v>
      </c>
      <c r="E472" s="141">
        <f>E477+E482+E492+E497</f>
        <v>5916.2970000000005</v>
      </c>
      <c r="F472" s="302">
        <f t="shared" si="42"/>
        <v>0.46468880137357504</v>
      </c>
      <c r="G472" s="141">
        <f t="shared" si="44"/>
        <v>5916.2970000000005</v>
      </c>
    </row>
    <row r="473" spans="1:7" ht="25.5" x14ac:dyDescent="0.25">
      <c r="A473" s="666"/>
      <c r="B473" s="674"/>
      <c r="C473" s="301" t="s">
        <v>84</v>
      </c>
      <c r="D473" s="141">
        <f t="shared" si="46"/>
        <v>0</v>
      </c>
      <c r="E473" s="141">
        <f>E478+E483+E493+E498</f>
        <v>0</v>
      </c>
      <c r="F473" s="302">
        <v>0</v>
      </c>
      <c r="G473" s="141">
        <f t="shared" si="44"/>
        <v>0</v>
      </c>
    </row>
    <row r="474" spans="1:7" ht="15" customHeight="1" x14ac:dyDescent="0.25">
      <c r="A474" s="664" t="s">
        <v>248</v>
      </c>
      <c r="B474" s="300" t="s">
        <v>238</v>
      </c>
      <c r="C474" s="301" t="s">
        <v>11</v>
      </c>
      <c r="D474" s="141">
        <f>D475+D476+D477+D478</f>
        <v>9764</v>
      </c>
      <c r="E474" s="141">
        <f>E475+E476+E477+E478</f>
        <v>4608.6270000000004</v>
      </c>
      <c r="F474" s="302">
        <f t="shared" si="42"/>
        <v>0.47200194592380174</v>
      </c>
      <c r="G474" s="141">
        <f t="shared" si="44"/>
        <v>4608.6270000000004</v>
      </c>
    </row>
    <row r="475" spans="1:7" ht="36" customHeight="1" x14ac:dyDescent="0.25">
      <c r="A475" s="665"/>
      <c r="B475" s="673" t="s">
        <v>249</v>
      </c>
      <c r="C475" s="301" t="s">
        <v>13</v>
      </c>
      <c r="D475" s="141">
        <v>0</v>
      </c>
      <c r="E475" s="141">
        <v>0</v>
      </c>
      <c r="F475" s="302">
        <v>0</v>
      </c>
      <c r="G475" s="141">
        <f t="shared" si="44"/>
        <v>0</v>
      </c>
    </row>
    <row r="476" spans="1:7" ht="51" x14ac:dyDescent="0.25">
      <c r="A476" s="665"/>
      <c r="B476" s="673"/>
      <c r="C476" s="301" t="s">
        <v>83</v>
      </c>
      <c r="D476" s="141">
        <v>0</v>
      </c>
      <c r="E476" s="141">
        <v>0</v>
      </c>
      <c r="F476" s="302">
        <v>0</v>
      </c>
      <c r="G476" s="141">
        <f t="shared" si="44"/>
        <v>0</v>
      </c>
    </row>
    <row r="477" spans="1:7" ht="63.75" x14ac:dyDescent="0.25">
      <c r="A477" s="665"/>
      <c r="B477" s="673"/>
      <c r="C477" s="301" t="s">
        <v>12</v>
      </c>
      <c r="D477" s="141">
        <v>9764</v>
      </c>
      <c r="E477" s="141">
        <v>4608.6270000000004</v>
      </c>
      <c r="F477" s="302">
        <f t="shared" si="42"/>
        <v>0.47200194592380174</v>
      </c>
      <c r="G477" s="141">
        <f t="shared" si="44"/>
        <v>4608.6270000000004</v>
      </c>
    </row>
    <row r="478" spans="1:7" ht="25.5" x14ac:dyDescent="0.25">
      <c r="A478" s="666"/>
      <c r="B478" s="674"/>
      <c r="C478" s="301" t="s">
        <v>84</v>
      </c>
      <c r="D478" s="141">
        <v>0</v>
      </c>
      <c r="E478" s="141">
        <v>0</v>
      </c>
      <c r="F478" s="302">
        <v>0</v>
      </c>
      <c r="G478" s="141">
        <f t="shared" si="44"/>
        <v>0</v>
      </c>
    </row>
    <row r="479" spans="1:7" ht="15" customHeight="1" x14ac:dyDescent="0.25">
      <c r="A479" s="664" t="s">
        <v>250</v>
      </c>
      <c r="B479" s="300" t="s">
        <v>91</v>
      </c>
      <c r="C479" s="301" t="s">
        <v>11</v>
      </c>
      <c r="D479" s="141">
        <f>D480+D481+D482+D483</f>
        <v>6508</v>
      </c>
      <c r="E479" s="141">
        <f>E480+E481+E482+E483</f>
        <v>1783.4780000000001</v>
      </c>
      <c r="F479" s="302">
        <f t="shared" si="42"/>
        <v>0.2740439459127228</v>
      </c>
      <c r="G479" s="141">
        <f t="shared" si="44"/>
        <v>1783.4780000000001</v>
      </c>
    </row>
    <row r="480" spans="1:7" ht="36" customHeight="1" x14ac:dyDescent="0.25">
      <c r="A480" s="665"/>
      <c r="B480" s="673" t="s">
        <v>251</v>
      </c>
      <c r="C480" s="301" t="s">
        <v>13</v>
      </c>
      <c r="D480" s="141">
        <f t="shared" ref="D480:E483" si="47">D485</f>
        <v>0</v>
      </c>
      <c r="E480" s="141">
        <f>E485</f>
        <v>0</v>
      </c>
      <c r="F480" s="302">
        <v>0</v>
      </c>
      <c r="G480" s="141">
        <f t="shared" si="44"/>
        <v>0</v>
      </c>
    </row>
    <row r="481" spans="1:7" ht="51" x14ac:dyDescent="0.25">
      <c r="A481" s="665"/>
      <c r="B481" s="673"/>
      <c r="C481" s="301" t="s">
        <v>83</v>
      </c>
      <c r="D481" s="141">
        <f t="shared" si="47"/>
        <v>3748</v>
      </c>
      <c r="E481" s="141">
        <f>E486</f>
        <v>475.80799999999999</v>
      </c>
      <c r="F481" s="302">
        <f t="shared" si="42"/>
        <v>0.12694983991462114</v>
      </c>
      <c r="G481" s="305">
        <f t="shared" si="44"/>
        <v>475.80799999999999</v>
      </c>
    </row>
    <row r="482" spans="1:7" ht="63.75" x14ac:dyDescent="0.25">
      <c r="A482" s="665"/>
      <c r="B482" s="673"/>
      <c r="C482" s="301" t="s">
        <v>12</v>
      </c>
      <c r="D482" s="141">
        <f t="shared" si="47"/>
        <v>2760</v>
      </c>
      <c r="E482" s="141">
        <f t="shared" si="47"/>
        <v>1307.67</v>
      </c>
      <c r="F482" s="302">
        <f t="shared" si="42"/>
        <v>0.47379347826086959</v>
      </c>
      <c r="G482" s="305">
        <f t="shared" si="44"/>
        <v>1307.67</v>
      </c>
    </row>
    <row r="483" spans="1:7" ht="25.5" x14ac:dyDescent="0.25">
      <c r="A483" s="666"/>
      <c r="B483" s="674"/>
      <c r="C483" s="301" t="s">
        <v>84</v>
      </c>
      <c r="D483" s="141">
        <f t="shared" si="47"/>
        <v>0</v>
      </c>
      <c r="E483" s="141">
        <f>E488</f>
        <v>0</v>
      </c>
      <c r="F483" s="302">
        <v>0</v>
      </c>
      <c r="G483" s="141">
        <f t="shared" si="44"/>
        <v>0</v>
      </c>
    </row>
    <row r="484" spans="1:7" ht="15" customHeight="1" x14ac:dyDescent="0.25">
      <c r="A484" s="664" t="s">
        <v>252</v>
      </c>
      <c r="B484" s="675" t="s">
        <v>253</v>
      </c>
      <c r="C484" s="301" t="s">
        <v>11</v>
      </c>
      <c r="D484" s="141">
        <f>D485+D486+D487+D488</f>
        <v>6508</v>
      </c>
      <c r="E484" s="141">
        <f>E485+E486+E487+E488</f>
        <v>1783.4780000000001</v>
      </c>
      <c r="F484" s="302">
        <f t="shared" si="42"/>
        <v>0.2740439459127228</v>
      </c>
      <c r="G484" s="141">
        <f t="shared" si="44"/>
        <v>1783.4780000000001</v>
      </c>
    </row>
    <row r="485" spans="1:7" ht="38.25" x14ac:dyDescent="0.25">
      <c r="A485" s="665"/>
      <c r="B485" s="673"/>
      <c r="C485" s="301" t="s">
        <v>13</v>
      </c>
      <c r="D485" s="141">
        <v>0</v>
      </c>
      <c r="E485" s="141">
        <v>0</v>
      </c>
      <c r="F485" s="302">
        <v>0</v>
      </c>
      <c r="G485" s="141">
        <f t="shared" si="44"/>
        <v>0</v>
      </c>
    </row>
    <row r="486" spans="1:7" ht="51" x14ac:dyDescent="0.25">
      <c r="A486" s="665"/>
      <c r="B486" s="673"/>
      <c r="C486" s="301" t="s">
        <v>83</v>
      </c>
      <c r="D486" s="141">
        <v>3748</v>
      </c>
      <c r="E486" s="141">
        <v>475.80799999999999</v>
      </c>
      <c r="F486" s="302">
        <f t="shared" si="42"/>
        <v>0.12694983991462114</v>
      </c>
      <c r="G486" s="141">
        <f t="shared" si="44"/>
        <v>475.80799999999999</v>
      </c>
    </row>
    <row r="487" spans="1:7" ht="63.75" x14ac:dyDescent="0.25">
      <c r="A487" s="665"/>
      <c r="B487" s="673"/>
      <c r="C487" s="301" t="s">
        <v>12</v>
      </c>
      <c r="D487" s="141">
        <v>2760</v>
      </c>
      <c r="E487" s="141">
        <v>1307.67</v>
      </c>
      <c r="F487" s="302">
        <f t="shared" si="42"/>
        <v>0.47379347826086959</v>
      </c>
      <c r="G487" s="141">
        <f t="shared" si="44"/>
        <v>1307.67</v>
      </c>
    </row>
    <row r="488" spans="1:7" ht="25.5" x14ac:dyDescent="0.25">
      <c r="A488" s="666"/>
      <c r="B488" s="674"/>
      <c r="C488" s="301" t="s">
        <v>84</v>
      </c>
      <c r="D488" s="141">
        <v>0</v>
      </c>
      <c r="E488" s="141">
        <v>0</v>
      </c>
      <c r="F488" s="302">
        <v>0</v>
      </c>
      <c r="G488" s="141">
        <f t="shared" si="44"/>
        <v>0</v>
      </c>
    </row>
    <row r="489" spans="1:7" x14ac:dyDescent="0.25">
      <c r="A489" s="664" t="s">
        <v>254</v>
      </c>
      <c r="B489" s="300" t="s">
        <v>211</v>
      </c>
      <c r="C489" s="301" t="s">
        <v>11</v>
      </c>
      <c r="D489" s="141">
        <f>D490+D491+D492+D493</f>
        <v>4591.54</v>
      </c>
      <c r="E489" s="141">
        <f>E490+E491+E492+E493</f>
        <v>0</v>
      </c>
      <c r="F489" s="302">
        <f t="shared" ref="F489:F501" si="48">E489/D489*100</f>
        <v>0</v>
      </c>
      <c r="G489" s="141">
        <f t="shared" si="44"/>
        <v>0</v>
      </c>
    </row>
    <row r="490" spans="1:7" ht="38.25" x14ac:dyDescent="0.25">
      <c r="A490" s="665"/>
      <c r="B490" s="673" t="s">
        <v>255</v>
      </c>
      <c r="C490" s="301" t="s">
        <v>13</v>
      </c>
      <c r="D490" s="141">
        <v>3120.4</v>
      </c>
      <c r="E490" s="141">
        <v>0</v>
      </c>
      <c r="F490" s="302">
        <f t="shared" si="48"/>
        <v>0</v>
      </c>
      <c r="G490" s="141">
        <f t="shared" si="44"/>
        <v>0</v>
      </c>
    </row>
    <row r="491" spans="1:7" ht="51" x14ac:dyDescent="0.25">
      <c r="A491" s="665"/>
      <c r="B491" s="673"/>
      <c r="C491" s="301" t="s">
        <v>83</v>
      </c>
      <c r="D491" s="141">
        <v>1337.4</v>
      </c>
      <c r="E491" s="141">
        <v>0</v>
      </c>
      <c r="F491" s="302">
        <f t="shared" si="48"/>
        <v>0</v>
      </c>
      <c r="G491" s="141">
        <f t="shared" si="44"/>
        <v>0</v>
      </c>
    </row>
    <row r="492" spans="1:7" ht="63.75" x14ac:dyDescent="0.25">
      <c r="A492" s="665"/>
      <c r="B492" s="673"/>
      <c r="C492" s="301" t="s">
        <v>12</v>
      </c>
      <c r="D492" s="141">
        <v>133.74</v>
      </c>
      <c r="E492" s="141">
        <v>0</v>
      </c>
      <c r="F492" s="302">
        <f t="shared" si="48"/>
        <v>0</v>
      </c>
      <c r="G492" s="141">
        <f t="shared" si="44"/>
        <v>0</v>
      </c>
    </row>
    <row r="493" spans="1:7" ht="25.5" x14ac:dyDescent="0.25">
      <c r="A493" s="666"/>
      <c r="B493" s="674"/>
      <c r="C493" s="301" t="s">
        <v>84</v>
      </c>
      <c r="D493" s="141">
        <v>0</v>
      </c>
      <c r="E493" s="141">
        <v>0</v>
      </c>
      <c r="F493" s="302">
        <v>0</v>
      </c>
      <c r="G493" s="141">
        <f t="shared" si="44"/>
        <v>0</v>
      </c>
    </row>
    <row r="494" spans="1:7" ht="15" customHeight="1" x14ac:dyDescent="0.25">
      <c r="A494" s="664" t="s">
        <v>256</v>
      </c>
      <c r="B494" s="300" t="s">
        <v>214</v>
      </c>
      <c r="C494" s="301" t="s">
        <v>11</v>
      </c>
      <c r="D494" s="141">
        <f>D495+D496+D497+D498</f>
        <v>2222.6759999999999</v>
      </c>
      <c r="E494" s="141">
        <f>E495+E496+E497+E498</f>
        <v>0</v>
      </c>
      <c r="F494" s="302">
        <f t="shared" si="48"/>
        <v>0</v>
      </c>
      <c r="G494" s="141">
        <f t="shared" si="44"/>
        <v>0</v>
      </c>
    </row>
    <row r="495" spans="1:7" ht="48" customHeight="1" x14ac:dyDescent="0.25">
      <c r="A495" s="665"/>
      <c r="B495" s="673" t="s">
        <v>257</v>
      </c>
      <c r="C495" s="301" t="s">
        <v>13</v>
      </c>
      <c r="D495" s="141">
        <v>1258.7380000000001</v>
      </c>
      <c r="E495" s="141">
        <v>0</v>
      </c>
      <c r="F495" s="302">
        <f t="shared" si="48"/>
        <v>0</v>
      </c>
      <c r="G495" s="141">
        <f t="shared" si="44"/>
        <v>0</v>
      </c>
    </row>
    <row r="496" spans="1:7" ht="51" x14ac:dyDescent="0.25">
      <c r="A496" s="665"/>
      <c r="B496" s="673"/>
      <c r="C496" s="301" t="s">
        <v>83</v>
      </c>
      <c r="D496" s="141">
        <v>889.93799999999999</v>
      </c>
      <c r="E496" s="141">
        <v>0</v>
      </c>
      <c r="F496" s="302">
        <f t="shared" si="48"/>
        <v>0</v>
      </c>
      <c r="G496" s="141">
        <f t="shared" si="44"/>
        <v>0</v>
      </c>
    </row>
    <row r="497" spans="1:7" ht="63.75" x14ac:dyDescent="0.25">
      <c r="A497" s="665"/>
      <c r="B497" s="673"/>
      <c r="C497" s="301" t="s">
        <v>12</v>
      </c>
      <c r="D497" s="141">
        <v>74</v>
      </c>
      <c r="E497" s="141">
        <v>0</v>
      </c>
      <c r="F497" s="302">
        <f t="shared" si="48"/>
        <v>0</v>
      </c>
      <c r="G497" s="141">
        <f t="shared" si="44"/>
        <v>0</v>
      </c>
    </row>
    <row r="498" spans="1:7" ht="25.5" x14ac:dyDescent="0.25">
      <c r="A498" s="666"/>
      <c r="B498" s="674"/>
      <c r="C498" s="301" t="s">
        <v>84</v>
      </c>
      <c r="D498" s="141">
        <v>0</v>
      </c>
      <c r="E498" s="141">
        <v>0</v>
      </c>
      <c r="F498" s="302">
        <v>0</v>
      </c>
      <c r="G498" s="141">
        <f t="shared" si="44"/>
        <v>0</v>
      </c>
    </row>
    <row r="499" spans="1:7" ht="15" customHeight="1" x14ac:dyDescent="0.25">
      <c r="A499" s="719" t="s">
        <v>982</v>
      </c>
      <c r="B499" s="730"/>
      <c r="C499" s="297" t="s">
        <v>11</v>
      </c>
      <c r="D499" s="298">
        <f>D500+D501+D502+D503</f>
        <v>280394</v>
      </c>
      <c r="E499" s="298">
        <f>E500+E501+E502+E503</f>
        <v>128722.235</v>
      </c>
      <c r="F499" s="299">
        <f t="shared" ref="F499" si="49">E499/D499</f>
        <v>0.45907628194611866</v>
      </c>
      <c r="G499" s="298">
        <f t="shared" si="44"/>
        <v>128722.235</v>
      </c>
    </row>
    <row r="500" spans="1:7" ht="38.25" x14ac:dyDescent="0.25">
      <c r="A500" s="731"/>
      <c r="B500" s="732"/>
      <c r="C500" s="297" t="s">
        <v>13</v>
      </c>
      <c r="D500" s="298">
        <f t="shared" ref="D500:E503" si="50">D505+D530+D590+D600+D610</f>
        <v>0</v>
      </c>
      <c r="E500" s="298">
        <f t="shared" si="50"/>
        <v>0</v>
      </c>
      <c r="F500" s="299">
        <v>0</v>
      </c>
      <c r="G500" s="298">
        <f t="shared" si="44"/>
        <v>0</v>
      </c>
    </row>
    <row r="501" spans="1:7" ht="51" x14ac:dyDescent="0.25">
      <c r="A501" s="731"/>
      <c r="B501" s="732"/>
      <c r="C501" s="297" t="s">
        <v>83</v>
      </c>
      <c r="D501" s="298">
        <f t="shared" si="50"/>
        <v>7825</v>
      </c>
      <c r="E501" s="298">
        <f t="shared" si="50"/>
        <v>0</v>
      </c>
      <c r="F501" s="299">
        <f t="shared" si="48"/>
        <v>0</v>
      </c>
      <c r="G501" s="298">
        <f t="shared" si="44"/>
        <v>0</v>
      </c>
    </row>
    <row r="502" spans="1:7" ht="63.75" x14ac:dyDescent="0.25">
      <c r="A502" s="731"/>
      <c r="B502" s="732"/>
      <c r="C502" s="297" t="s">
        <v>12</v>
      </c>
      <c r="D502" s="298">
        <f t="shared" si="50"/>
        <v>272569</v>
      </c>
      <c r="E502" s="298">
        <f t="shared" si="50"/>
        <v>128722.235</v>
      </c>
      <c r="F502" s="299">
        <f t="shared" ref="F502:F564" si="51">E502/D502</f>
        <v>0.47225559399638256</v>
      </c>
      <c r="G502" s="298">
        <f t="shared" si="44"/>
        <v>128722.235</v>
      </c>
    </row>
    <row r="503" spans="1:7" ht="25.5" x14ac:dyDescent="0.25">
      <c r="A503" s="733"/>
      <c r="B503" s="734"/>
      <c r="C503" s="297" t="s">
        <v>84</v>
      </c>
      <c r="D503" s="298">
        <f t="shared" si="50"/>
        <v>0</v>
      </c>
      <c r="E503" s="298">
        <f t="shared" si="50"/>
        <v>0</v>
      </c>
      <c r="F503" s="299">
        <v>0</v>
      </c>
      <c r="G503" s="298">
        <f t="shared" si="44"/>
        <v>0</v>
      </c>
    </row>
    <row r="504" spans="1:7" x14ac:dyDescent="0.25">
      <c r="A504" s="664">
        <v>1</v>
      </c>
      <c r="B504" s="300" t="s">
        <v>85</v>
      </c>
      <c r="C504" s="301" t="s">
        <v>11</v>
      </c>
      <c r="D504" s="141">
        <f>D505+D506+D507+D508</f>
        <v>226390</v>
      </c>
      <c r="E504" s="141">
        <f>E505+E506+E507+E508</f>
        <v>115430.128</v>
      </c>
      <c r="F504" s="302">
        <f t="shared" si="51"/>
        <v>0.50987290958081188</v>
      </c>
      <c r="G504" s="141">
        <f t="shared" si="44"/>
        <v>115430.128</v>
      </c>
    </row>
    <row r="505" spans="1:7" ht="36" customHeight="1" x14ac:dyDescent="0.25">
      <c r="A505" s="665"/>
      <c r="B505" s="673" t="s">
        <v>258</v>
      </c>
      <c r="C505" s="301" t="s">
        <v>13</v>
      </c>
      <c r="D505" s="141">
        <f t="shared" ref="D505:E508" si="52">D510+D515+D520+D525</f>
        <v>0</v>
      </c>
      <c r="E505" s="141">
        <f t="shared" si="52"/>
        <v>0</v>
      </c>
      <c r="F505" s="302">
        <v>0</v>
      </c>
      <c r="G505" s="141">
        <f t="shared" si="44"/>
        <v>0</v>
      </c>
    </row>
    <row r="506" spans="1:7" ht="51" x14ac:dyDescent="0.25">
      <c r="A506" s="665"/>
      <c r="B506" s="673"/>
      <c r="C506" s="301" t="s">
        <v>83</v>
      </c>
      <c r="D506" s="141">
        <f t="shared" si="52"/>
        <v>0</v>
      </c>
      <c r="E506" s="141">
        <f t="shared" si="52"/>
        <v>0</v>
      </c>
      <c r="F506" s="302">
        <v>0</v>
      </c>
      <c r="G506" s="141">
        <f t="shared" si="44"/>
        <v>0</v>
      </c>
    </row>
    <row r="507" spans="1:7" ht="63.75" x14ac:dyDescent="0.25">
      <c r="A507" s="665"/>
      <c r="B507" s="673"/>
      <c r="C507" s="301" t="s">
        <v>12</v>
      </c>
      <c r="D507" s="141">
        <f t="shared" si="52"/>
        <v>226390</v>
      </c>
      <c r="E507" s="141">
        <f t="shared" si="52"/>
        <v>115430.128</v>
      </c>
      <c r="F507" s="302">
        <f t="shared" si="51"/>
        <v>0.50987290958081188</v>
      </c>
      <c r="G507" s="141">
        <f t="shared" si="44"/>
        <v>115430.128</v>
      </c>
    </row>
    <row r="508" spans="1:7" ht="25.5" x14ac:dyDescent="0.25">
      <c r="A508" s="666"/>
      <c r="B508" s="674"/>
      <c r="C508" s="301" t="s">
        <v>84</v>
      </c>
      <c r="D508" s="141">
        <f t="shared" si="52"/>
        <v>0</v>
      </c>
      <c r="E508" s="141">
        <f t="shared" si="52"/>
        <v>0</v>
      </c>
      <c r="F508" s="302">
        <v>0</v>
      </c>
      <c r="G508" s="141">
        <f t="shared" si="44"/>
        <v>0</v>
      </c>
    </row>
    <row r="509" spans="1:7" x14ac:dyDescent="0.25">
      <c r="A509" s="664">
        <v>1.1000000000000001</v>
      </c>
      <c r="B509" s="303" t="s">
        <v>89</v>
      </c>
      <c r="C509" s="301" t="s">
        <v>11</v>
      </c>
      <c r="D509" s="141">
        <f>D510+D511+D512+D513</f>
        <v>93647</v>
      </c>
      <c r="E509" s="141">
        <f>E510+E511+E512+E513</f>
        <v>48389.228000000003</v>
      </c>
      <c r="F509" s="302">
        <f t="shared" si="51"/>
        <v>0.51671946778861044</v>
      </c>
      <c r="G509" s="141">
        <f t="shared" si="44"/>
        <v>48389.228000000003</v>
      </c>
    </row>
    <row r="510" spans="1:7" ht="36" customHeight="1" x14ac:dyDescent="0.25">
      <c r="A510" s="665"/>
      <c r="B510" s="673" t="s">
        <v>259</v>
      </c>
      <c r="C510" s="301" t="s">
        <v>13</v>
      </c>
      <c r="D510" s="141">
        <v>0</v>
      </c>
      <c r="E510" s="141">
        <v>0</v>
      </c>
      <c r="F510" s="302">
        <v>0</v>
      </c>
      <c r="G510" s="141">
        <f t="shared" si="44"/>
        <v>0</v>
      </c>
    </row>
    <row r="511" spans="1:7" ht="51" x14ac:dyDescent="0.25">
      <c r="A511" s="665"/>
      <c r="B511" s="673"/>
      <c r="C511" s="301" t="s">
        <v>83</v>
      </c>
      <c r="D511" s="141">
        <v>0</v>
      </c>
      <c r="E511" s="141">
        <v>0</v>
      </c>
      <c r="F511" s="302">
        <v>0</v>
      </c>
      <c r="G511" s="141">
        <f t="shared" si="44"/>
        <v>0</v>
      </c>
    </row>
    <row r="512" spans="1:7" ht="63.75" x14ac:dyDescent="0.25">
      <c r="A512" s="665"/>
      <c r="B512" s="673"/>
      <c r="C512" s="301" t="s">
        <v>12</v>
      </c>
      <c r="D512" s="141">
        <v>93647</v>
      </c>
      <c r="E512" s="141">
        <v>48389.228000000003</v>
      </c>
      <c r="F512" s="302">
        <f t="shared" si="51"/>
        <v>0.51671946778861044</v>
      </c>
      <c r="G512" s="305">
        <f t="shared" si="44"/>
        <v>48389.228000000003</v>
      </c>
    </row>
    <row r="513" spans="1:7" ht="25.5" x14ac:dyDescent="0.25">
      <c r="A513" s="666"/>
      <c r="B513" s="674"/>
      <c r="C513" s="301" t="s">
        <v>84</v>
      </c>
      <c r="D513" s="141">
        <v>0</v>
      </c>
      <c r="E513" s="141">
        <v>0</v>
      </c>
      <c r="F513" s="302">
        <v>0</v>
      </c>
      <c r="G513" s="141">
        <f t="shared" si="44"/>
        <v>0</v>
      </c>
    </row>
    <row r="514" spans="1:7" ht="15" customHeight="1" x14ac:dyDescent="0.25">
      <c r="A514" s="664">
        <v>1.2</v>
      </c>
      <c r="B514" s="300" t="s">
        <v>91</v>
      </c>
      <c r="C514" s="301" t="s">
        <v>11</v>
      </c>
      <c r="D514" s="141">
        <f>D515+D516+D517+D518</f>
        <v>132618</v>
      </c>
      <c r="E514" s="141">
        <f>E515+E516+E517+E518</f>
        <v>66915.899999999994</v>
      </c>
      <c r="F514" s="302">
        <f t="shared" si="51"/>
        <v>0.504576301859476</v>
      </c>
      <c r="G514" s="141">
        <f t="shared" si="44"/>
        <v>66915.899999999994</v>
      </c>
    </row>
    <row r="515" spans="1:7" ht="36" customHeight="1" x14ac:dyDescent="0.25">
      <c r="A515" s="665"/>
      <c r="B515" s="673" t="s">
        <v>260</v>
      </c>
      <c r="C515" s="301" t="s">
        <v>13</v>
      </c>
      <c r="D515" s="141">
        <v>0</v>
      </c>
      <c r="E515" s="141">
        <v>0</v>
      </c>
      <c r="F515" s="302">
        <v>0</v>
      </c>
      <c r="G515" s="141">
        <f t="shared" si="44"/>
        <v>0</v>
      </c>
    </row>
    <row r="516" spans="1:7" ht="51" x14ac:dyDescent="0.25">
      <c r="A516" s="665"/>
      <c r="B516" s="673"/>
      <c r="C516" s="301" t="s">
        <v>83</v>
      </c>
      <c r="D516" s="141">
        <v>0</v>
      </c>
      <c r="E516" s="141">
        <v>0</v>
      </c>
      <c r="F516" s="302">
        <v>0</v>
      </c>
      <c r="G516" s="141">
        <f t="shared" ref="G516:G579" si="53">E516</f>
        <v>0</v>
      </c>
    </row>
    <row r="517" spans="1:7" ht="63.75" x14ac:dyDescent="0.25">
      <c r="A517" s="665"/>
      <c r="B517" s="673"/>
      <c r="C517" s="301" t="s">
        <v>12</v>
      </c>
      <c r="D517" s="141">
        <v>132618</v>
      </c>
      <c r="E517" s="141">
        <v>66915.899999999994</v>
      </c>
      <c r="F517" s="302">
        <f t="shared" si="51"/>
        <v>0.504576301859476</v>
      </c>
      <c r="G517" s="141">
        <f t="shared" si="53"/>
        <v>66915.899999999994</v>
      </c>
    </row>
    <row r="518" spans="1:7" ht="25.5" x14ac:dyDescent="0.25">
      <c r="A518" s="666"/>
      <c r="B518" s="674"/>
      <c r="C518" s="301" t="s">
        <v>84</v>
      </c>
      <c r="D518" s="141">
        <v>0</v>
      </c>
      <c r="E518" s="141">
        <v>0</v>
      </c>
      <c r="F518" s="302">
        <v>0</v>
      </c>
      <c r="G518" s="141">
        <f t="shared" si="53"/>
        <v>0</v>
      </c>
    </row>
    <row r="519" spans="1:7" ht="15" customHeight="1" x14ac:dyDescent="0.25">
      <c r="A519" s="664">
        <v>1.3</v>
      </c>
      <c r="B519" s="303" t="s">
        <v>93</v>
      </c>
      <c r="C519" s="301" t="s">
        <v>11</v>
      </c>
      <c r="D519" s="141">
        <f>D520+D521+D522+D523</f>
        <v>65</v>
      </c>
      <c r="E519" s="141">
        <f>E520+E521+E522+E523</f>
        <v>65</v>
      </c>
      <c r="F519" s="302">
        <f t="shared" si="51"/>
        <v>1</v>
      </c>
      <c r="G519" s="141">
        <f t="shared" si="53"/>
        <v>65</v>
      </c>
    </row>
    <row r="520" spans="1:7" ht="38.25" x14ac:dyDescent="0.25">
      <c r="A520" s="665"/>
      <c r="B520" s="673" t="s">
        <v>261</v>
      </c>
      <c r="C520" s="301" t="s">
        <v>13</v>
      </c>
      <c r="D520" s="141">
        <v>0</v>
      </c>
      <c r="E520" s="141">
        <v>0</v>
      </c>
      <c r="F520" s="302">
        <v>0</v>
      </c>
      <c r="G520" s="141">
        <f t="shared" si="53"/>
        <v>0</v>
      </c>
    </row>
    <row r="521" spans="1:7" ht="51" x14ac:dyDescent="0.25">
      <c r="A521" s="665"/>
      <c r="B521" s="673"/>
      <c r="C521" s="301" t="s">
        <v>83</v>
      </c>
      <c r="D521" s="141">
        <v>0</v>
      </c>
      <c r="E521" s="141">
        <v>0</v>
      </c>
      <c r="F521" s="302">
        <v>0</v>
      </c>
      <c r="G521" s="141">
        <f t="shared" si="53"/>
        <v>0</v>
      </c>
    </row>
    <row r="522" spans="1:7" ht="63.75" x14ac:dyDescent="0.25">
      <c r="A522" s="665"/>
      <c r="B522" s="673"/>
      <c r="C522" s="301" t="s">
        <v>12</v>
      </c>
      <c r="D522" s="141">
        <v>65</v>
      </c>
      <c r="E522" s="141">
        <v>65</v>
      </c>
      <c r="F522" s="302">
        <f t="shared" si="51"/>
        <v>1</v>
      </c>
      <c r="G522" s="141">
        <f t="shared" si="53"/>
        <v>65</v>
      </c>
    </row>
    <row r="523" spans="1:7" ht="25.5" x14ac:dyDescent="0.25">
      <c r="A523" s="666"/>
      <c r="B523" s="674"/>
      <c r="C523" s="301" t="s">
        <v>84</v>
      </c>
      <c r="D523" s="141">
        <v>0</v>
      </c>
      <c r="E523" s="141">
        <v>0</v>
      </c>
      <c r="F523" s="302">
        <v>0</v>
      </c>
      <c r="G523" s="141">
        <f t="shared" si="53"/>
        <v>0</v>
      </c>
    </row>
    <row r="524" spans="1:7" ht="15" customHeight="1" x14ac:dyDescent="0.25">
      <c r="A524" s="664">
        <v>1.4</v>
      </c>
      <c r="B524" s="303" t="s">
        <v>262</v>
      </c>
      <c r="C524" s="301" t="s">
        <v>11</v>
      </c>
      <c r="D524" s="141">
        <f>D525+D526+D527+D528</f>
        <v>60</v>
      </c>
      <c r="E524" s="141">
        <f>E525+E526+E527+E528</f>
        <v>60</v>
      </c>
      <c r="F524" s="302">
        <f t="shared" si="51"/>
        <v>1</v>
      </c>
      <c r="G524" s="141">
        <f t="shared" si="53"/>
        <v>60</v>
      </c>
    </row>
    <row r="525" spans="1:7" ht="38.25" x14ac:dyDescent="0.25">
      <c r="A525" s="665"/>
      <c r="B525" s="673" t="s">
        <v>263</v>
      </c>
      <c r="C525" s="301" t="s">
        <v>13</v>
      </c>
      <c r="D525" s="141">
        <v>0</v>
      </c>
      <c r="E525" s="141">
        <v>0</v>
      </c>
      <c r="F525" s="302">
        <v>0</v>
      </c>
      <c r="G525" s="141">
        <f t="shared" si="53"/>
        <v>0</v>
      </c>
    </row>
    <row r="526" spans="1:7" ht="51" x14ac:dyDescent="0.25">
      <c r="A526" s="665"/>
      <c r="B526" s="673"/>
      <c r="C526" s="301" t="s">
        <v>83</v>
      </c>
      <c r="D526" s="141">
        <v>0</v>
      </c>
      <c r="E526" s="141">
        <v>0</v>
      </c>
      <c r="F526" s="302">
        <v>0</v>
      </c>
      <c r="G526" s="141">
        <f t="shared" si="53"/>
        <v>0</v>
      </c>
    </row>
    <row r="527" spans="1:7" ht="63.75" x14ac:dyDescent="0.25">
      <c r="A527" s="665"/>
      <c r="B527" s="673"/>
      <c r="C527" s="301" t="s">
        <v>12</v>
      </c>
      <c r="D527" s="141">
        <v>60</v>
      </c>
      <c r="E527" s="141">
        <v>60</v>
      </c>
      <c r="F527" s="302">
        <f t="shared" si="51"/>
        <v>1</v>
      </c>
      <c r="G527" s="141">
        <f t="shared" si="53"/>
        <v>60</v>
      </c>
    </row>
    <row r="528" spans="1:7" ht="25.5" x14ac:dyDescent="0.25">
      <c r="A528" s="666"/>
      <c r="B528" s="674"/>
      <c r="C528" s="301" t="s">
        <v>84</v>
      </c>
      <c r="D528" s="141">
        <v>0</v>
      </c>
      <c r="E528" s="141">
        <v>0</v>
      </c>
      <c r="F528" s="302">
        <v>0</v>
      </c>
      <c r="G528" s="141">
        <f t="shared" si="53"/>
        <v>0</v>
      </c>
    </row>
    <row r="529" spans="1:7" x14ac:dyDescent="0.25">
      <c r="A529" s="664">
        <v>2</v>
      </c>
      <c r="B529" s="300" t="s">
        <v>110</v>
      </c>
      <c r="C529" s="301" t="s">
        <v>11</v>
      </c>
      <c r="D529" s="141">
        <f>D530+D531+D532+D533</f>
        <v>26325</v>
      </c>
      <c r="E529" s="141">
        <f>E530+E531+E532+E533</f>
        <v>2747.2910000000002</v>
      </c>
      <c r="F529" s="302">
        <f t="shared" si="51"/>
        <v>0.10436053181386515</v>
      </c>
      <c r="G529" s="141">
        <f t="shared" si="53"/>
        <v>2747.2910000000002</v>
      </c>
    </row>
    <row r="530" spans="1:7" ht="38.25" x14ac:dyDescent="0.25">
      <c r="A530" s="665"/>
      <c r="B530" s="673" t="s">
        <v>264</v>
      </c>
      <c r="C530" s="301" t="s">
        <v>13</v>
      </c>
      <c r="D530" s="141">
        <f t="shared" ref="D530:E533" si="54">D535+D540+D545+D550+D555+D560+D565+D570+D575+D580+D585</f>
        <v>0</v>
      </c>
      <c r="E530" s="141">
        <f>E535+E540+E545+E550+E555+E560+E565+E570+E575+E580+E585</f>
        <v>0</v>
      </c>
      <c r="F530" s="302">
        <v>0</v>
      </c>
      <c r="G530" s="141">
        <f t="shared" si="53"/>
        <v>0</v>
      </c>
    </row>
    <row r="531" spans="1:7" ht="51" x14ac:dyDescent="0.25">
      <c r="A531" s="665"/>
      <c r="B531" s="673"/>
      <c r="C531" s="301" t="s">
        <v>83</v>
      </c>
      <c r="D531" s="141">
        <f>D536+D541+D546+D551+D556+D561+D566+D571+D576+D581+D586</f>
        <v>7825</v>
      </c>
      <c r="E531" s="141">
        <f>E536+E541+E546+E551+E556+E561+E566+E571+E576+E581+E586</f>
        <v>0</v>
      </c>
      <c r="F531" s="302">
        <f t="shared" si="51"/>
        <v>0</v>
      </c>
      <c r="G531" s="141">
        <f t="shared" si="53"/>
        <v>0</v>
      </c>
    </row>
    <row r="532" spans="1:7" ht="63.75" x14ac:dyDescent="0.25">
      <c r="A532" s="665"/>
      <c r="B532" s="673"/>
      <c r="C532" s="301" t="s">
        <v>12</v>
      </c>
      <c r="D532" s="141">
        <f t="shared" si="54"/>
        <v>18500</v>
      </c>
      <c r="E532" s="141">
        <f t="shared" si="54"/>
        <v>2747.2910000000002</v>
      </c>
      <c r="F532" s="302">
        <f t="shared" si="51"/>
        <v>0.14850221621621623</v>
      </c>
      <c r="G532" s="141">
        <f t="shared" si="53"/>
        <v>2747.2910000000002</v>
      </c>
    </row>
    <row r="533" spans="1:7" ht="25.5" x14ac:dyDescent="0.25">
      <c r="A533" s="666"/>
      <c r="B533" s="674"/>
      <c r="C533" s="301" t="s">
        <v>84</v>
      </c>
      <c r="D533" s="141">
        <f t="shared" si="54"/>
        <v>0</v>
      </c>
      <c r="E533" s="141">
        <f>E538+E543+E548+E553+E558+E563+E568+E573+E578+E583+E588</f>
        <v>0</v>
      </c>
      <c r="F533" s="302">
        <v>0</v>
      </c>
      <c r="G533" s="141">
        <f t="shared" si="53"/>
        <v>0</v>
      </c>
    </row>
    <row r="534" spans="1:7" ht="15" customHeight="1" x14ac:dyDescent="0.25">
      <c r="A534" s="664" t="s">
        <v>56</v>
      </c>
      <c r="B534" s="304" t="s">
        <v>112</v>
      </c>
      <c r="C534" s="301" t="s">
        <v>11</v>
      </c>
      <c r="D534" s="141">
        <f>D535+D536+D537+D538</f>
        <v>5165</v>
      </c>
      <c r="E534" s="141">
        <f>E535+E536+E537+E538</f>
        <v>0</v>
      </c>
      <c r="F534" s="302">
        <f t="shared" si="51"/>
        <v>0</v>
      </c>
      <c r="G534" s="141">
        <f t="shared" si="53"/>
        <v>0</v>
      </c>
    </row>
    <row r="535" spans="1:7" ht="36" customHeight="1" x14ac:dyDescent="0.25">
      <c r="A535" s="665"/>
      <c r="B535" s="673" t="s">
        <v>265</v>
      </c>
      <c r="C535" s="301" t="s">
        <v>13</v>
      </c>
      <c r="D535" s="141">
        <v>0</v>
      </c>
      <c r="E535" s="141">
        <v>0</v>
      </c>
      <c r="F535" s="302">
        <v>0</v>
      </c>
      <c r="G535" s="141">
        <f t="shared" si="53"/>
        <v>0</v>
      </c>
    </row>
    <row r="536" spans="1:7" ht="51" x14ac:dyDescent="0.25">
      <c r="A536" s="665"/>
      <c r="B536" s="673"/>
      <c r="C536" s="301" t="s">
        <v>83</v>
      </c>
      <c r="D536" s="141">
        <v>3562</v>
      </c>
      <c r="E536" s="141">
        <v>0</v>
      </c>
      <c r="F536" s="302">
        <f t="shared" si="51"/>
        <v>0</v>
      </c>
      <c r="G536" s="141">
        <f t="shared" si="53"/>
        <v>0</v>
      </c>
    </row>
    <row r="537" spans="1:7" ht="63.75" x14ac:dyDescent="0.25">
      <c r="A537" s="665"/>
      <c r="B537" s="673"/>
      <c r="C537" s="301" t="s">
        <v>12</v>
      </c>
      <c r="D537" s="141">
        <v>1603</v>
      </c>
      <c r="E537" s="141">
        <v>0</v>
      </c>
      <c r="F537" s="302">
        <f t="shared" si="51"/>
        <v>0</v>
      </c>
      <c r="G537" s="141">
        <f t="shared" si="53"/>
        <v>0</v>
      </c>
    </row>
    <row r="538" spans="1:7" ht="25.5" x14ac:dyDescent="0.25">
      <c r="A538" s="666"/>
      <c r="B538" s="674"/>
      <c r="C538" s="301" t="s">
        <v>84</v>
      </c>
      <c r="D538" s="141">
        <v>0</v>
      </c>
      <c r="E538" s="141">
        <v>0</v>
      </c>
      <c r="F538" s="302">
        <v>0</v>
      </c>
      <c r="G538" s="141">
        <f t="shared" si="53"/>
        <v>0</v>
      </c>
    </row>
    <row r="539" spans="1:7" ht="15" customHeight="1" x14ac:dyDescent="0.25">
      <c r="A539" s="664">
        <v>2.2000000000000002</v>
      </c>
      <c r="B539" s="303" t="s">
        <v>114</v>
      </c>
      <c r="C539" s="301" t="s">
        <v>11</v>
      </c>
      <c r="D539" s="141">
        <f>D540+D541+D542+D543</f>
        <v>2200</v>
      </c>
      <c r="E539" s="141">
        <f>E540+E541+E542+E543</f>
        <v>0</v>
      </c>
      <c r="F539" s="302">
        <f t="shared" si="51"/>
        <v>0</v>
      </c>
      <c r="G539" s="141">
        <f t="shared" si="53"/>
        <v>0</v>
      </c>
    </row>
    <row r="540" spans="1:7" ht="36" customHeight="1" x14ac:dyDescent="0.25">
      <c r="A540" s="665"/>
      <c r="B540" s="673" t="s">
        <v>266</v>
      </c>
      <c r="C540" s="301" t="s">
        <v>13</v>
      </c>
      <c r="D540" s="141">
        <v>0</v>
      </c>
      <c r="E540" s="141">
        <v>0</v>
      </c>
      <c r="F540" s="302">
        <v>0</v>
      </c>
      <c r="G540" s="141">
        <f t="shared" si="53"/>
        <v>0</v>
      </c>
    </row>
    <row r="541" spans="1:7" ht="51" x14ac:dyDescent="0.25">
      <c r="A541" s="665"/>
      <c r="B541" s="673"/>
      <c r="C541" s="301" t="s">
        <v>83</v>
      </c>
      <c r="D541" s="141">
        <v>0</v>
      </c>
      <c r="E541" s="141">
        <v>0</v>
      </c>
      <c r="F541" s="302">
        <v>0</v>
      </c>
      <c r="G541" s="141">
        <f t="shared" si="53"/>
        <v>0</v>
      </c>
    </row>
    <row r="542" spans="1:7" ht="63.75" x14ac:dyDescent="0.25">
      <c r="A542" s="665"/>
      <c r="B542" s="673"/>
      <c r="C542" s="301" t="s">
        <v>12</v>
      </c>
      <c r="D542" s="141">
        <v>2200</v>
      </c>
      <c r="E542" s="141">
        <v>0</v>
      </c>
      <c r="F542" s="302">
        <f t="shared" si="51"/>
        <v>0</v>
      </c>
      <c r="G542" s="141">
        <f t="shared" si="53"/>
        <v>0</v>
      </c>
    </row>
    <row r="543" spans="1:7" ht="51" x14ac:dyDescent="0.25">
      <c r="A543" s="666"/>
      <c r="B543" s="674"/>
      <c r="C543" s="301" t="s">
        <v>116</v>
      </c>
      <c r="D543" s="141">
        <v>0</v>
      </c>
      <c r="E543" s="141">
        <v>0</v>
      </c>
      <c r="F543" s="302">
        <v>0</v>
      </c>
      <c r="G543" s="141">
        <f t="shared" si="53"/>
        <v>0</v>
      </c>
    </row>
    <row r="544" spans="1:7" ht="15" customHeight="1" x14ac:dyDescent="0.25">
      <c r="A544" s="664">
        <v>2.2999999999999998</v>
      </c>
      <c r="B544" s="300" t="s">
        <v>117</v>
      </c>
      <c r="C544" s="301" t="s">
        <v>11</v>
      </c>
      <c r="D544" s="141">
        <f>D545+D546+D547+D548</f>
        <v>5678</v>
      </c>
      <c r="E544" s="141">
        <f>E545+E546+E547+E548</f>
        <v>0</v>
      </c>
      <c r="F544" s="302">
        <f t="shared" si="51"/>
        <v>0</v>
      </c>
      <c r="G544" s="141">
        <f t="shared" si="53"/>
        <v>0</v>
      </c>
    </row>
    <row r="545" spans="1:7" ht="38.25" x14ac:dyDescent="0.25">
      <c r="A545" s="665"/>
      <c r="B545" s="673" t="s">
        <v>267</v>
      </c>
      <c r="C545" s="301" t="s">
        <v>13</v>
      </c>
      <c r="D545" s="141">
        <v>0</v>
      </c>
      <c r="E545" s="141">
        <v>0</v>
      </c>
      <c r="F545" s="302">
        <v>0</v>
      </c>
      <c r="G545" s="141">
        <f t="shared" si="53"/>
        <v>0</v>
      </c>
    </row>
    <row r="546" spans="1:7" ht="51" x14ac:dyDescent="0.25">
      <c r="A546" s="665"/>
      <c r="B546" s="673"/>
      <c r="C546" s="301" t="s">
        <v>83</v>
      </c>
      <c r="D546" s="141">
        <v>1383</v>
      </c>
      <c r="E546" s="141">
        <v>0</v>
      </c>
      <c r="F546" s="302">
        <f t="shared" si="51"/>
        <v>0</v>
      </c>
      <c r="G546" s="141">
        <f t="shared" si="53"/>
        <v>0</v>
      </c>
    </row>
    <row r="547" spans="1:7" ht="63.75" x14ac:dyDescent="0.25">
      <c r="A547" s="665"/>
      <c r="B547" s="673"/>
      <c r="C547" s="301" t="s">
        <v>12</v>
      </c>
      <c r="D547" s="141">
        <v>4295</v>
      </c>
      <c r="E547" s="141">
        <v>0</v>
      </c>
      <c r="F547" s="302">
        <f t="shared" si="51"/>
        <v>0</v>
      </c>
      <c r="G547" s="141">
        <f t="shared" si="53"/>
        <v>0</v>
      </c>
    </row>
    <row r="548" spans="1:7" ht="25.5" x14ac:dyDescent="0.25">
      <c r="A548" s="666"/>
      <c r="B548" s="674"/>
      <c r="C548" s="301" t="s">
        <v>84</v>
      </c>
      <c r="D548" s="141">
        <v>0</v>
      </c>
      <c r="E548" s="141">
        <v>0</v>
      </c>
      <c r="F548" s="302">
        <v>0</v>
      </c>
      <c r="G548" s="141">
        <f t="shared" si="53"/>
        <v>0</v>
      </c>
    </row>
    <row r="549" spans="1:7" ht="15" customHeight="1" x14ac:dyDescent="0.25">
      <c r="A549" s="664">
        <v>2.4</v>
      </c>
      <c r="B549" s="303" t="s">
        <v>137</v>
      </c>
      <c r="C549" s="301" t="s">
        <v>11</v>
      </c>
      <c r="D549" s="141">
        <f>D550+D551+D552+D553</f>
        <v>3000</v>
      </c>
      <c r="E549" s="141">
        <f>E550+E551+E552+E553</f>
        <v>975.89099999999996</v>
      </c>
      <c r="F549" s="302">
        <f t="shared" si="51"/>
        <v>0.325297</v>
      </c>
      <c r="G549" s="141">
        <f t="shared" si="53"/>
        <v>975.89099999999996</v>
      </c>
    </row>
    <row r="550" spans="1:7" ht="36" customHeight="1" x14ac:dyDescent="0.25">
      <c r="A550" s="665"/>
      <c r="B550" s="673" t="s">
        <v>268</v>
      </c>
      <c r="C550" s="301" t="s">
        <v>13</v>
      </c>
      <c r="D550" s="141">
        <v>0</v>
      </c>
      <c r="E550" s="141">
        <v>0</v>
      </c>
      <c r="F550" s="302">
        <v>0</v>
      </c>
      <c r="G550" s="141">
        <f t="shared" si="53"/>
        <v>0</v>
      </c>
    </row>
    <row r="551" spans="1:7" ht="51" x14ac:dyDescent="0.25">
      <c r="A551" s="665"/>
      <c r="B551" s="673"/>
      <c r="C551" s="301" t="s">
        <v>83</v>
      </c>
      <c r="D551" s="141">
        <v>0</v>
      </c>
      <c r="E551" s="141">
        <v>0</v>
      </c>
      <c r="F551" s="302">
        <v>0</v>
      </c>
      <c r="G551" s="141">
        <f t="shared" si="53"/>
        <v>0</v>
      </c>
    </row>
    <row r="552" spans="1:7" ht="63.75" x14ac:dyDescent="0.25">
      <c r="A552" s="665"/>
      <c r="B552" s="673"/>
      <c r="C552" s="301" t="s">
        <v>12</v>
      </c>
      <c r="D552" s="141">
        <v>3000</v>
      </c>
      <c r="E552" s="141">
        <v>975.89099999999996</v>
      </c>
      <c r="F552" s="302">
        <f t="shared" si="51"/>
        <v>0.325297</v>
      </c>
      <c r="G552" s="141">
        <f t="shared" si="53"/>
        <v>975.89099999999996</v>
      </c>
    </row>
    <row r="553" spans="1:7" ht="25.5" x14ac:dyDescent="0.25">
      <c r="A553" s="666"/>
      <c r="B553" s="674"/>
      <c r="C553" s="301" t="s">
        <v>84</v>
      </c>
      <c r="D553" s="141">
        <v>0</v>
      </c>
      <c r="E553" s="141">
        <v>0</v>
      </c>
      <c r="F553" s="302">
        <v>0</v>
      </c>
      <c r="G553" s="141">
        <f t="shared" si="53"/>
        <v>0</v>
      </c>
    </row>
    <row r="554" spans="1:7" ht="15" customHeight="1" x14ac:dyDescent="0.25">
      <c r="A554" s="664" t="s">
        <v>138</v>
      </c>
      <c r="B554" s="303" t="s">
        <v>96</v>
      </c>
      <c r="C554" s="301" t="s">
        <v>11</v>
      </c>
      <c r="D554" s="141">
        <f>D555+D556+D557+D558</f>
        <v>7264.8</v>
      </c>
      <c r="E554" s="141">
        <f>E555+E556+E557+E558</f>
        <v>145</v>
      </c>
      <c r="F554" s="302">
        <f t="shared" si="51"/>
        <v>1.9959255588591563E-2</v>
      </c>
      <c r="G554" s="141">
        <f t="shared" si="53"/>
        <v>145</v>
      </c>
    </row>
    <row r="555" spans="1:7" ht="36" customHeight="1" x14ac:dyDescent="0.25">
      <c r="A555" s="665"/>
      <c r="B555" s="673" t="s">
        <v>269</v>
      </c>
      <c r="C555" s="301" t="s">
        <v>13</v>
      </c>
      <c r="D555" s="141">
        <v>0</v>
      </c>
      <c r="E555" s="141">
        <v>0</v>
      </c>
      <c r="F555" s="302">
        <v>0</v>
      </c>
      <c r="G555" s="141">
        <f t="shared" si="53"/>
        <v>0</v>
      </c>
    </row>
    <row r="556" spans="1:7" ht="51" x14ac:dyDescent="0.25">
      <c r="A556" s="665"/>
      <c r="B556" s="673"/>
      <c r="C556" s="301" t="s">
        <v>83</v>
      </c>
      <c r="D556" s="141">
        <v>2880</v>
      </c>
      <c r="E556" s="141">
        <v>0</v>
      </c>
      <c r="F556" s="302">
        <f t="shared" si="51"/>
        <v>0</v>
      </c>
      <c r="G556" s="141">
        <f t="shared" si="53"/>
        <v>0</v>
      </c>
    </row>
    <row r="557" spans="1:7" ht="63.75" x14ac:dyDescent="0.25">
      <c r="A557" s="665"/>
      <c r="B557" s="673"/>
      <c r="C557" s="301" t="s">
        <v>12</v>
      </c>
      <c r="D557" s="141">
        <v>4384.8</v>
      </c>
      <c r="E557" s="141">
        <v>145</v>
      </c>
      <c r="F557" s="302">
        <f t="shared" si="51"/>
        <v>3.3068783068783067E-2</v>
      </c>
      <c r="G557" s="141">
        <f t="shared" si="53"/>
        <v>145</v>
      </c>
    </row>
    <row r="558" spans="1:7" ht="25.5" x14ac:dyDescent="0.25">
      <c r="A558" s="666"/>
      <c r="B558" s="674"/>
      <c r="C558" s="301" t="s">
        <v>84</v>
      </c>
      <c r="D558" s="141">
        <v>0</v>
      </c>
      <c r="E558" s="141">
        <v>0</v>
      </c>
      <c r="F558" s="302">
        <v>0</v>
      </c>
      <c r="G558" s="141">
        <f t="shared" si="53"/>
        <v>0</v>
      </c>
    </row>
    <row r="559" spans="1:7" ht="15" customHeight="1" x14ac:dyDescent="0.25">
      <c r="A559" s="664" t="s">
        <v>140</v>
      </c>
      <c r="B559" s="300" t="s">
        <v>270</v>
      </c>
      <c r="C559" s="301" t="s">
        <v>11</v>
      </c>
      <c r="D559" s="141">
        <f>D560+D561+D562+D563</f>
        <v>495.9</v>
      </c>
      <c r="E559" s="141">
        <f>E560+E561+E562+E563</f>
        <v>347.1</v>
      </c>
      <c r="F559" s="302">
        <f t="shared" si="51"/>
        <v>0.69993950393224447</v>
      </c>
      <c r="G559" s="141">
        <f t="shared" si="53"/>
        <v>347.1</v>
      </c>
    </row>
    <row r="560" spans="1:7" ht="38.25" x14ac:dyDescent="0.25">
      <c r="A560" s="665"/>
      <c r="B560" s="673" t="s">
        <v>271</v>
      </c>
      <c r="C560" s="301" t="s">
        <v>13</v>
      </c>
      <c r="D560" s="141">
        <v>0</v>
      </c>
      <c r="E560" s="141">
        <v>0</v>
      </c>
      <c r="F560" s="302">
        <v>0</v>
      </c>
      <c r="G560" s="141">
        <f t="shared" si="53"/>
        <v>0</v>
      </c>
    </row>
    <row r="561" spans="1:7" ht="51" x14ac:dyDescent="0.25">
      <c r="A561" s="665"/>
      <c r="B561" s="673"/>
      <c r="C561" s="301" t="s">
        <v>83</v>
      </c>
      <c r="D561" s="141">
        <v>0</v>
      </c>
      <c r="E561" s="141">
        <v>0</v>
      </c>
      <c r="F561" s="302">
        <v>0</v>
      </c>
      <c r="G561" s="141">
        <f t="shared" si="53"/>
        <v>0</v>
      </c>
    </row>
    <row r="562" spans="1:7" ht="63.75" x14ac:dyDescent="0.25">
      <c r="A562" s="665"/>
      <c r="B562" s="673"/>
      <c r="C562" s="301" t="s">
        <v>12</v>
      </c>
      <c r="D562" s="141">
        <v>495.9</v>
      </c>
      <c r="E562" s="141">
        <v>347.1</v>
      </c>
      <c r="F562" s="302">
        <f t="shared" si="51"/>
        <v>0.69993950393224447</v>
      </c>
      <c r="G562" s="141">
        <f t="shared" si="53"/>
        <v>347.1</v>
      </c>
    </row>
    <row r="563" spans="1:7" ht="25.5" x14ac:dyDescent="0.25">
      <c r="A563" s="666"/>
      <c r="B563" s="674"/>
      <c r="C563" s="301" t="s">
        <v>84</v>
      </c>
      <c r="D563" s="141">
        <v>0</v>
      </c>
      <c r="E563" s="141">
        <v>0</v>
      </c>
      <c r="F563" s="302">
        <v>0</v>
      </c>
      <c r="G563" s="141">
        <f t="shared" si="53"/>
        <v>0</v>
      </c>
    </row>
    <row r="564" spans="1:7" ht="15" customHeight="1" x14ac:dyDescent="0.25">
      <c r="A564" s="664" t="s">
        <v>220</v>
      </c>
      <c r="B564" s="303" t="s">
        <v>272</v>
      </c>
      <c r="C564" s="301" t="s">
        <v>11</v>
      </c>
      <c r="D564" s="141">
        <f>D565+D566+D567+D568</f>
        <v>175</v>
      </c>
      <c r="E564" s="141">
        <f>E565+E566+E567+E568</f>
        <v>175</v>
      </c>
      <c r="F564" s="302">
        <f t="shared" si="51"/>
        <v>1</v>
      </c>
      <c r="G564" s="141">
        <f t="shared" si="53"/>
        <v>175</v>
      </c>
    </row>
    <row r="565" spans="1:7" ht="36" customHeight="1" x14ac:dyDescent="0.25">
      <c r="A565" s="665"/>
      <c r="B565" s="673" t="s">
        <v>273</v>
      </c>
      <c r="C565" s="301" t="s">
        <v>13</v>
      </c>
      <c r="D565" s="141">
        <v>0</v>
      </c>
      <c r="E565" s="141">
        <v>0</v>
      </c>
      <c r="F565" s="302">
        <v>0</v>
      </c>
      <c r="G565" s="141">
        <f t="shared" si="53"/>
        <v>0</v>
      </c>
    </row>
    <row r="566" spans="1:7" ht="51" x14ac:dyDescent="0.25">
      <c r="A566" s="665"/>
      <c r="B566" s="673"/>
      <c r="C566" s="301" t="s">
        <v>83</v>
      </c>
      <c r="D566" s="141">
        <v>0</v>
      </c>
      <c r="E566" s="141">
        <v>0</v>
      </c>
      <c r="F566" s="302">
        <v>0</v>
      </c>
      <c r="G566" s="141">
        <f t="shared" si="53"/>
        <v>0</v>
      </c>
    </row>
    <row r="567" spans="1:7" ht="63.75" x14ac:dyDescent="0.25">
      <c r="A567" s="665"/>
      <c r="B567" s="673"/>
      <c r="C567" s="301" t="s">
        <v>12</v>
      </c>
      <c r="D567" s="141">
        <v>175</v>
      </c>
      <c r="E567" s="141">
        <v>175</v>
      </c>
      <c r="F567" s="302">
        <f t="shared" ref="F567:F597" si="55">E567/D567</f>
        <v>1</v>
      </c>
      <c r="G567" s="141">
        <f t="shared" si="53"/>
        <v>175</v>
      </c>
    </row>
    <row r="568" spans="1:7" ht="25.5" x14ac:dyDescent="0.25">
      <c r="A568" s="666"/>
      <c r="B568" s="674"/>
      <c r="C568" s="301" t="s">
        <v>84</v>
      </c>
      <c r="D568" s="141">
        <v>0</v>
      </c>
      <c r="E568" s="141">
        <v>0</v>
      </c>
      <c r="F568" s="302">
        <v>0</v>
      </c>
      <c r="G568" s="141">
        <f t="shared" si="53"/>
        <v>0</v>
      </c>
    </row>
    <row r="569" spans="1:7" ht="15" customHeight="1" x14ac:dyDescent="0.25">
      <c r="A569" s="664" t="s">
        <v>274</v>
      </c>
      <c r="B569" s="300" t="s">
        <v>275</v>
      </c>
      <c r="C569" s="301" t="s">
        <v>11</v>
      </c>
      <c r="D569" s="141">
        <f>D570+D571+D572+D573</f>
        <v>794.4</v>
      </c>
      <c r="E569" s="141">
        <f>E570+E571+E572+E573</f>
        <v>0</v>
      </c>
      <c r="F569" s="302">
        <f t="shared" si="55"/>
        <v>0</v>
      </c>
      <c r="G569" s="141">
        <f t="shared" si="53"/>
        <v>0</v>
      </c>
    </row>
    <row r="570" spans="1:7" ht="36" customHeight="1" x14ac:dyDescent="0.25">
      <c r="A570" s="665"/>
      <c r="B570" s="673" t="s">
        <v>276</v>
      </c>
      <c r="C570" s="301" t="s">
        <v>13</v>
      </c>
      <c r="D570" s="141">
        <v>0</v>
      </c>
      <c r="E570" s="141">
        <v>0</v>
      </c>
      <c r="F570" s="302">
        <v>0</v>
      </c>
      <c r="G570" s="141">
        <f t="shared" si="53"/>
        <v>0</v>
      </c>
    </row>
    <row r="571" spans="1:7" ht="51" x14ac:dyDescent="0.25">
      <c r="A571" s="665"/>
      <c r="B571" s="673"/>
      <c r="C571" s="301" t="s">
        <v>83</v>
      </c>
      <c r="D571" s="141">
        <v>0</v>
      </c>
      <c r="E571" s="141">
        <v>0</v>
      </c>
      <c r="F571" s="302">
        <v>0</v>
      </c>
      <c r="G571" s="141">
        <f t="shared" si="53"/>
        <v>0</v>
      </c>
    </row>
    <row r="572" spans="1:7" ht="63.75" x14ac:dyDescent="0.25">
      <c r="A572" s="665"/>
      <c r="B572" s="673"/>
      <c r="C572" s="301" t="s">
        <v>12</v>
      </c>
      <c r="D572" s="141">
        <v>794.4</v>
      </c>
      <c r="E572" s="141">
        <v>0</v>
      </c>
      <c r="F572" s="302">
        <f t="shared" si="55"/>
        <v>0</v>
      </c>
      <c r="G572" s="141">
        <f t="shared" si="53"/>
        <v>0</v>
      </c>
    </row>
    <row r="573" spans="1:7" ht="25.5" x14ac:dyDescent="0.25">
      <c r="A573" s="666"/>
      <c r="B573" s="674"/>
      <c r="C573" s="301" t="s">
        <v>84</v>
      </c>
      <c r="D573" s="141">
        <v>0</v>
      </c>
      <c r="E573" s="141">
        <v>0</v>
      </c>
      <c r="F573" s="302">
        <v>0</v>
      </c>
      <c r="G573" s="141">
        <f t="shared" si="53"/>
        <v>0</v>
      </c>
    </row>
    <row r="574" spans="1:7" ht="15" customHeight="1" x14ac:dyDescent="0.25">
      <c r="A574" s="664" t="s">
        <v>277</v>
      </c>
      <c r="B574" s="303" t="s">
        <v>278</v>
      </c>
      <c r="C574" s="301" t="s">
        <v>11</v>
      </c>
      <c r="D574" s="141">
        <f>D575+D576+D577+D578</f>
        <v>560</v>
      </c>
      <c r="E574" s="141">
        <f>E575+E576+E577+E578</f>
        <v>170</v>
      </c>
      <c r="F574" s="302">
        <f t="shared" si="55"/>
        <v>0.30357142857142855</v>
      </c>
      <c r="G574" s="141">
        <f t="shared" si="53"/>
        <v>170</v>
      </c>
    </row>
    <row r="575" spans="1:7" ht="38.25" x14ac:dyDescent="0.25">
      <c r="A575" s="665"/>
      <c r="B575" s="673" t="s">
        <v>279</v>
      </c>
      <c r="C575" s="301" t="s">
        <v>13</v>
      </c>
      <c r="D575" s="141">
        <v>0</v>
      </c>
      <c r="E575" s="141">
        <v>0</v>
      </c>
      <c r="F575" s="302">
        <v>0</v>
      </c>
      <c r="G575" s="141">
        <f t="shared" si="53"/>
        <v>0</v>
      </c>
    </row>
    <row r="576" spans="1:7" ht="51" x14ac:dyDescent="0.25">
      <c r="A576" s="665"/>
      <c r="B576" s="673"/>
      <c r="C576" s="301" t="s">
        <v>83</v>
      </c>
      <c r="D576" s="141">
        <v>0</v>
      </c>
      <c r="E576" s="141">
        <v>0</v>
      </c>
      <c r="F576" s="302">
        <v>0</v>
      </c>
      <c r="G576" s="141">
        <f t="shared" si="53"/>
        <v>0</v>
      </c>
    </row>
    <row r="577" spans="1:7" ht="63.75" x14ac:dyDescent="0.25">
      <c r="A577" s="665"/>
      <c r="B577" s="673"/>
      <c r="C577" s="301" t="s">
        <v>12</v>
      </c>
      <c r="D577" s="141">
        <v>560</v>
      </c>
      <c r="E577" s="141">
        <v>170</v>
      </c>
      <c r="F577" s="302">
        <f t="shared" si="55"/>
        <v>0.30357142857142855</v>
      </c>
      <c r="G577" s="141">
        <f t="shared" si="53"/>
        <v>170</v>
      </c>
    </row>
    <row r="578" spans="1:7" ht="25.5" x14ac:dyDescent="0.25">
      <c r="A578" s="666"/>
      <c r="B578" s="674"/>
      <c r="C578" s="301" t="s">
        <v>84</v>
      </c>
      <c r="D578" s="141">
        <v>0</v>
      </c>
      <c r="E578" s="141">
        <v>0</v>
      </c>
      <c r="F578" s="302">
        <v>0</v>
      </c>
      <c r="G578" s="141">
        <f t="shared" si="53"/>
        <v>0</v>
      </c>
    </row>
    <row r="579" spans="1:7" ht="15" customHeight="1" x14ac:dyDescent="0.25">
      <c r="A579" s="664" t="s">
        <v>280</v>
      </c>
      <c r="B579" s="300" t="s">
        <v>281</v>
      </c>
      <c r="C579" s="301" t="s">
        <v>11</v>
      </c>
      <c r="D579" s="141">
        <f>D580+D581+D582+D583</f>
        <v>800</v>
      </c>
      <c r="E579" s="141">
        <f>E580+E581+E582+E583</f>
        <v>800</v>
      </c>
      <c r="F579" s="302">
        <f t="shared" si="55"/>
        <v>1</v>
      </c>
      <c r="G579" s="141">
        <f t="shared" si="53"/>
        <v>800</v>
      </c>
    </row>
    <row r="580" spans="1:7" ht="36" customHeight="1" x14ac:dyDescent="0.25">
      <c r="A580" s="665"/>
      <c r="B580" s="673" t="s">
        <v>282</v>
      </c>
      <c r="C580" s="301" t="s">
        <v>13</v>
      </c>
      <c r="D580" s="141">
        <v>0</v>
      </c>
      <c r="E580" s="141">
        <v>0</v>
      </c>
      <c r="F580" s="302">
        <v>0</v>
      </c>
      <c r="G580" s="141">
        <f t="shared" ref="G580:G643" si="56">E580</f>
        <v>0</v>
      </c>
    </row>
    <row r="581" spans="1:7" ht="51" x14ac:dyDescent="0.25">
      <c r="A581" s="665"/>
      <c r="B581" s="673"/>
      <c r="C581" s="301" t="s">
        <v>83</v>
      </c>
      <c r="D581" s="141">
        <v>0</v>
      </c>
      <c r="E581" s="141">
        <v>0</v>
      </c>
      <c r="F581" s="302">
        <v>0</v>
      </c>
      <c r="G581" s="141">
        <f t="shared" si="56"/>
        <v>0</v>
      </c>
    </row>
    <row r="582" spans="1:7" ht="63.75" x14ac:dyDescent="0.25">
      <c r="A582" s="665"/>
      <c r="B582" s="673"/>
      <c r="C582" s="301" t="s">
        <v>12</v>
      </c>
      <c r="D582" s="141">
        <v>800</v>
      </c>
      <c r="E582" s="141">
        <v>800</v>
      </c>
      <c r="F582" s="302">
        <f t="shared" si="55"/>
        <v>1</v>
      </c>
      <c r="G582" s="141">
        <f t="shared" si="56"/>
        <v>800</v>
      </c>
    </row>
    <row r="583" spans="1:7" ht="25.5" x14ac:dyDescent="0.25">
      <c r="A583" s="666"/>
      <c r="B583" s="674"/>
      <c r="C583" s="301" t="s">
        <v>84</v>
      </c>
      <c r="D583" s="141">
        <v>0</v>
      </c>
      <c r="E583" s="141">
        <v>0</v>
      </c>
      <c r="F583" s="302">
        <v>0</v>
      </c>
      <c r="G583" s="141">
        <f t="shared" si="56"/>
        <v>0</v>
      </c>
    </row>
    <row r="584" spans="1:7" ht="15" customHeight="1" x14ac:dyDescent="0.25">
      <c r="A584" s="664" t="s">
        <v>283</v>
      </c>
      <c r="B584" s="303" t="s">
        <v>284</v>
      </c>
      <c r="C584" s="301" t="s">
        <v>11</v>
      </c>
      <c r="D584" s="141">
        <f>D585+D586+D587+D588</f>
        <v>191.9</v>
      </c>
      <c r="E584" s="141">
        <f>E585+E586+E587+E588</f>
        <v>134.30000000000001</v>
      </c>
      <c r="F584" s="302">
        <f t="shared" si="55"/>
        <v>0.69984366857738411</v>
      </c>
      <c r="G584" s="141">
        <f t="shared" si="56"/>
        <v>134.30000000000001</v>
      </c>
    </row>
    <row r="585" spans="1:7" ht="38.25" x14ac:dyDescent="0.25">
      <c r="A585" s="665"/>
      <c r="B585" s="673" t="s">
        <v>285</v>
      </c>
      <c r="C585" s="301" t="s">
        <v>13</v>
      </c>
      <c r="D585" s="141">
        <v>0</v>
      </c>
      <c r="E585" s="141">
        <v>0</v>
      </c>
      <c r="F585" s="302">
        <v>0</v>
      </c>
      <c r="G585" s="141">
        <f t="shared" si="56"/>
        <v>0</v>
      </c>
    </row>
    <row r="586" spans="1:7" ht="51" x14ac:dyDescent="0.25">
      <c r="A586" s="665"/>
      <c r="B586" s="673"/>
      <c r="C586" s="301" t="s">
        <v>83</v>
      </c>
      <c r="D586" s="141">
        <v>0</v>
      </c>
      <c r="E586" s="141">
        <v>0</v>
      </c>
      <c r="F586" s="302">
        <v>0</v>
      </c>
      <c r="G586" s="141">
        <f t="shared" si="56"/>
        <v>0</v>
      </c>
    </row>
    <row r="587" spans="1:7" ht="63.75" x14ac:dyDescent="0.25">
      <c r="A587" s="665"/>
      <c r="B587" s="673"/>
      <c r="C587" s="301" t="s">
        <v>12</v>
      </c>
      <c r="D587" s="141">
        <v>191.9</v>
      </c>
      <c r="E587" s="141">
        <v>134.30000000000001</v>
      </c>
      <c r="F587" s="302">
        <f t="shared" si="55"/>
        <v>0.69984366857738411</v>
      </c>
      <c r="G587" s="141">
        <f t="shared" si="56"/>
        <v>134.30000000000001</v>
      </c>
    </row>
    <row r="588" spans="1:7" ht="25.5" x14ac:dyDescent="0.25">
      <c r="A588" s="666"/>
      <c r="B588" s="674"/>
      <c r="C588" s="301" t="s">
        <v>84</v>
      </c>
      <c r="D588" s="141">
        <v>0</v>
      </c>
      <c r="E588" s="141">
        <v>0</v>
      </c>
      <c r="F588" s="302">
        <v>0</v>
      </c>
      <c r="G588" s="141">
        <f t="shared" si="56"/>
        <v>0</v>
      </c>
    </row>
    <row r="589" spans="1:7" x14ac:dyDescent="0.25">
      <c r="A589" s="664">
        <v>3</v>
      </c>
      <c r="B589" s="300" t="s">
        <v>286</v>
      </c>
      <c r="C589" s="301" t="s">
        <v>11</v>
      </c>
      <c r="D589" s="141">
        <f>D590+D591+D592+D593</f>
        <v>27429</v>
      </c>
      <c r="E589" s="141">
        <f>E590+E591+E592+E593</f>
        <v>10544.816000000001</v>
      </c>
      <c r="F589" s="302">
        <f t="shared" si="55"/>
        <v>0.38444040978526378</v>
      </c>
      <c r="G589" s="141">
        <f t="shared" si="56"/>
        <v>10544.816000000001</v>
      </c>
    </row>
    <row r="590" spans="1:7" ht="38.25" x14ac:dyDescent="0.25">
      <c r="A590" s="665"/>
      <c r="B590" s="673" t="s">
        <v>287</v>
      </c>
      <c r="C590" s="301" t="s">
        <v>13</v>
      </c>
      <c r="D590" s="141">
        <f t="shared" ref="D590:E593" si="57">D595</f>
        <v>0</v>
      </c>
      <c r="E590" s="141">
        <f t="shared" si="57"/>
        <v>0</v>
      </c>
      <c r="F590" s="302">
        <v>0</v>
      </c>
      <c r="G590" s="141">
        <f t="shared" si="56"/>
        <v>0</v>
      </c>
    </row>
    <row r="591" spans="1:7" ht="51" x14ac:dyDescent="0.25">
      <c r="A591" s="665"/>
      <c r="B591" s="673"/>
      <c r="C591" s="301" t="s">
        <v>83</v>
      </c>
      <c r="D591" s="141">
        <f t="shared" si="57"/>
        <v>0</v>
      </c>
      <c r="E591" s="141">
        <f t="shared" si="57"/>
        <v>0</v>
      </c>
      <c r="F591" s="302">
        <v>0</v>
      </c>
      <c r="G591" s="141">
        <f t="shared" si="56"/>
        <v>0</v>
      </c>
    </row>
    <row r="592" spans="1:7" ht="63.75" x14ac:dyDescent="0.25">
      <c r="A592" s="665"/>
      <c r="B592" s="673"/>
      <c r="C592" s="301" t="s">
        <v>12</v>
      </c>
      <c r="D592" s="141">
        <f t="shared" si="57"/>
        <v>27429</v>
      </c>
      <c r="E592" s="141">
        <f t="shared" si="57"/>
        <v>10544.816000000001</v>
      </c>
      <c r="F592" s="302">
        <f t="shared" si="55"/>
        <v>0.38444040978526378</v>
      </c>
      <c r="G592" s="141">
        <f t="shared" si="56"/>
        <v>10544.816000000001</v>
      </c>
    </row>
    <row r="593" spans="1:7" ht="25.5" x14ac:dyDescent="0.25">
      <c r="A593" s="666"/>
      <c r="B593" s="674"/>
      <c r="C593" s="301" t="s">
        <v>84</v>
      </c>
      <c r="D593" s="141">
        <f t="shared" si="57"/>
        <v>0</v>
      </c>
      <c r="E593" s="141">
        <f t="shared" si="57"/>
        <v>0</v>
      </c>
      <c r="F593" s="302">
        <v>0</v>
      </c>
      <c r="G593" s="141">
        <f t="shared" si="56"/>
        <v>0</v>
      </c>
    </row>
    <row r="594" spans="1:7" ht="15" customHeight="1" x14ac:dyDescent="0.25">
      <c r="A594" s="664" t="s">
        <v>237</v>
      </c>
      <c r="B594" s="303" t="s">
        <v>288</v>
      </c>
      <c r="C594" s="301" t="s">
        <v>11</v>
      </c>
      <c r="D594" s="141">
        <f>D595+D596+D597+D598</f>
        <v>27429</v>
      </c>
      <c r="E594" s="141">
        <f>E595+E596+E597+E598</f>
        <v>10544.816000000001</v>
      </c>
      <c r="F594" s="302">
        <f t="shared" si="55"/>
        <v>0.38444040978526378</v>
      </c>
      <c r="G594" s="141">
        <f t="shared" si="56"/>
        <v>10544.816000000001</v>
      </c>
    </row>
    <row r="595" spans="1:7" ht="36" customHeight="1" x14ac:dyDescent="0.25">
      <c r="A595" s="665"/>
      <c r="B595" s="673" t="s">
        <v>289</v>
      </c>
      <c r="C595" s="301" t="s">
        <v>13</v>
      </c>
      <c r="D595" s="141">
        <v>0</v>
      </c>
      <c r="E595" s="141">
        <v>0</v>
      </c>
      <c r="F595" s="302">
        <v>0</v>
      </c>
      <c r="G595" s="141">
        <f t="shared" si="56"/>
        <v>0</v>
      </c>
    </row>
    <row r="596" spans="1:7" ht="51" x14ac:dyDescent="0.25">
      <c r="A596" s="665"/>
      <c r="B596" s="673"/>
      <c r="C596" s="301" t="s">
        <v>83</v>
      </c>
      <c r="D596" s="141">
        <v>0</v>
      </c>
      <c r="E596" s="141">
        <v>0</v>
      </c>
      <c r="F596" s="302">
        <v>0</v>
      </c>
      <c r="G596" s="141">
        <f t="shared" si="56"/>
        <v>0</v>
      </c>
    </row>
    <row r="597" spans="1:7" ht="63.75" x14ac:dyDescent="0.25">
      <c r="A597" s="665"/>
      <c r="B597" s="673"/>
      <c r="C597" s="301" t="s">
        <v>12</v>
      </c>
      <c r="D597" s="141">
        <v>27429</v>
      </c>
      <c r="E597" s="141">
        <v>10544.816000000001</v>
      </c>
      <c r="F597" s="302">
        <f t="shared" si="55"/>
        <v>0.38444040978526378</v>
      </c>
      <c r="G597" s="141">
        <f t="shared" si="56"/>
        <v>10544.816000000001</v>
      </c>
    </row>
    <row r="598" spans="1:7" ht="25.5" x14ac:dyDescent="0.25">
      <c r="A598" s="666"/>
      <c r="B598" s="674"/>
      <c r="C598" s="301" t="s">
        <v>84</v>
      </c>
      <c r="D598" s="141">
        <v>0</v>
      </c>
      <c r="E598" s="141">
        <v>0</v>
      </c>
      <c r="F598" s="302">
        <v>0</v>
      </c>
      <c r="G598" s="141">
        <f t="shared" si="56"/>
        <v>0</v>
      </c>
    </row>
    <row r="599" spans="1:7" x14ac:dyDescent="0.25">
      <c r="A599" s="664">
        <v>4</v>
      </c>
      <c r="B599" s="300" t="s">
        <v>240</v>
      </c>
      <c r="C599" s="301" t="s">
        <v>11</v>
      </c>
      <c r="D599" s="141">
        <f>D600+D601+D602+D603</f>
        <v>250</v>
      </c>
      <c r="E599" s="141">
        <f>E600+E601+E602+E603</f>
        <v>0</v>
      </c>
      <c r="F599" s="302">
        <f>E599/D599*100</f>
        <v>0</v>
      </c>
      <c r="G599" s="141">
        <f t="shared" si="56"/>
        <v>0</v>
      </c>
    </row>
    <row r="600" spans="1:7" ht="38.25" x14ac:dyDescent="0.25">
      <c r="A600" s="665"/>
      <c r="B600" s="673" t="s">
        <v>290</v>
      </c>
      <c r="C600" s="301" t="s">
        <v>13</v>
      </c>
      <c r="D600" s="141">
        <f t="shared" ref="D600:D603" si="58">D605</f>
        <v>0</v>
      </c>
      <c r="E600" s="141">
        <f>E605</f>
        <v>0</v>
      </c>
      <c r="F600" s="302">
        <v>0</v>
      </c>
      <c r="G600" s="141">
        <f t="shared" si="56"/>
        <v>0</v>
      </c>
    </row>
    <row r="601" spans="1:7" ht="51" x14ac:dyDescent="0.25">
      <c r="A601" s="665"/>
      <c r="B601" s="673"/>
      <c r="C601" s="301" t="s">
        <v>83</v>
      </c>
      <c r="D601" s="141">
        <f t="shared" si="58"/>
        <v>0</v>
      </c>
      <c r="E601" s="141">
        <f>E606</f>
        <v>0</v>
      </c>
      <c r="F601" s="302">
        <v>0</v>
      </c>
      <c r="G601" s="141">
        <f t="shared" si="56"/>
        <v>0</v>
      </c>
    </row>
    <row r="602" spans="1:7" ht="63.75" x14ac:dyDescent="0.25">
      <c r="A602" s="665"/>
      <c r="B602" s="673"/>
      <c r="C602" s="301" t="s">
        <v>12</v>
      </c>
      <c r="D602" s="141">
        <f t="shared" si="58"/>
        <v>250</v>
      </c>
      <c r="E602" s="141">
        <f>E607</f>
        <v>0</v>
      </c>
      <c r="F602" s="302">
        <f>E602/D602*100</f>
        <v>0</v>
      </c>
      <c r="G602" s="141">
        <f t="shared" si="56"/>
        <v>0</v>
      </c>
    </row>
    <row r="603" spans="1:7" ht="25.5" x14ac:dyDescent="0.25">
      <c r="A603" s="666"/>
      <c r="B603" s="674"/>
      <c r="C603" s="301" t="s">
        <v>84</v>
      </c>
      <c r="D603" s="141">
        <f t="shared" si="58"/>
        <v>0</v>
      </c>
      <c r="E603" s="141">
        <f>E608</f>
        <v>0</v>
      </c>
      <c r="F603" s="302">
        <v>0</v>
      </c>
      <c r="G603" s="141">
        <f t="shared" si="56"/>
        <v>0</v>
      </c>
    </row>
    <row r="604" spans="1:7" x14ac:dyDescent="0.25">
      <c r="A604" s="664" t="s">
        <v>242</v>
      </c>
      <c r="B604" s="300" t="s">
        <v>288</v>
      </c>
      <c r="C604" s="301" t="s">
        <v>11</v>
      </c>
      <c r="D604" s="141">
        <f>D605+D606+D607+D608</f>
        <v>250</v>
      </c>
      <c r="E604" s="141">
        <f>E605+E606+E607+E608</f>
        <v>0</v>
      </c>
      <c r="F604" s="302">
        <f>E604/D604*100</f>
        <v>0</v>
      </c>
      <c r="G604" s="141">
        <f t="shared" si="56"/>
        <v>0</v>
      </c>
    </row>
    <row r="605" spans="1:7" ht="36" customHeight="1" x14ac:dyDescent="0.25">
      <c r="A605" s="665"/>
      <c r="B605" s="673" t="s">
        <v>291</v>
      </c>
      <c r="C605" s="301" t="s">
        <v>13</v>
      </c>
      <c r="D605" s="141">
        <v>0</v>
      </c>
      <c r="E605" s="141">
        <v>0</v>
      </c>
      <c r="F605" s="302">
        <v>0</v>
      </c>
      <c r="G605" s="141">
        <f t="shared" si="56"/>
        <v>0</v>
      </c>
    </row>
    <row r="606" spans="1:7" ht="51" x14ac:dyDescent="0.25">
      <c r="A606" s="665"/>
      <c r="B606" s="673"/>
      <c r="C606" s="301" t="s">
        <v>83</v>
      </c>
      <c r="D606" s="141">
        <v>0</v>
      </c>
      <c r="E606" s="141">
        <v>0</v>
      </c>
      <c r="F606" s="302">
        <v>0</v>
      </c>
      <c r="G606" s="141">
        <f t="shared" si="56"/>
        <v>0</v>
      </c>
    </row>
    <row r="607" spans="1:7" ht="63.75" x14ac:dyDescent="0.25">
      <c r="A607" s="665"/>
      <c r="B607" s="673"/>
      <c r="C607" s="301" t="s">
        <v>12</v>
      </c>
      <c r="D607" s="141">
        <v>250</v>
      </c>
      <c r="E607" s="141">
        <v>0</v>
      </c>
      <c r="F607" s="302">
        <f>E607/D607*100</f>
        <v>0</v>
      </c>
      <c r="G607" s="141">
        <f t="shared" si="56"/>
        <v>0</v>
      </c>
    </row>
    <row r="608" spans="1:7" ht="25.5" x14ac:dyDescent="0.25">
      <c r="A608" s="666"/>
      <c r="B608" s="674"/>
      <c r="C608" s="301" t="s">
        <v>84</v>
      </c>
      <c r="D608" s="141">
        <v>0</v>
      </c>
      <c r="E608" s="141">
        <v>0</v>
      </c>
      <c r="F608" s="302">
        <v>0</v>
      </c>
      <c r="G608" s="141">
        <f t="shared" si="56"/>
        <v>0</v>
      </c>
    </row>
    <row r="609" spans="1:7" x14ac:dyDescent="0.25">
      <c r="A609" s="664">
        <v>5</v>
      </c>
      <c r="B609" s="300" t="s">
        <v>246</v>
      </c>
      <c r="C609" s="301" t="s">
        <v>11</v>
      </c>
      <c r="D609" s="141">
        <f>D610+D611+D612+D613</f>
        <v>0</v>
      </c>
      <c r="E609" s="141">
        <f>E610+E611+E612+E613</f>
        <v>0</v>
      </c>
      <c r="F609" s="302">
        <v>0</v>
      </c>
      <c r="G609" s="141">
        <f t="shared" si="56"/>
        <v>0</v>
      </c>
    </row>
    <row r="610" spans="1:7" ht="36" customHeight="1" x14ac:dyDescent="0.25">
      <c r="A610" s="665"/>
      <c r="B610" s="673" t="s">
        <v>292</v>
      </c>
      <c r="C610" s="301" t="s">
        <v>13</v>
      </c>
      <c r="D610" s="141">
        <f t="shared" ref="D610:E611" si="59">D615</f>
        <v>0</v>
      </c>
      <c r="E610" s="141">
        <f t="shared" si="59"/>
        <v>0</v>
      </c>
      <c r="F610" s="302">
        <v>0</v>
      </c>
      <c r="G610" s="141">
        <f t="shared" si="56"/>
        <v>0</v>
      </c>
    </row>
    <row r="611" spans="1:7" ht="51" x14ac:dyDescent="0.25">
      <c r="A611" s="665"/>
      <c r="B611" s="673"/>
      <c r="C611" s="301" t="s">
        <v>83</v>
      </c>
      <c r="D611" s="141">
        <f t="shared" si="59"/>
        <v>0</v>
      </c>
      <c r="E611" s="141">
        <f t="shared" si="59"/>
        <v>0</v>
      </c>
      <c r="F611" s="302">
        <v>0</v>
      </c>
      <c r="G611" s="141">
        <f t="shared" si="56"/>
        <v>0</v>
      </c>
    </row>
    <row r="612" spans="1:7" ht="63.75" x14ac:dyDescent="0.25">
      <c r="A612" s="665"/>
      <c r="B612" s="673"/>
      <c r="C612" s="301" t="s">
        <v>12</v>
      </c>
      <c r="D612" s="141">
        <f>D617</f>
        <v>0</v>
      </c>
      <c r="E612" s="141">
        <f>E617</f>
        <v>0</v>
      </c>
      <c r="F612" s="302">
        <v>0</v>
      </c>
      <c r="G612" s="141">
        <f t="shared" si="56"/>
        <v>0</v>
      </c>
    </row>
    <row r="613" spans="1:7" ht="25.5" x14ac:dyDescent="0.25">
      <c r="A613" s="666"/>
      <c r="B613" s="674"/>
      <c r="C613" s="301" t="s">
        <v>84</v>
      </c>
      <c r="D613" s="141">
        <f>D618</f>
        <v>0</v>
      </c>
      <c r="E613" s="141">
        <f>E618</f>
        <v>0</v>
      </c>
      <c r="F613" s="302">
        <v>0</v>
      </c>
      <c r="G613" s="141">
        <f t="shared" si="56"/>
        <v>0</v>
      </c>
    </row>
    <row r="614" spans="1:7" ht="15" customHeight="1" x14ac:dyDescent="0.25">
      <c r="A614" s="664" t="s">
        <v>248</v>
      </c>
      <c r="B614" s="303" t="s">
        <v>288</v>
      </c>
      <c r="C614" s="301" t="s">
        <v>11</v>
      </c>
      <c r="D614" s="141">
        <f>D615+D616+D617+D618</f>
        <v>0</v>
      </c>
      <c r="E614" s="141">
        <f>E615+E616+E617+E618</f>
        <v>0</v>
      </c>
      <c r="F614" s="302">
        <v>0</v>
      </c>
      <c r="G614" s="141">
        <f t="shared" si="56"/>
        <v>0</v>
      </c>
    </row>
    <row r="615" spans="1:7" ht="36" customHeight="1" x14ac:dyDescent="0.25">
      <c r="A615" s="665"/>
      <c r="B615" s="673" t="s">
        <v>293</v>
      </c>
      <c r="C615" s="301" t="s">
        <v>13</v>
      </c>
      <c r="D615" s="141">
        <v>0</v>
      </c>
      <c r="E615" s="141">
        <v>0</v>
      </c>
      <c r="F615" s="302">
        <v>0</v>
      </c>
      <c r="G615" s="141">
        <f t="shared" si="56"/>
        <v>0</v>
      </c>
    </row>
    <row r="616" spans="1:7" ht="51" x14ac:dyDescent="0.25">
      <c r="A616" s="665"/>
      <c r="B616" s="673"/>
      <c r="C616" s="301" t="s">
        <v>83</v>
      </c>
      <c r="D616" s="141">
        <v>0</v>
      </c>
      <c r="E616" s="141">
        <v>0</v>
      </c>
      <c r="F616" s="302">
        <v>0</v>
      </c>
      <c r="G616" s="141">
        <f t="shared" si="56"/>
        <v>0</v>
      </c>
    </row>
    <row r="617" spans="1:7" ht="63.75" x14ac:dyDescent="0.25">
      <c r="A617" s="665"/>
      <c r="B617" s="673"/>
      <c r="C617" s="301" t="s">
        <v>12</v>
      </c>
      <c r="D617" s="141">
        <v>0</v>
      </c>
      <c r="E617" s="141">
        <v>0</v>
      </c>
      <c r="F617" s="302">
        <v>0</v>
      </c>
      <c r="G617" s="141">
        <f t="shared" si="56"/>
        <v>0</v>
      </c>
    </row>
    <row r="618" spans="1:7" ht="25.5" x14ac:dyDescent="0.25">
      <c r="A618" s="666"/>
      <c r="B618" s="674"/>
      <c r="C618" s="301" t="s">
        <v>84</v>
      </c>
      <c r="D618" s="141">
        <v>0</v>
      </c>
      <c r="E618" s="141">
        <v>0</v>
      </c>
      <c r="F618" s="302">
        <v>0</v>
      </c>
      <c r="G618" s="141">
        <f t="shared" si="56"/>
        <v>0</v>
      </c>
    </row>
    <row r="619" spans="1:7" ht="15" customHeight="1" x14ac:dyDescent="0.25">
      <c r="A619" s="719" t="s">
        <v>983</v>
      </c>
      <c r="B619" s="730"/>
      <c r="C619" s="297" t="s">
        <v>11</v>
      </c>
      <c r="D619" s="298">
        <f>D620+D621+D622+D623</f>
        <v>111181</v>
      </c>
      <c r="E619" s="298">
        <f>E620+E621+E622+E623</f>
        <v>55541.713999999993</v>
      </c>
      <c r="F619" s="299">
        <f t="shared" ref="F619" si="60">E619/D619</f>
        <v>0.49956120200393944</v>
      </c>
      <c r="G619" s="298">
        <f t="shared" si="56"/>
        <v>55541.713999999993</v>
      </c>
    </row>
    <row r="620" spans="1:7" ht="38.25" x14ac:dyDescent="0.25">
      <c r="A620" s="731"/>
      <c r="B620" s="732"/>
      <c r="C620" s="297" t="s">
        <v>13</v>
      </c>
      <c r="D620" s="298">
        <f t="shared" ref="D620:E623" si="61">D625+D635+D645+D655+D665</f>
        <v>0</v>
      </c>
      <c r="E620" s="298">
        <f t="shared" si="61"/>
        <v>0</v>
      </c>
      <c r="F620" s="299">
        <v>0</v>
      </c>
      <c r="G620" s="298">
        <f t="shared" si="56"/>
        <v>0</v>
      </c>
    </row>
    <row r="621" spans="1:7" ht="51" x14ac:dyDescent="0.25">
      <c r="A621" s="731"/>
      <c r="B621" s="732"/>
      <c r="C621" s="297" t="s">
        <v>83</v>
      </c>
      <c r="D621" s="298">
        <f t="shared" si="61"/>
        <v>0</v>
      </c>
      <c r="E621" s="298">
        <f t="shared" si="61"/>
        <v>0</v>
      </c>
      <c r="F621" s="299">
        <v>0</v>
      </c>
      <c r="G621" s="298">
        <f t="shared" si="56"/>
        <v>0</v>
      </c>
    </row>
    <row r="622" spans="1:7" ht="63.75" x14ac:dyDescent="0.25">
      <c r="A622" s="731"/>
      <c r="B622" s="732"/>
      <c r="C622" s="297" t="s">
        <v>12</v>
      </c>
      <c r="D622" s="298">
        <f t="shared" si="61"/>
        <v>111181</v>
      </c>
      <c r="E622" s="298">
        <f t="shared" si="61"/>
        <v>55541.713999999993</v>
      </c>
      <c r="F622" s="299">
        <f t="shared" ref="F622" si="62">E622/D622</f>
        <v>0.49956120200393944</v>
      </c>
      <c r="G622" s="298">
        <f t="shared" si="56"/>
        <v>55541.713999999993</v>
      </c>
    </row>
    <row r="623" spans="1:7" ht="25.5" x14ac:dyDescent="0.25">
      <c r="A623" s="733"/>
      <c r="B623" s="734"/>
      <c r="C623" s="297" t="s">
        <v>84</v>
      </c>
      <c r="D623" s="298">
        <f t="shared" si="61"/>
        <v>0</v>
      </c>
      <c r="E623" s="298">
        <f t="shared" si="61"/>
        <v>0</v>
      </c>
      <c r="F623" s="299">
        <v>0</v>
      </c>
      <c r="G623" s="298">
        <f t="shared" si="56"/>
        <v>0</v>
      </c>
    </row>
    <row r="624" spans="1:7" x14ac:dyDescent="0.25">
      <c r="A624" s="664">
        <v>1</v>
      </c>
      <c r="B624" s="300" t="s">
        <v>85</v>
      </c>
      <c r="C624" s="301" t="s">
        <v>11</v>
      </c>
      <c r="D624" s="141">
        <f>D625+D626+D632+D628</f>
        <v>30234</v>
      </c>
      <c r="E624" s="141">
        <f>E625+E626+E632+E628</f>
        <v>11029.593000000001</v>
      </c>
      <c r="F624" s="302">
        <f>E624/D624*100</f>
        <v>36.480760071442745</v>
      </c>
      <c r="G624" s="141">
        <f t="shared" si="56"/>
        <v>11029.593000000001</v>
      </c>
    </row>
    <row r="625" spans="1:7" ht="38.25" x14ac:dyDescent="0.25">
      <c r="A625" s="665"/>
      <c r="B625" s="667" t="s">
        <v>294</v>
      </c>
      <c r="C625" s="301" t="s">
        <v>13</v>
      </c>
      <c r="D625" s="141">
        <f t="shared" ref="D625:D628" si="63">D630</f>
        <v>0</v>
      </c>
      <c r="E625" s="141">
        <f>E630</f>
        <v>0</v>
      </c>
      <c r="F625" s="302">
        <v>0</v>
      </c>
      <c r="G625" s="141">
        <f t="shared" si="56"/>
        <v>0</v>
      </c>
    </row>
    <row r="626" spans="1:7" ht="51" x14ac:dyDescent="0.25">
      <c r="A626" s="665"/>
      <c r="B626" s="667"/>
      <c r="C626" s="301" t="s">
        <v>83</v>
      </c>
      <c r="D626" s="141">
        <f t="shared" si="63"/>
        <v>0</v>
      </c>
      <c r="E626" s="141">
        <f>E631</f>
        <v>0</v>
      </c>
      <c r="F626" s="302">
        <v>0</v>
      </c>
      <c r="G626" s="141">
        <f t="shared" si="56"/>
        <v>0</v>
      </c>
    </row>
    <row r="627" spans="1:7" ht="63.75" x14ac:dyDescent="0.25">
      <c r="A627" s="665"/>
      <c r="B627" s="667"/>
      <c r="C627" s="301" t="s">
        <v>12</v>
      </c>
      <c r="D627" s="141">
        <f>D632</f>
        <v>30234</v>
      </c>
      <c r="E627" s="141">
        <f>E632</f>
        <v>11029.593000000001</v>
      </c>
      <c r="F627" s="302">
        <f t="shared" ref="F627" si="64">E627/D627</f>
        <v>0.36480760071442747</v>
      </c>
      <c r="G627" s="141">
        <f t="shared" si="56"/>
        <v>11029.593000000001</v>
      </c>
    </row>
    <row r="628" spans="1:7" ht="25.5" x14ac:dyDescent="0.25">
      <c r="A628" s="666"/>
      <c r="B628" s="668"/>
      <c r="C628" s="301" t="s">
        <v>84</v>
      </c>
      <c r="D628" s="141">
        <f t="shared" si="63"/>
        <v>0</v>
      </c>
      <c r="E628" s="141">
        <f>E633</f>
        <v>0</v>
      </c>
      <c r="F628" s="302">
        <v>0</v>
      </c>
      <c r="G628" s="141">
        <f t="shared" si="56"/>
        <v>0</v>
      </c>
    </row>
    <row r="629" spans="1:7" ht="15" customHeight="1" x14ac:dyDescent="0.25">
      <c r="A629" s="664">
        <v>1.1000000000000001</v>
      </c>
      <c r="B629" s="300" t="s">
        <v>89</v>
      </c>
      <c r="C629" s="301" t="s">
        <v>11</v>
      </c>
      <c r="D629" s="141">
        <f>D630+D631+D632+D633</f>
        <v>30234</v>
      </c>
      <c r="E629" s="141">
        <f>E630+E631+E632+E633</f>
        <v>11029.593000000001</v>
      </c>
      <c r="F629" s="302">
        <f t="shared" ref="F629" si="65">E629/D629</f>
        <v>0.36480760071442747</v>
      </c>
      <c r="G629" s="141">
        <f t="shared" si="56"/>
        <v>11029.593000000001</v>
      </c>
    </row>
    <row r="630" spans="1:7" ht="38.25" x14ac:dyDescent="0.25">
      <c r="A630" s="665"/>
      <c r="B630" s="667" t="s">
        <v>295</v>
      </c>
      <c r="C630" s="301" t="s">
        <v>13</v>
      </c>
      <c r="D630" s="141">
        <v>0</v>
      </c>
      <c r="E630" s="141">
        <v>0</v>
      </c>
      <c r="F630" s="302">
        <v>0</v>
      </c>
      <c r="G630" s="141">
        <f t="shared" si="56"/>
        <v>0</v>
      </c>
    </row>
    <row r="631" spans="1:7" ht="51" x14ac:dyDescent="0.25">
      <c r="A631" s="665"/>
      <c r="B631" s="667"/>
      <c r="C631" s="301" t="s">
        <v>83</v>
      </c>
      <c r="D631" s="141">
        <v>0</v>
      </c>
      <c r="E631" s="141">
        <v>0</v>
      </c>
      <c r="F631" s="302">
        <v>0</v>
      </c>
      <c r="G631" s="141">
        <f t="shared" si="56"/>
        <v>0</v>
      </c>
    </row>
    <row r="632" spans="1:7" ht="63.75" x14ac:dyDescent="0.25">
      <c r="A632" s="665"/>
      <c r="B632" s="667"/>
      <c r="C632" s="301" t="s">
        <v>12</v>
      </c>
      <c r="D632" s="141">
        <v>30234</v>
      </c>
      <c r="E632" s="141">
        <v>11029.593000000001</v>
      </c>
      <c r="F632" s="302">
        <f t="shared" ref="F632" si="66">E632/D632</f>
        <v>0.36480760071442747</v>
      </c>
      <c r="G632" s="305">
        <f t="shared" si="56"/>
        <v>11029.593000000001</v>
      </c>
    </row>
    <row r="633" spans="1:7" ht="25.5" x14ac:dyDescent="0.25">
      <c r="A633" s="666"/>
      <c r="B633" s="668"/>
      <c r="C633" s="301" t="s">
        <v>84</v>
      </c>
      <c r="D633" s="141">
        <v>0</v>
      </c>
      <c r="E633" s="141">
        <v>0</v>
      </c>
      <c r="F633" s="302">
        <v>0</v>
      </c>
      <c r="G633" s="141">
        <f t="shared" si="56"/>
        <v>0</v>
      </c>
    </row>
    <row r="634" spans="1:7" x14ac:dyDescent="0.25">
      <c r="A634" s="664">
        <v>2</v>
      </c>
      <c r="B634" s="300" t="s">
        <v>110</v>
      </c>
      <c r="C634" s="301" t="s">
        <v>11</v>
      </c>
      <c r="D634" s="141">
        <f>D635+D636+D637+D638</f>
        <v>35688</v>
      </c>
      <c r="E634" s="141">
        <f>E635+E636+E637+E638</f>
        <v>19091.621999999999</v>
      </c>
      <c r="F634" s="302">
        <f t="shared" ref="F634" si="67">E634/D634</f>
        <v>0.53495914593140548</v>
      </c>
      <c r="G634" s="141">
        <f t="shared" si="56"/>
        <v>19091.621999999999</v>
      </c>
    </row>
    <row r="635" spans="1:7" ht="36" customHeight="1" x14ac:dyDescent="0.25">
      <c r="A635" s="665"/>
      <c r="B635" s="667" t="s">
        <v>296</v>
      </c>
      <c r="C635" s="301" t="s">
        <v>13</v>
      </c>
      <c r="D635" s="141">
        <f t="shared" ref="D635:D638" si="68">D640</f>
        <v>0</v>
      </c>
      <c r="E635" s="141">
        <f>E640</f>
        <v>0</v>
      </c>
      <c r="F635" s="302">
        <v>0</v>
      </c>
      <c r="G635" s="141">
        <f t="shared" si="56"/>
        <v>0</v>
      </c>
    </row>
    <row r="636" spans="1:7" ht="51" x14ac:dyDescent="0.25">
      <c r="A636" s="665"/>
      <c r="B636" s="667"/>
      <c r="C636" s="301" t="s">
        <v>83</v>
      </c>
      <c r="D636" s="141">
        <f t="shared" si="68"/>
        <v>0</v>
      </c>
      <c r="E636" s="141">
        <f>E641</f>
        <v>0</v>
      </c>
      <c r="F636" s="302">
        <v>0</v>
      </c>
      <c r="G636" s="141">
        <f t="shared" si="56"/>
        <v>0</v>
      </c>
    </row>
    <row r="637" spans="1:7" ht="63.75" x14ac:dyDescent="0.25">
      <c r="A637" s="665"/>
      <c r="B637" s="667"/>
      <c r="C637" s="301" t="s">
        <v>12</v>
      </c>
      <c r="D637" s="141">
        <f t="shared" si="68"/>
        <v>35688</v>
      </c>
      <c r="E637" s="141">
        <f>E642</f>
        <v>19091.621999999999</v>
      </c>
      <c r="F637" s="302">
        <f t="shared" ref="F637" si="69">E637/D637</f>
        <v>0.53495914593140548</v>
      </c>
      <c r="G637" s="141">
        <f t="shared" si="56"/>
        <v>19091.621999999999</v>
      </c>
    </row>
    <row r="638" spans="1:7" ht="25.5" x14ac:dyDescent="0.25">
      <c r="A638" s="666"/>
      <c r="B638" s="668"/>
      <c r="C638" s="301" t="s">
        <v>84</v>
      </c>
      <c r="D638" s="141">
        <f t="shared" si="68"/>
        <v>0</v>
      </c>
      <c r="E638" s="141">
        <f>E643</f>
        <v>0</v>
      </c>
      <c r="F638" s="302">
        <v>0</v>
      </c>
      <c r="G638" s="141">
        <f t="shared" si="56"/>
        <v>0</v>
      </c>
    </row>
    <row r="639" spans="1:7" ht="15" customHeight="1" x14ac:dyDescent="0.25">
      <c r="A639" s="664" t="s">
        <v>56</v>
      </c>
      <c r="B639" s="304" t="s">
        <v>112</v>
      </c>
      <c r="C639" s="301" t="s">
        <v>11</v>
      </c>
      <c r="D639" s="141">
        <f>D640+D641+D642+D643</f>
        <v>35688</v>
      </c>
      <c r="E639" s="141">
        <f>E640+E641+E642+E643</f>
        <v>19091.621999999999</v>
      </c>
      <c r="F639" s="302">
        <f t="shared" ref="F639" si="70">E639/D639</f>
        <v>0.53495914593140548</v>
      </c>
      <c r="G639" s="141">
        <f t="shared" si="56"/>
        <v>19091.621999999999</v>
      </c>
    </row>
    <row r="640" spans="1:7" ht="36" customHeight="1" x14ac:dyDescent="0.25">
      <c r="A640" s="665"/>
      <c r="B640" s="667" t="s">
        <v>297</v>
      </c>
      <c r="C640" s="301" t="s">
        <v>13</v>
      </c>
      <c r="D640" s="141">
        <v>0</v>
      </c>
      <c r="E640" s="141">
        <v>0</v>
      </c>
      <c r="F640" s="302">
        <v>0</v>
      </c>
      <c r="G640" s="141">
        <f t="shared" si="56"/>
        <v>0</v>
      </c>
    </row>
    <row r="641" spans="1:7" ht="51" x14ac:dyDescent="0.25">
      <c r="A641" s="665"/>
      <c r="B641" s="667"/>
      <c r="C641" s="301" t="s">
        <v>83</v>
      </c>
      <c r="D641" s="141">
        <v>0</v>
      </c>
      <c r="E641" s="141">
        <v>0</v>
      </c>
      <c r="F641" s="302">
        <v>0</v>
      </c>
      <c r="G641" s="141">
        <f t="shared" si="56"/>
        <v>0</v>
      </c>
    </row>
    <row r="642" spans="1:7" ht="63.75" x14ac:dyDescent="0.25">
      <c r="A642" s="665"/>
      <c r="B642" s="667"/>
      <c r="C642" s="301" t="s">
        <v>12</v>
      </c>
      <c r="D642" s="141">
        <v>35688</v>
      </c>
      <c r="E642" s="141">
        <v>19091.621999999999</v>
      </c>
      <c r="F642" s="302">
        <f t="shared" ref="F642" si="71">E642/D642</f>
        <v>0.53495914593140548</v>
      </c>
      <c r="G642" s="141">
        <f t="shared" si="56"/>
        <v>19091.621999999999</v>
      </c>
    </row>
    <row r="643" spans="1:7" ht="25.5" x14ac:dyDescent="0.25">
      <c r="A643" s="666"/>
      <c r="B643" s="668"/>
      <c r="C643" s="301" t="s">
        <v>84</v>
      </c>
      <c r="D643" s="141">
        <v>0</v>
      </c>
      <c r="E643" s="141">
        <v>0</v>
      </c>
      <c r="F643" s="302">
        <v>0</v>
      </c>
      <c r="G643" s="141">
        <f t="shared" si="56"/>
        <v>0</v>
      </c>
    </row>
    <row r="644" spans="1:7" x14ac:dyDescent="0.25">
      <c r="A644" s="664">
        <v>3</v>
      </c>
      <c r="B644" s="300" t="s">
        <v>286</v>
      </c>
      <c r="C644" s="301" t="s">
        <v>11</v>
      </c>
      <c r="D644" s="141">
        <f>D645+D646+D647+D648</f>
        <v>29998</v>
      </c>
      <c r="E644" s="141">
        <f>E645+E646+E647+E648</f>
        <v>15576.587</v>
      </c>
      <c r="F644" s="302">
        <f t="shared" ref="F644" si="72">E644/D644</f>
        <v>0.51925418361224085</v>
      </c>
      <c r="G644" s="141">
        <f t="shared" ref="G644:G673" si="73">E644</f>
        <v>15576.587</v>
      </c>
    </row>
    <row r="645" spans="1:7" ht="36" customHeight="1" x14ac:dyDescent="0.25">
      <c r="A645" s="665"/>
      <c r="B645" s="667" t="s">
        <v>298</v>
      </c>
      <c r="C645" s="301" t="s">
        <v>13</v>
      </c>
      <c r="D645" s="141">
        <f t="shared" ref="D645:D648" si="74">D650</f>
        <v>0</v>
      </c>
      <c r="E645" s="141">
        <f>E650</f>
        <v>0</v>
      </c>
      <c r="F645" s="302">
        <v>0</v>
      </c>
      <c r="G645" s="141">
        <f t="shared" si="73"/>
        <v>0</v>
      </c>
    </row>
    <row r="646" spans="1:7" ht="51" x14ac:dyDescent="0.25">
      <c r="A646" s="665"/>
      <c r="B646" s="667"/>
      <c r="C646" s="301" t="s">
        <v>83</v>
      </c>
      <c r="D646" s="141">
        <f t="shared" si="74"/>
        <v>0</v>
      </c>
      <c r="E646" s="141">
        <f>E651</f>
        <v>0</v>
      </c>
      <c r="F646" s="302">
        <v>0</v>
      </c>
      <c r="G646" s="141">
        <f t="shared" si="73"/>
        <v>0</v>
      </c>
    </row>
    <row r="647" spans="1:7" ht="63.75" x14ac:dyDescent="0.25">
      <c r="A647" s="665"/>
      <c r="B647" s="667"/>
      <c r="C647" s="301" t="s">
        <v>12</v>
      </c>
      <c r="D647" s="141">
        <f t="shared" si="74"/>
        <v>29998</v>
      </c>
      <c r="E647" s="141">
        <f>E652</f>
        <v>15576.587</v>
      </c>
      <c r="F647" s="302">
        <f t="shared" ref="F647" si="75">E647/D647</f>
        <v>0.51925418361224085</v>
      </c>
      <c r="G647" s="141">
        <f t="shared" si="73"/>
        <v>15576.587</v>
      </c>
    </row>
    <row r="648" spans="1:7" ht="25.5" x14ac:dyDescent="0.25">
      <c r="A648" s="666"/>
      <c r="B648" s="668"/>
      <c r="C648" s="301" t="s">
        <v>84</v>
      </c>
      <c r="D648" s="141">
        <f t="shared" si="74"/>
        <v>0</v>
      </c>
      <c r="E648" s="141">
        <f>E653</f>
        <v>0</v>
      </c>
      <c r="F648" s="302">
        <v>0</v>
      </c>
      <c r="G648" s="141">
        <f t="shared" si="73"/>
        <v>0</v>
      </c>
    </row>
    <row r="649" spans="1:7" ht="15" customHeight="1" x14ac:dyDescent="0.25">
      <c r="A649" s="664" t="s">
        <v>237</v>
      </c>
      <c r="B649" s="300" t="s">
        <v>288</v>
      </c>
      <c r="C649" s="301" t="s">
        <v>11</v>
      </c>
      <c r="D649" s="141">
        <f>D650+D651+D652+D653</f>
        <v>29998</v>
      </c>
      <c r="E649" s="141">
        <f>E650+E651+E652+E653</f>
        <v>15576.587</v>
      </c>
      <c r="F649" s="302">
        <f t="shared" ref="F649" si="76">E649/D649</f>
        <v>0.51925418361224085</v>
      </c>
      <c r="G649" s="141">
        <f t="shared" si="73"/>
        <v>15576.587</v>
      </c>
    </row>
    <row r="650" spans="1:7" ht="38.25" x14ac:dyDescent="0.25">
      <c r="A650" s="665"/>
      <c r="B650" s="667" t="s">
        <v>299</v>
      </c>
      <c r="C650" s="301" t="s">
        <v>13</v>
      </c>
      <c r="D650" s="141">
        <v>0</v>
      </c>
      <c r="E650" s="141">
        <v>0</v>
      </c>
      <c r="F650" s="302">
        <v>0</v>
      </c>
      <c r="G650" s="141">
        <f t="shared" si="73"/>
        <v>0</v>
      </c>
    </row>
    <row r="651" spans="1:7" ht="51" x14ac:dyDescent="0.25">
      <c r="A651" s="665"/>
      <c r="B651" s="667"/>
      <c r="C651" s="301" t="s">
        <v>83</v>
      </c>
      <c r="D651" s="141">
        <v>0</v>
      </c>
      <c r="E651" s="141">
        <v>0</v>
      </c>
      <c r="F651" s="302">
        <v>0</v>
      </c>
      <c r="G651" s="141">
        <f t="shared" si="73"/>
        <v>0</v>
      </c>
    </row>
    <row r="652" spans="1:7" ht="63.75" x14ac:dyDescent="0.25">
      <c r="A652" s="665"/>
      <c r="B652" s="667"/>
      <c r="C652" s="301" t="s">
        <v>12</v>
      </c>
      <c r="D652" s="141">
        <v>29998</v>
      </c>
      <c r="E652" s="141">
        <v>15576.587</v>
      </c>
      <c r="F652" s="302">
        <f t="shared" ref="F652" si="77">E652/D652</f>
        <v>0.51925418361224085</v>
      </c>
      <c r="G652" s="141">
        <f t="shared" si="73"/>
        <v>15576.587</v>
      </c>
    </row>
    <row r="653" spans="1:7" ht="25.5" x14ac:dyDescent="0.25">
      <c r="A653" s="666"/>
      <c r="B653" s="668"/>
      <c r="C653" s="301" t="s">
        <v>84</v>
      </c>
      <c r="D653" s="141">
        <v>0</v>
      </c>
      <c r="E653" s="141">
        <v>0</v>
      </c>
      <c r="F653" s="302">
        <v>0</v>
      </c>
      <c r="G653" s="141">
        <f t="shared" si="73"/>
        <v>0</v>
      </c>
    </row>
    <row r="654" spans="1:7" x14ac:dyDescent="0.25">
      <c r="A654" s="664">
        <v>4</v>
      </c>
      <c r="B654" s="300" t="s">
        <v>240</v>
      </c>
      <c r="C654" s="301" t="s">
        <v>11</v>
      </c>
      <c r="D654" s="141">
        <f>D655+D656+D657+D658</f>
        <v>300</v>
      </c>
      <c r="E654" s="141">
        <f>E655+E656+E657+E658</f>
        <v>131.72300000000001</v>
      </c>
      <c r="F654" s="302">
        <f t="shared" ref="F654" si="78">E654/D654</f>
        <v>0.43907666666666673</v>
      </c>
      <c r="G654" s="141">
        <f t="shared" si="73"/>
        <v>131.72300000000001</v>
      </c>
    </row>
    <row r="655" spans="1:7" ht="38.25" x14ac:dyDescent="0.25">
      <c r="A655" s="665"/>
      <c r="B655" s="667" t="s">
        <v>300</v>
      </c>
      <c r="C655" s="301" t="s">
        <v>13</v>
      </c>
      <c r="D655" s="141">
        <f t="shared" ref="D655:D658" si="79">D660</f>
        <v>0</v>
      </c>
      <c r="E655" s="141">
        <f>E660</f>
        <v>0</v>
      </c>
      <c r="F655" s="302">
        <v>0</v>
      </c>
      <c r="G655" s="141">
        <f t="shared" si="73"/>
        <v>0</v>
      </c>
    </row>
    <row r="656" spans="1:7" ht="51" x14ac:dyDescent="0.25">
      <c r="A656" s="665"/>
      <c r="B656" s="667"/>
      <c r="C656" s="301" t="s">
        <v>83</v>
      </c>
      <c r="D656" s="141">
        <f t="shared" si="79"/>
        <v>0</v>
      </c>
      <c r="E656" s="141">
        <f>E661</f>
        <v>0</v>
      </c>
      <c r="F656" s="302">
        <v>0</v>
      </c>
      <c r="G656" s="141">
        <f t="shared" si="73"/>
        <v>0</v>
      </c>
    </row>
    <row r="657" spans="1:7" ht="63.75" x14ac:dyDescent="0.25">
      <c r="A657" s="665"/>
      <c r="B657" s="667"/>
      <c r="C657" s="301" t="s">
        <v>12</v>
      </c>
      <c r="D657" s="141">
        <f t="shared" si="79"/>
        <v>300</v>
      </c>
      <c r="E657" s="141">
        <f>E662</f>
        <v>131.72300000000001</v>
      </c>
      <c r="F657" s="302">
        <f t="shared" ref="F657" si="80">E657/D657</f>
        <v>0.43907666666666673</v>
      </c>
      <c r="G657" s="141">
        <f t="shared" si="73"/>
        <v>131.72300000000001</v>
      </c>
    </row>
    <row r="658" spans="1:7" ht="25.5" x14ac:dyDescent="0.25">
      <c r="A658" s="666"/>
      <c r="B658" s="668"/>
      <c r="C658" s="301" t="s">
        <v>84</v>
      </c>
      <c r="D658" s="141">
        <f t="shared" si="79"/>
        <v>0</v>
      </c>
      <c r="E658" s="141">
        <f>E663</f>
        <v>0</v>
      </c>
      <c r="F658" s="302">
        <v>0</v>
      </c>
      <c r="G658" s="141">
        <f t="shared" si="73"/>
        <v>0</v>
      </c>
    </row>
    <row r="659" spans="1:7" x14ac:dyDescent="0.25">
      <c r="A659" s="664" t="s">
        <v>242</v>
      </c>
      <c r="B659" s="300" t="s">
        <v>288</v>
      </c>
      <c r="C659" s="301" t="s">
        <v>11</v>
      </c>
      <c r="D659" s="141">
        <f>D660+D661+D662+D663</f>
        <v>300</v>
      </c>
      <c r="E659" s="141">
        <f>E660+E661+E662+E663</f>
        <v>131.72300000000001</v>
      </c>
      <c r="F659" s="302">
        <f t="shared" ref="F659" si="81">E659/D659</f>
        <v>0.43907666666666673</v>
      </c>
      <c r="G659" s="141">
        <f t="shared" si="73"/>
        <v>131.72300000000001</v>
      </c>
    </row>
    <row r="660" spans="1:7" ht="36" customHeight="1" x14ac:dyDescent="0.25">
      <c r="A660" s="665"/>
      <c r="B660" s="667" t="s">
        <v>301</v>
      </c>
      <c r="C660" s="301" t="s">
        <v>13</v>
      </c>
      <c r="D660" s="141">
        <v>0</v>
      </c>
      <c r="E660" s="141">
        <v>0</v>
      </c>
      <c r="F660" s="302">
        <v>0</v>
      </c>
      <c r="G660" s="141">
        <f t="shared" si="73"/>
        <v>0</v>
      </c>
    </row>
    <row r="661" spans="1:7" ht="51" x14ac:dyDescent="0.25">
      <c r="A661" s="665"/>
      <c r="B661" s="667"/>
      <c r="C661" s="301" t="s">
        <v>83</v>
      </c>
      <c r="D661" s="141">
        <v>0</v>
      </c>
      <c r="E661" s="141">
        <v>0</v>
      </c>
      <c r="F661" s="302">
        <v>0</v>
      </c>
      <c r="G661" s="141">
        <f t="shared" si="73"/>
        <v>0</v>
      </c>
    </row>
    <row r="662" spans="1:7" ht="63.75" x14ac:dyDescent="0.25">
      <c r="A662" s="665"/>
      <c r="B662" s="667"/>
      <c r="C662" s="301" t="s">
        <v>12</v>
      </c>
      <c r="D662" s="141">
        <v>300</v>
      </c>
      <c r="E662" s="141">
        <v>131.72300000000001</v>
      </c>
      <c r="F662" s="302">
        <f t="shared" ref="F662" si="82">E662/D662</f>
        <v>0.43907666666666673</v>
      </c>
      <c r="G662" s="305">
        <f t="shared" si="73"/>
        <v>131.72300000000001</v>
      </c>
    </row>
    <row r="663" spans="1:7" ht="25.5" x14ac:dyDescent="0.25">
      <c r="A663" s="666"/>
      <c r="B663" s="668"/>
      <c r="C663" s="301" t="s">
        <v>84</v>
      </c>
      <c r="D663" s="141">
        <v>0</v>
      </c>
      <c r="E663" s="141">
        <v>0</v>
      </c>
      <c r="F663" s="302">
        <v>0</v>
      </c>
      <c r="G663" s="141">
        <f t="shared" si="73"/>
        <v>0</v>
      </c>
    </row>
    <row r="664" spans="1:7" x14ac:dyDescent="0.25">
      <c r="A664" s="664">
        <v>5</v>
      </c>
      <c r="B664" s="300" t="s">
        <v>246</v>
      </c>
      <c r="C664" s="301" t="s">
        <v>11</v>
      </c>
      <c r="D664" s="141">
        <f>D665+D666+D667+D668</f>
        <v>14961</v>
      </c>
      <c r="E664" s="141">
        <f>E665+E666+E667+E668</f>
        <v>9712.1890000000003</v>
      </c>
      <c r="F664" s="302">
        <f>E664/D664</f>
        <v>0.64916710112960363</v>
      </c>
      <c r="G664" s="141">
        <f t="shared" si="73"/>
        <v>9712.1890000000003</v>
      </c>
    </row>
    <row r="665" spans="1:7" ht="38.25" x14ac:dyDescent="0.25">
      <c r="A665" s="665"/>
      <c r="B665" s="667" t="s">
        <v>302</v>
      </c>
      <c r="C665" s="301" t="s">
        <v>13</v>
      </c>
      <c r="D665" s="141">
        <f t="shared" ref="D665:D668" si="83">D670</f>
        <v>0</v>
      </c>
      <c r="E665" s="141">
        <f>E670</f>
        <v>0</v>
      </c>
      <c r="F665" s="302">
        <v>0</v>
      </c>
      <c r="G665" s="141">
        <f t="shared" si="73"/>
        <v>0</v>
      </c>
    </row>
    <row r="666" spans="1:7" ht="51" x14ac:dyDescent="0.25">
      <c r="A666" s="665"/>
      <c r="B666" s="667"/>
      <c r="C666" s="301" t="s">
        <v>83</v>
      </c>
      <c r="D666" s="141">
        <f t="shared" si="83"/>
        <v>0</v>
      </c>
      <c r="E666" s="141">
        <f>E671</f>
        <v>0</v>
      </c>
      <c r="F666" s="302">
        <v>0</v>
      </c>
      <c r="G666" s="141">
        <f t="shared" si="73"/>
        <v>0</v>
      </c>
    </row>
    <row r="667" spans="1:7" ht="63.75" x14ac:dyDescent="0.25">
      <c r="A667" s="665"/>
      <c r="B667" s="667"/>
      <c r="C667" s="301" t="s">
        <v>12</v>
      </c>
      <c r="D667" s="141">
        <f t="shared" si="83"/>
        <v>14961</v>
      </c>
      <c r="E667" s="141">
        <f>E672</f>
        <v>9712.1890000000003</v>
      </c>
      <c r="F667" s="302">
        <f t="shared" ref="F667" si="84">E667/D667</f>
        <v>0.64916710112960363</v>
      </c>
      <c r="G667" s="141">
        <f t="shared" si="73"/>
        <v>9712.1890000000003</v>
      </c>
    </row>
    <row r="668" spans="1:7" ht="25.5" x14ac:dyDescent="0.25">
      <c r="A668" s="666"/>
      <c r="B668" s="668"/>
      <c r="C668" s="301" t="s">
        <v>84</v>
      </c>
      <c r="D668" s="141">
        <f t="shared" si="83"/>
        <v>0</v>
      </c>
      <c r="E668" s="141">
        <f>E673</f>
        <v>0</v>
      </c>
      <c r="F668" s="302">
        <v>0</v>
      </c>
      <c r="G668" s="141">
        <f t="shared" si="73"/>
        <v>0</v>
      </c>
    </row>
    <row r="669" spans="1:7" ht="15" customHeight="1" x14ac:dyDescent="0.25">
      <c r="A669" s="664" t="s">
        <v>248</v>
      </c>
      <c r="B669" s="300" t="s">
        <v>288</v>
      </c>
      <c r="C669" s="301" t="s">
        <v>11</v>
      </c>
      <c r="D669" s="141">
        <f>D670+D671+D672+D673</f>
        <v>14961</v>
      </c>
      <c r="E669" s="141">
        <f>E670+E671+E672+E673</f>
        <v>9712.1890000000003</v>
      </c>
      <c r="F669" s="302">
        <f t="shared" ref="F669" si="85">E669/D669</f>
        <v>0.64916710112960363</v>
      </c>
      <c r="G669" s="141">
        <f t="shared" si="73"/>
        <v>9712.1890000000003</v>
      </c>
    </row>
    <row r="670" spans="1:7" ht="36" customHeight="1" x14ac:dyDescent="0.25">
      <c r="A670" s="665"/>
      <c r="B670" s="667" t="s">
        <v>303</v>
      </c>
      <c r="C670" s="301" t="s">
        <v>13</v>
      </c>
      <c r="D670" s="141">
        <v>0</v>
      </c>
      <c r="E670" s="141">
        <v>0</v>
      </c>
      <c r="F670" s="302">
        <v>0</v>
      </c>
      <c r="G670" s="141">
        <f t="shared" si="73"/>
        <v>0</v>
      </c>
    </row>
    <row r="671" spans="1:7" ht="51" x14ac:dyDescent="0.25">
      <c r="A671" s="665"/>
      <c r="B671" s="667"/>
      <c r="C671" s="301" t="s">
        <v>83</v>
      </c>
      <c r="D671" s="141">
        <v>0</v>
      </c>
      <c r="E671" s="141">
        <v>0</v>
      </c>
      <c r="F671" s="302">
        <v>0</v>
      </c>
      <c r="G671" s="141">
        <f t="shared" si="73"/>
        <v>0</v>
      </c>
    </row>
    <row r="672" spans="1:7" ht="63.75" x14ac:dyDescent="0.25">
      <c r="A672" s="665"/>
      <c r="B672" s="667"/>
      <c r="C672" s="301" t="s">
        <v>12</v>
      </c>
      <c r="D672" s="141">
        <v>14961</v>
      </c>
      <c r="E672" s="141">
        <v>9712.1890000000003</v>
      </c>
      <c r="F672" s="302">
        <f t="shared" ref="F672" si="86">E672/D672</f>
        <v>0.64916710112960363</v>
      </c>
      <c r="G672" s="141">
        <f t="shared" si="73"/>
        <v>9712.1890000000003</v>
      </c>
    </row>
    <row r="673" spans="1:7" ht="25.5" x14ac:dyDescent="0.25">
      <c r="A673" s="666"/>
      <c r="B673" s="668"/>
      <c r="C673" s="301" t="s">
        <v>84</v>
      </c>
      <c r="D673" s="141">
        <v>0</v>
      </c>
      <c r="E673" s="141">
        <v>0</v>
      </c>
      <c r="F673" s="302">
        <v>0</v>
      </c>
      <c r="G673" s="141">
        <f t="shared" si="73"/>
        <v>0</v>
      </c>
    </row>
    <row r="674" spans="1:7" s="46" customFormat="1" ht="15.75" customHeight="1" x14ac:dyDescent="0.25">
      <c r="A674" s="473" t="s">
        <v>678</v>
      </c>
      <c r="B674" s="474"/>
      <c r="C674" s="474"/>
      <c r="D674" s="474"/>
      <c r="E674" s="474"/>
      <c r="F674" s="474"/>
      <c r="G674" s="475"/>
    </row>
    <row r="675" spans="1:7" s="46" customFormat="1" ht="51" customHeight="1" x14ac:dyDescent="0.25">
      <c r="A675" s="669" t="s">
        <v>10</v>
      </c>
      <c r="B675" s="670"/>
      <c r="C675" s="168" t="s">
        <v>83</v>
      </c>
      <c r="D675" s="169">
        <f>SUM(D678+D748)</f>
        <v>49257</v>
      </c>
      <c r="E675" s="169">
        <f>SUM(E678+E748)</f>
        <v>27693.599999999999</v>
      </c>
      <c r="F675" s="175">
        <f t="shared" ref="F675:F680" si="87">E675/D675*100%</f>
        <v>0.56222668859248426</v>
      </c>
      <c r="G675" s="169">
        <f>SUM(G678+G748)</f>
        <v>27693.599999999999</v>
      </c>
    </row>
    <row r="676" spans="1:7" s="46" customFormat="1" ht="51" x14ac:dyDescent="0.25">
      <c r="A676" s="669"/>
      <c r="B676" s="670"/>
      <c r="C676" s="170" t="s">
        <v>339</v>
      </c>
      <c r="D676" s="169">
        <f>SUM(D679+D735+D749)</f>
        <v>51057.105000000003</v>
      </c>
      <c r="E676" s="169">
        <f>SUM(E679+E735+E749)</f>
        <v>25608.199999999997</v>
      </c>
      <c r="F676" s="175">
        <f t="shared" si="87"/>
        <v>0.50155996897983146</v>
      </c>
      <c r="G676" s="169">
        <f>SUM(G679+G735+G749)</f>
        <v>25608.199999999997</v>
      </c>
    </row>
    <row r="677" spans="1:7" s="46" customFormat="1" x14ac:dyDescent="0.25">
      <c r="A677" s="671"/>
      <c r="B677" s="672"/>
      <c r="C677" s="171" t="s">
        <v>11</v>
      </c>
      <c r="D677" s="169">
        <f>SUM(D675:D676)</f>
        <v>100314.10500000001</v>
      </c>
      <c r="E677" s="169">
        <f>SUM(E675:E676)</f>
        <v>53301.799999999996</v>
      </c>
      <c r="F677" s="175">
        <f t="shared" si="87"/>
        <v>0.53134900620406267</v>
      </c>
      <c r="G677" s="169">
        <f>SUM(G675:G676)</f>
        <v>53301.799999999996</v>
      </c>
    </row>
    <row r="678" spans="1:7" s="46" customFormat="1" ht="51" customHeight="1" x14ac:dyDescent="0.25">
      <c r="A678" s="715" t="s">
        <v>338</v>
      </c>
      <c r="B678" s="735"/>
      <c r="C678" s="263" t="s">
        <v>83</v>
      </c>
      <c r="D678" s="264">
        <f>SUM(D702)</f>
        <v>22266</v>
      </c>
      <c r="E678" s="264">
        <f>SUM(E702)</f>
        <v>15240.7</v>
      </c>
      <c r="F678" s="265">
        <f t="shared" si="87"/>
        <v>0.68448306835534001</v>
      </c>
      <c r="G678" s="264">
        <f>SUM(G702)</f>
        <v>15240.7</v>
      </c>
    </row>
    <row r="679" spans="1:7" s="46" customFormat="1" ht="51" x14ac:dyDescent="0.25">
      <c r="A679" s="736"/>
      <c r="B679" s="737"/>
      <c r="C679" s="266" t="s">
        <v>339</v>
      </c>
      <c r="D679" s="267">
        <f>SUM(D682+D703+D730)</f>
        <v>38195.105000000003</v>
      </c>
      <c r="E679" s="267">
        <f>SUM(E682+E703+E730)</f>
        <v>19562.899999999998</v>
      </c>
      <c r="F679" s="268">
        <f t="shared" si="87"/>
        <v>0.51218343292942892</v>
      </c>
      <c r="G679" s="267">
        <f>SUM(G682+G703+G730)</f>
        <v>19562.899999999998</v>
      </c>
    </row>
    <row r="680" spans="1:7" s="46" customFormat="1" x14ac:dyDescent="0.25">
      <c r="A680" s="738"/>
      <c r="B680" s="739"/>
      <c r="C680" s="269" t="s">
        <v>11</v>
      </c>
      <c r="D680" s="270">
        <f>SUM(D678+D679)</f>
        <v>60461.105000000003</v>
      </c>
      <c r="E680" s="270">
        <f>SUM(E678+E679)</f>
        <v>34803.599999999999</v>
      </c>
      <c r="F680" s="271">
        <f t="shared" si="87"/>
        <v>0.57563618792610549</v>
      </c>
      <c r="G680" s="270">
        <f>SUM(G678+G679)</f>
        <v>34803.599999999999</v>
      </c>
    </row>
    <row r="681" spans="1:7" s="46" customFormat="1" ht="51" x14ac:dyDescent="0.25">
      <c r="A681" s="176"/>
      <c r="B681" s="597" t="s">
        <v>945</v>
      </c>
      <c r="C681" s="69" t="s">
        <v>340</v>
      </c>
      <c r="D681" s="172">
        <v>0</v>
      </c>
      <c r="E681" s="172">
        <v>0</v>
      </c>
      <c r="F681" s="225">
        <v>0</v>
      </c>
      <c r="G681" s="177">
        <v>0</v>
      </c>
    </row>
    <row r="682" spans="1:7" s="46" customFormat="1" ht="63.75" x14ac:dyDescent="0.25">
      <c r="A682" s="176"/>
      <c r="B682" s="597"/>
      <c r="C682" s="69" t="s">
        <v>12</v>
      </c>
      <c r="D682" s="172">
        <f>SUM(D684:D701)</f>
        <v>9438.7049999999999</v>
      </c>
      <c r="E682" s="172">
        <f>SUM(E684:E701)</f>
        <v>8843.1999999999989</v>
      </c>
      <c r="F682" s="225">
        <f>E682/D682*100%</f>
        <v>0.93690818814657295</v>
      </c>
      <c r="G682" s="177">
        <v>8843.2000000000007</v>
      </c>
    </row>
    <row r="683" spans="1:7" s="46" customFormat="1" x14ac:dyDescent="0.25">
      <c r="A683" s="176"/>
      <c r="B683" s="592"/>
      <c r="C683" s="15" t="s">
        <v>11</v>
      </c>
      <c r="D683" s="172">
        <f>SUM(D681+D682)</f>
        <v>9438.7049999999999</v>
      </c>
      <c r="E683" s="172">
        <f>SUM(E681+E682)</f>
        <v>8843.1999999999989</v>
      </c>
      <c r="F683" s="225">
        <f>E683/D683*100%</f>
        <v>0.93690818814657295</v>
      </c>
      <c r="G683" s="172">
        <f>SUM(G681+G682)</f>
        <v>8843.2000000000007</v>
      </c>
    </row>
    <row r="684" spans="1:7" s="46" customFormat="1" ht="15" customHeight="1" x14ac:dyDescent="0.25">
      <c r="A684" s="176"/>
      <c r="B684" s="633" t="s">
        <v>946</v>
      </c>
      <c r="C684" s="631" t="s">
        <v>339</v>
      </c>
      <c r="D684" s="68">
        <v>363.1</v>
      </c>
      <c r="E684" s="68">
        <v>321</v>
      </c>
      <c r="F684" s="226">
        <f>E684/D684*100%</f>
        <v>0.88405397961993937</v>
      </c>
      <c r="G684" s="178">
        <v>321</v>
      </c>
    </row>
    <row r="685" spans="1:7" s="46" customFormat="1" ht="44.25" customHeight="1" x14ac:dyDescent="0.25">
      <c r="A685" s="176"/>
      <c r="B685" s="634"/>
      <c r="C685" s="632"/>
      <c r="D685" s="30"/>
      <c r="E685" s="30"/>
      <c r="F685" s="227"/>
      <c r="G685" s="179"/>
    </row>
    <row r="686" spans="1:7" s="46" customFormat="1" ht="15" customHeight="1" x14ac:dyDescent="0.25">
      <c r="A686" s="176"/>
      <c r="B686" s="633" t="s">
        <v>938</v>
      </c>
      <c r="C686" s="631" t="s">
        <v>339</v>
      </c>
      <c r="D686" s="68">
        <v>183.85499999999999</v>
      </c>
      <c r="E686" s="68">
        <v>160.19999999999999</v>
      </c>
      <c r="F686" s="226">
        <f>E686/D686*100%</f>
        <v>0.87133882679285302</v>
      </c>
      <c r="G686" s="180">
        <v>160.19999999999999</v>
      </c>
    </row>
    <row r="687" spans="1:7" s="46" customFormat="1" ht="52.5" customHeight="1" x14ac:dyDescent="0.25">
      <c r="A687" s="176"/>
      <c r="B687" s="634"/>
      <c r="C687" s="632"/>
      <c r="D687" s="31"/>
      <c r="E687" s="31"/>
      <c r="F687" s="227"/>
      <c r="G687" s="179"/>
    </row>
    <row r="688" spans="1:7" s="46" customFormat="1" ht="15" customHeight="1" x14ac:dyDescent="0.25">
      <c r="A688" s="176"/>
      <c r="B688" s="633" t="s">
        <v>939</v>
      </c>
      <c r="C688" s="631" t="s">
        <v>339</v>
      </c>
      <c r="D688" s="16">
        <v>344.5</v>
      </c>
      <c r="E688" s="16">
        <v>0</v>
      </c>
      <c r="F688" s="226">
        <f>E688/D688*100%</f>
        <v>0</v>
      </c>
      <c r="G688" s="180">
        <v>0</v>
      </c>
    </row>
    <row r="689" spans="1:7" s="46" customFormat="1" ht="48" customHeight="1" x14ac:dyDescent="0.25">
      <c r="A689" s="176"/>
      <c r="B689" s="634"/>
      <c r="C689" s="632"/>
      <c r="D689" s="31"/>
      <c r="E689" s="31"/>
      <c r="F689" s="228"/>
      <c r="G689" s="179"/>
    </row>
    <row r="690" spans="1:7" s="46" customFormat="1" ht="15" customHeight="1" x14ac:dyDescent="0.25">
      <c r="A690" s="176"/>
      <c r="B690" s="633" t="s">
        <v>940</v>
      </c>
      <c r="C690" s="631" t="s">
        <v>339</v>
      </c>
      <c r="D690" s="68">
        <v>24.72</v>
      </c>
      <c r="E690" s="68">
        <v>0</v>
      </c>
      <c r="F690" s="226">
        <f>E690/D690*100%</f>
        <v>0</v>
      </c>
      <c r="G690" s="178">
        <v>0</v>
      </c>
    </row>
    <row r="691" spans="1:7" s="46" customFormat="1" ht="42" customHeight="1" x14ac:dyDescent="0.25">
      <c r="A691" s="176"/>
      <c r="B691" s="634"/>
      <c r="C691" s="632"/>
      <c r="D691" s="31"/>
      <c r="E691" s="31"/>
      <c r="F691" s="228"/>
      <c r="G691" s="179"/>
    </row>
    <row r="692" spans="1:7" s="46" customFormat="1" ht="15" customHeight="1" x14ac:dyDescent="0.25">
      <c r="A692" s="176"/>
      <c r="B692" s="633" t="s">
        <v>941</v>
      </c>
      <c r="C692" s="631" t="s">
        <v>339</v>
      </c>
      <c r="D692" s="68">
        <v>38.625</v>
      </c>
      <c r="E692" s="68">
        <v>0</v>
      </c>
      <c r="F692" s="226">
        <f>E692/D692*100%</f>
        <v>0</v>
      </c>
      <c r="G692" s="178">
        <v>0</v>
      </c>
    </row>
    <row r="693" spans="1:7" s="46" customFormat="1" ht="41.25" customHeight="1" x14ac:dyDescent="0.25">
      <c r="A693" s="176"/>
      <c r="B693" s="634"/>
      <c r="C693" s="632"/>
      <c r="D693" s="31"/>
      <c r="E693" s="31"/>
      <c r="F693" s="228"/>
      <c r="G693" s="179"/>
    </row>
    <row r="694" spans="1:7" s="46" customFormat="1" ht="15" customHeight="1" x14ac:dyDescent="0.25">
      <c r="A694" s="176"/>
      <c r="B694" s="633" t="s">
        <v>947</v>
      </c>
      <c r="C694" s="631" t="s">
        <v>339</v>
      </c>
      <c r="D694" s="68">
        <v>35.6</v>
      </c>
      <c r="E694" s="68">
        <v>32.200000000000003</v>
      </c>
      <c r="F694" s="226">
        <f>E694/D694*100%</f>
        <v>0.9044943820224719</v>
      </c>
      <c r="G694" s="178">
        <v>32.200000000000003</v>
      </c>
    </row>
    <row r="695" spans="1:7" s="46" customFormat="1" ht="39.75" customHeight="1" x14ac:dyDescent="0.25">
      <c r="A695" s="176"/>
      <c r="B695" s="634"/>
      <c r="C695" s="632"/>
      <c r="D695" s="31"/>
      <c r="E695" s="31"/>
      <c r="F695" s="229"/>
      <c r="G695" s="179"/>
    </row>
    <row r="696" spans="1:7" s="46" customFormat="1" ht="15" customHeight="1" x14ac:dyDescent="0.25">
      <c r="A696" s="176"/>
      <c r="B696" s="633" t="s">
        <v>942</v>
      </c>
      <c r="C696" s="631" t="s">
        <v>339</v>
      </c>
      <c r="D696" s="68">
        <v>13.904999999999999</v>
      </c>
      <c r="E696" s="68">
        <v>0</v>
      </c>
      <c r="F696" s="226">
        <f>E696/D696*100%</f>
        <v>0</v>
      </c>
      <c r="G696" s="178">
        <v>0</v>
      </c>
    </row>
    <row r="697" spans="1:7" s="46" customFormat="1" ht="36" customHeight="1" x14ac:dyDescent="0.25">
      <c r="A697" s="176"/>
      <c r="B697" s="634"/>
      <c r="C697" s="632"/>
      <c r="D697" s="30"/>
      <c r="E697" s="31"/>
      <c r="F697" s="228"/>
      <c r="G697" s="179"/>
    </row>
    <row r="698" spans="1:7" s="46" customFormat="1" ht="38.25" x14ac:dyDescent="0.25">
      <c r="A698" s="176"/>
      <c r="B698" s="73" t="s">
        <v>948</v>
      </c>
      <c r="C698" s="631" t="s">
        <v>339</v>
      </c>
      <c r="D698" s="624">
        <v>8402</v>
      </c>
      <c r="E698" s="17">
        <v>8302.7999999999993</v>
      </c>
      <c r="F698" s="226">
        <f>E698/D698*100%</f>
        <v>0.98819328731254452</v>
      </c>
      <c r="G698" s="178">
        <v>8302.7999999999993</v>
      </c>
    </row>
    <row r="699" spans="1:7" s="46" customFormat="1" x14ac:dyDescent="0.25">
      <c r="A699" s="176"/>
      <c r="B699" s="72"/>
      <c r="C699" s="632"/>
      <c r="D699" s="625"/>
      <c r="E699" s="32"/>
      <c r="F699" s="230"/>
      <c r="G699" s="179"/>
    </row>
    <row r="700" spans="1:7" s="46" customFormat="1" ht="15" customHeight="1" x14ac:dyDescent="0.25">
      <c r="A700" s="176"/>
      <c r="B700" s="633" t="s">
        <v>949</v>
      </c>
      <c r="C700" s="631" t="s">
        <v>339</v>
      </c>
      <c r="D700" s="16">
        <v>32.4</v>
      </c>
      <c r="E700" s="68">
        <v>27</v>
      </c>
      <c r="F700" s="226">
        <f>E700/D700*100%</f>
        <v>0.83333333333333337</v>
      </c>
      <c r="G700" s="178">
        <v>27</v>
      </c>
    </row>
    <row r="701" spans="1:7" s="46" customFormat="1" ht="57.75" customHeight="1" x14ac:dyDescent="0.25">
      <c r="A701" s="176"/>
      <c r="B701" s="634"/>
      <c r="C701" s="632"/>
      <c r="D701" s="31"/>
      <c r="E701" s="31"/>
      <c r="F701" s="229"/>
      <c r="G701" s="179"/>
    </row>
    <row r="702" spans="1:7" s="46" customFormat="1" ht="51" customHeight="1" x14ac:dyDescent="0.25">
      <c r="A702" s="176"/>
      <c r="B702" s="591" t="s">
        <v>950</v>
      </c>
      <c r="C702" s="69" t="s">
        <v>340</v>
      </c>
      <c r="D702" s="33">
        <f>SUM(D723)</f>
        <v>22266</v>
      </c>
      <c r="E702" s="33">
        <f>SUM(E723)</f>
        <v>15240.7</v>
      </c>
      <c r="F702" s="226">
        <f>E702/D702*100%</f>
        <v>0.68448306835534001</v>
      </c>
      <c r="G702" s="173">
        <v>15240.7</v>
      </c>
    </row>
    <row r="703" spans="1:7" s="46" customFormat="1" ht="51" x14ac:dyDescent="0.25">
      <c r="A703" s="176"/>
      <c r="B703" s="597"/>
      <c r="C703" s="18" t="s">
        <v>339</v>
      </c>
      <c r="D703" s="33">
        <f>SUM(D705:D728)-D723</f>
        <v>23116.400000000001</v>
      </c>
      <c r="E703" s="33">
        <f>SUM(E705:E728)-E723</f>
        <v>8728.8999999999978</v>
      </c>
      <c r="F703" s="226">
        <f>E703/D703*100%</f>
        <v>0.37760637469502162</v>
      </c>
      <c r="G703" s="173">
        <v>8728.9</v>
      </c>
    </row>
    <row r="704" spans="1:7" s="46" customFormat="1" x14ac:dyDescent="0.25">
      <c r="A704" s="176"/>
      <c r="B704" s="592"/>
      <c r="C704" s="69" t="s">
        <v>11</v>
      </c>
      <c r="D704" s="33">
        <f>SUM(D702:D703)</f>
        <v>45382.400000000001</v>
      </c>
      <c r="E704" s="33">
        <f>SUM(E702:E703)</f>
        <v>23969.599999999999</v>
      </c>
      <c r="F704" s="226">
        <f>E704/D704*100%</f>
        <v>0.52816951064729933</v>
      </c>
      <c r="G704" s="33">
        <f>SUM(G702:G703)</f>
        <v>23969.599999999999</v>
      </c>
    </row>
    <row r="705" spans="1:7" s="46" customFormat="1" ht="15" customHeight="1" x14ac:dyDescent="0.25">
      <c r="A705" s="176"/>
      <c r="B705" s="633" t="s">
        <v>951</v>
      </c>
      <c r="C705" s="631" t="s">
        <v>339</v>
      </c>
      <c r="D705" s="68">
        <v>4000</v>
      </c>
      <c r="E705" s="68">
        <v>0</v>
      </c>
      <c r="F705" s="226">
        <f>E705/D705*100%</f>
        <v>0</v>
      </c>
      <c r="G705" s="178">
        <v>0</v>
      </c>
    </row>
    <row r="706" spans="1:7" s="46" customFormat="1" ht="27" customHeight="1" x14ac:dyDescent="0.25">
      <c r="A706" s="176"/>
      <c r="B706" s="634"/>
      <c r="C706" s="632"/>
      <c r="D706" s="31"/>
      <c r="E706" s="31"/>
      <c r="F706" s="228"/>
      <c r="G706" s="179"/>
    </row>
    <row r="707" spans="1:7" s="46" customFormat="1" ht="15" customHeight="1" x14ac:dyDescent="0.25">
      <c r="A707" s="176"/>
      <c r="B707" s="633" t="s">
        <v>952</v>
      </c>
      <c r="C707" s="631" t="s">
        <v>339</v>
      </c>
      <c r="D707" s="68">
        <v>9559</v>
      </c>
      <c r="E707" s="68">
        <v>4315.5</v>
      </c>
      <c r="F707" s="226">
        <f>E707/D707*100%</f>
        <v>0.45145935767339679</v>
      </c>
      <c r="G707" s="178">
        <v>4315.5</v>
      </c>
    </row>
    <row r="708" spans="1:7" s="46" customFormat="1" ht="90.75" customHeight="1" x14ac:dyDescent="0.25">
      <c r="A708" s="176"/>
      <c r="B708" s="634"/>
      <c r="C708" s="632"/>
      <c r="D708" s="31"/>
      <c r="E708" s="31"/>
      <c r="F708" s="229"/>
      <c r="G708" s="179"/>
    </row>
    <row r="709" spans="1:7" s="46" customFormat="1" ht="15" customHeight="1" x14ac:dyDescent="0.25">
      <c r="A709" s="176"/>
      <c r="B709" s="633" t="s">
        <v>953</v>
      </c>
      <c r="C709" s="631" t="s">
        <v>339</v>
      </c>
      <c r="D709" s="68">
        <v>962</v>
      </c>
      <c r="E709" s="68">
        <v>320.7</v>
      </c>
      <c r="F709" s="226">
        <f>E709/D709*100%</f>
        <v>0.33336798336798334</v>
      </c>
      <c r="G709" s="178">
        <v>320.7</v>
      </c>
    </row>
    <row r="710" spans="1:7" s="46" customFormat="1" ht="105.75" customHeight="1" x14ac:dyDescent="0.25">
      <c r="A710" s="176"/>
      <c r="B710" s="634"/>
      <c r="C710" s="632"/>
      <c r="D710" s="31"/>
      <c r="E710" s="31"/>
      <c r="F710" s="229"/>
      <c r="G710" s="179"/>
    </row>
    <row r="711" spans="1:7" s="46" customFormat="1" ht="15" customHeight="1" x14ac:dyDescent="0.25">
      <c r="A711" s="176"/>
      <c r="B711" s="633" t="s">
        <v>954</v>
      </c>
      <c r="C711" s="631" t="s">
        <v>339</v>
      </c>
      <c r="D711" s="68">
        <v>250</v>
      </c>
      <c r="E711" s="68">
        <v>0.5</v>
      </c>
      <c r="F711" s="226">
        <f>E711/D711*100%</f>
        <v>2E-3</v>
      </c>
      <c r="G711" s="178">
        <v>0.5</v>
      </c>
    </row>
    <row r="712" spans="1:7" s="46" customFormat="1" ht="42" customHeight="1" x14ac:dyDescent="0.25">
      <c r="A712" s="176"/>
      <c r="B712" s="634"/>
      <c r="C712" s="632"/>
      <c r="D712" s="31"/>
      <c r="E712" s="31"/>
      <c r="F712" s="229"/>
      <c r="G712" s="179"/>
    </row>
    <row r="713" spans="1:7" s="46" customFormat="1" ht="15" customHeight="1" x14ac:dyDescent="0.25">
      <c r="A713" s="176"/>
      <c r="B713" s="633" t="s">
        <v>955</v>
      </c>
      <c r="C713" s="631" t="s">
        <v>339</v>
      </c>
      <c r="D713" s="624">
        <v>3118.7</v>
      </c>
      <c r="E713" s="624">
        <v>2170.6999999999998</v>
      </c>
      <c r="F713" s="226">
        <f>E713/D713*100%</f>
        <v>0.6960271908166864</v>
      </c>
      <c r="G713" s="178">
        <v>2170.6999999999998</v>
      </c>
    </row>
    <row r="714" spans="1:7" s="46" customFormat="1" ht="57.75" customHeight="1" x14ac:dyDescent="0.25">
      <c r="A714" s="176"/>
      <c r="B714" s="634"/>
      <c r="C714" s="632"/>
      <c r="D714" s="625"/>
      <c r="E714" s="625"/>
      <c r="F714" s="229"/>
      <c r="G714" s="179"/>
    </row>
    <row r="715" spans="1:7" s="46" customFormat="1" ht="15" customHeight="1" x14ac:dyDescent="0.25">
      <c r="A715" s="176"/>
      <c r="B715" s="633" t="s">
        <v>943</v>
      </c>
      <c r="C715" s="631" t="s">
        <v>339</v>
      </c>
      <c r="D715" s="68">
        <v>3000</v>
      </c>
      <c r="E715" s="68">
        <v>1488.8</v>
      </c>
      <c r="F715" s="226">
        <f>E715/D715*100%</f>
        <v>0.49626666666666663</v>
      </c>
      <c r="G715" s="178">
        <v>1488.8</v>
      </c>
    </row>
    <row r="716" spans="1:7" s="46" customFormat="1" ht="39.75" customHeight="1" x14ac:dyDescent="0.25">
      <c r="A716" s="176"/>
      <c r="B716" s="634"/>
      <c r="C716" s="632"/>
      <c r="D716" s="31"/>
      <c r="E716" s="31"/>
      <c r="F716" s="229"/>
      <c r="G716" s="179"/>
    </row>
    <row r="717" spans="1:7" s="46" customFormat="1" ht="15" customHeight="1" x14ac:dyDescent="0.25">
      <c r="A717" s="176"/>
      <c r="B717" s="633" t="s">
        <v>956</v>
      </c>
      <c r="C717" s="631" t="s">
        <v>339</v>
      </c>
      <c r="D717" s="68">
        <v>1270</v>
      </c>
      <c r="E717" s="68">
        <v>338.4</v>
      </c>
      <c r="F717" s="226">
        <f>E717/D717*100%</f>
        <v>0.26645669291338581</v>
      </c>
      <c r="G717" s="178">
        <v>338.4</v>
      </c>
    </row>
    <row r="718" spans="1:7" s="46" customFormat="1" ht="54" customHeight="1" x14ac:dyDescent="0.25">
      <c r="A718" s="176"/>
      <c r="B718" s="634"/>
      <c r="C718" s="632"/>
      <c r="D718" s="31"/>
      <c r="E718" s="31"/>
      <c r="F718" s="229"/>
      <c r="G718" s="179"/>
    </row>
    <row r="719" spans="1:7" s="46" customFormat="1" ht="15" customHeight="1" x14ac:dyDescent="0.25">
      <c r="A719" s="176"/>
      <c r="B719" s="633" t="s">
        <v>957</v>
      </c>
      <c r="C719" s="631" t="s">
        <v>339</v>
      </c>
      <c r="D719" s="68">
        <v>403</v>
      </c>
      <c r="E719" s="68">
        <v>18.8</v>
      </c>
      <c r="F719" s="226">
        <f>E719/D719*100%</f>
        <v>4.665012406947891E-2</v>
      </c>
      <c r="G719" s="177">
        <v>18.8</v>
      </c>
    </row>
    <row r="720" spans="1:7" s="46" customFormat="1" ht="112.5" customHeight="1" x14ac:dyDescent="0.25">
      <c r="A720" s="176"/>
      <c r="B720" s="634"/>
      <c r="C720" s="632"/>
      <c r="D720" s="19"/>
      <c r="E720" s="19"/>
      <c r="F720" s="229"/>
      <c r="G720" s="179"/>
    </row>
    <row r="721" spans="1:8" s="46" customFormat="1" ht="15" customHeight="1" x14ac:dyDescent="0.25">
      <c r="A721" s="176"/>
      <c r="B721" s="633" t="s">
        <v>958</v>
      </c>
      <c r="C721" s="631" t="s">
        <v>339</v>
      </c>
      <c r="D721" s="68">
        <v>321.7</v>
      </c>
      <c r="E721" s="68">
        <v>75.5</v>
      </c>
      <c r="F721" s="226">
        <f>E721/D721*100%</f>
        <v>0.23469070562635996</v>
      </c>
      <c r="G721" s="178">
        <v>75.5</v>
      </c>
    </row>
    <row r="722" spans="1:8" s="46" customFormat="1" ht="46.5" customHeight="1" x14ac:dyDescent="0.25">
      <c r="A722" s="176"/>
      <c r="B722" s="634"/>
      <c r="C722" s="632"/>
      <c r="D722" s="31"/>
      <c r="E722" s="31"/>
      <c r="F722" s="229"/>
      <c r="G722" s="179"/>
    </row>
    <row r="723" spans="1:8" s="46" customFormat="1" ht="15" customHeight="1" x14ac:dyDescent="0.25">
      <c r="A723" s="176"/>
      <c r="B723" s="633" t="s">
        <v>959</v>
      </c>
      <c r="C723" s="631" t="s">
        <v>83</v>
      </c>
      <c r="D723" s="68">
        <v>22266</v>
      </c>
      <c r="E723" s="68">
        <v>15240.7</v>
      </c>
      <c r="F723" s="226">
        <f>E723/D723*100%</f>
        <v>0.68448306835534001</v>
      </c>
      <c r="G723" s="178">
        <v>15240.7</v>
      </c>
    </row>
    <row r="724" spans="1:8" s="46" customFormat="1" ht="36.75" customHeight="1" x14ac:dyDescent="0.25">
      <c r="A724" s="176"/>
      <c r="B724" s="634"/>
      <c r="C724" s="632"/>
      <c r="D724" s="31"/>
      <c r="E724" s="31"/>
      <c r="F724" s="229"/>
      <c r="G724" s="179"/>
    </row>
    <row r="725" spans="1:8" s="46" customFormat="1" ht="15" customHeight="1" x14ac:dyDescent="0.25">
      <c r="A725" s="176"/>
      <c r="B725" s="633" t="s">
        <v>960</v>
      </c>
      <c r="C725" s="631" t="s">
        <v>339</v>
      </c>
      <c r="D725" s="68">
        <v>232</v>
      </c>
      <c r="E725" s="68">
        <v>0</v>
      </c>
      <c r="F725" s="226">
        <f>E725/D725*100%</f>
        <v>0</v>
      </c>
      <c r="G725" s="178">
        <v>0</v>
      </c>
    </row>
    <row r="726" spans="1:8" s="46" customFormat="1" ht="41.25" customHeight="1" x14ac:dyDescent="0.25">
      <c r="A726" s="176"/>
      <c r="B726" s="634"/>
      <c r="C726" s="632"/>
      <c r="D726" s="31"/>
      <c r="E726" s="31"/>
      <c r="F726" s="228"/>
      <c r="G726" s="179"/>
    </row>
    <row r="727" spans="1:8" s="46" customFormat="1" ht="15" customHeight="1" x14ac:dyDescent="0.25">
      <c r="A727" s="176"/>
      <c r="B727" s="633" t="s">
        <v>961</v>
      </c>
      <c r="C727" s="631" t="s">
        <v>339</v>
      </c>
      <c r="D727" s="68">
        <v>0</v>
      </c>
      <c r="E727" s="68">
        <v>0</v>
      </c>
      <c r="F727" s="226">
        <v>0</v>
      </c>
      <c r="G727" s="178">
        <v>0</v>
      </c>
    </row>
    <row r="728" spans="1:8" s="46" customFormat="1" ht="79.5" customHeight="1" x14ac:dyDescent="0.25">
      <c r="A728" s="176"/>
      <c r="B728" s="634"/>
      <c r="C728" s="632"/>
      <c r="D728" s="31"/>
      <c r="E728" s="31"/>
      <c r="F728" s="228"/>
      <c r="G728" s="179"/>
    </row>
    <row r="729" spans="1:8" s="46" customFormat="1" ht="51" customHeight="1" x14ac:dyDescent="0.25">
      <c r="A729" s="176"/>
      <c r="B729" s="591" t="s">
        <v>962</v>
      </c>
      <c r="C729" s="69" t="s">
        <v>340</v>
      </c>
      <c r="D729" s="30">
        <v>0</v>
      </c>
      <c r="E729" s="30">
        <v>0</v>
      </c>
      <c r="F729" s="225">
        <v>0</v>
      </c>
      <c r="G729" s="177">
        <v>0</v>
      </c>
    </row>
    <row r="730" spans="1:8" s="46" customFormat="1" ht="63.75" x14ac:dyDescent="0.25">
      <c r="A730" s="176"/>
      <c r="B730" s="597"/>
      <c r="C730" s="69" t="s">
        <v>12</v>
      </c>
      <c r="D730" s="33">
        <f>SUM(D732)</f>
        <v>5640</v>
      </c>
      <c r="E730" s="33">
        <v>1990.8</v>
      </c>
      <c r="F730" s="225">
        <f>E730/D730*100%</f>
        <v>0.35297872340425529</v>
      </c>
      <c r="G730" s="173">
        <v>1990.8</v>
      </c>
    </row>
    <row r="731" spans="1:8" s="46" customFormat="1" x14ac:dyDescent="0.25">
      <c r="A731" s="176"/>
      <c r="B731" s="592"/>
      <c r="C731" s="15" t="s">
        <v>11</v>
      </c>
      <c r="D731" s="33">
        <f>SUM(D730)</f>
        <v>5640</v>
      </c>
      <c r="E731" s="33">
        <v>1990.8</v>
      </c>
      <c r="F731" s="225">
        <f>E731/D731*100%</f>
        <v>0.35297872340425529</v>
      </c>
      <c r="G731" s="173">
        <v>1990.8</v>
      </c>
    </row>
    <row r="732" spans="1:8" s="46" customFormat="1" ht="15" customHeight="1" x14ac:dyDescent="0.25">
      <c r="A732" s="176"/>
      <c r="B732" s="633" t="s">
        <v>963</v>
      </c>
      <c r="C732" s="631" t="s">
        <v>339</v>
      </c>
      <c r="D732" s="68">
        <v>5640</v>
      </c>
      <c r="E732" s="68">
        <v>1990.8</v>
      </c>
      <c r="F732" s="225">
        <f>E732/D732*100%</f>
        <v>0.35297872340425529</v>
      </c>
      <c r="G732" s="177">
        <v>1990.8</v>
      </c>
    </row>
    <row r="733" spans="1:8" s="46" customFormat="1" ht="40.5" customHeight="1" x14ac:dyDescent="0.25">
      <c r="A733" s="176"/>
      <c r="B733" s="634"/>
      <c r="C733" s="632"/>
      <c r="D733" s="30"/>
      <c r="E733" s="30"/>
      <c r="F733" s="227"/>
      <c r="G733" s="180"/>
    </row>
    <row r="734" spans="1:8" s="46" customFormat="1" ht="15" customHeight="1" x14ac:dyDescent="0.25">
      <c r="A734" s="176"/>
      <c r="B734" s="635"/>
      <c r="C734" s="636"/>
      <c r="D734" s="636"/>
      <c r="E734" s="636"/>
      <c r="F734" s="636"/>
      <c r="G734" s="637"/>
    </row>
    <row r="735" spans="1:8" s="46" customFormat="1" ht="51" x14ac:dyDescent="0.25">
      <c r="A735" s="715" t="s">
        <v>341</v>
      </c>
      <c r="B735" s="716"/>
      <c r="C735" s="266" t="s">
        <v>339</v>
      </c>
      <c r="D735" s="272">
        <v>500</v>
      </c>
      <c r="E735" s="272">
        <v>0</v>
      </c>
      <c r="F735" s="273">
        <f>E735/D735*100%</f>
        <v>0</v>
      </c>
      <c r="G735" s="272">
        <v>0</v>
      </c>
      <c r="H735" s="274"/>
    </row>
    <row r="736" spans="1:8" s="46" customFormat="1" x14ac:dyDescent="0.25">
      <c r="A736" s="717"/>
      <c r="B736" s="718"/>
      <c r="C736" s="275" t="s">
        <v>11</v>
      </c>
      <c r="D736" s="272">
        <v>500</v>
      </c>
      <c r="E736" s="272">
        <v>0</v>
      </c>
      <c r="F736" s="273">
        <f>E736/D736*100%</f>
        <v>0</v>
      </c>
      <c r="G736" s="272">
        <v>0</v>
      </c>
      <c r="H736" s="274"/>
    </row>
    <row r="737" spans="1:7" s="46" customFormat="1" ht="51" customHeight="1" x14ac:dyDescent="0.25">
      <c r="A737" s="176"/>
      <c r="B737" s="597" t="s">
        <v>964</v>
      </c>
      <c r="C737" s="69" t="s">
        <v>340</v>
      </c>
      <c r="D737" s="33">
        <v>0</v>
      </c>
      <c r="E737" s="33">
        <v>0</v>
      </c>
      <c r="F737" s="231">
        <v>0</v>
      </c>
      <c r="G737" s="33">
        <v>0</v>
      </c>
    </row>
    <row r="738" spans="1:7" s="46" customFormat="1" ht="63.75" x14ac:dyDescent="0.25">
      <c r="A738" s="176"/>
      <c r="B738" s="597"/>
      <c r="C738" s="69" t="s">
        <v>12</v>
      </c>
      <c r="D738" s="68">
        <v>0</v>
      </c>
      <c r="E738" s="68">
        <v>0</v>
      </c>
      <c r="F738" s="232">
        <v>0</v>
      </c>
      <c r="G738" s="68">
        <v>0</v>
      </c>
    </row>
    <row r="739" spans="1:7" s="46" customFormat="1" x14ac:dyDescent="0.25">
      <c r="A739" s="176"/>
      <c r="B739" s="592"/>
      <c r="C739" s="15" t="s">
        <v>11</v>
      </c>
      <c r="D739" s="68">
        <v>0</v>
      </c>
      <c r="E739" s="68">
        <v>0</v>
      </c>
      <c r="F739" s="232">
        <v>0</v>
      </c>
      <c r="G739" s="68">
        <v>0</v>
      </c>
    </row>
    <row r="740" spans="1:7" s="46" customFormat="1" ht="63.75" x14ac:dyDescent="0.25">
      <c r="A740" s="176"/>
      <c r="B740" s="20" t="s">
        <v>965</v>
      </c>
      <c r="C740" s="69" t="s">
        <v>12</v>
      </c>
      <c r="D740" s="68">
        <v>0</v>
      </c>
      <c r="E740" s="68">
        <v>0</v>
      </c>
      <c r="F740" s="225">
        <v>0</v>
      </c>
      <c r="G740" s="68">
        <v>0</v>
      </c>
    </row>
    <row r="741" spans="1:7" s="46" customFormat="1" ht="15" customHeight="1" x14ac:dyDescent="0.25">
      <c r="A741" s="176"/>
      <c r="B741" s="633" t="s">
        <v>966</v>
      </c>
      <c r="C741" s="631" t="s">
        <v>339</v>
      </c>
      <c r="D741" s="68">
        <v>0</v>
      </c>
      <c r="E741" s="68">
        <v>0</v>
      </c>
      <c r="F741" s="225">
        <v>0</v>
      </c>
      <c r="G741" s="68">
        <v>0</v>
      </c>
    </row>
    <row r="742" spans="1:7" s="46" customFormat="1" ht="42" customHeight="1" x14ac:dyDescent="0.25">
      <c r="A742" s="176"/>
      <c r="B742" s="634"/>
      <c r="C742" s="632"/>
      <c r="D742" s="31"/>
      <c r="E742" s="31"/>
      <c r="F742" s="228"/>
      <c r="G742" s="31"/>
    </row>
    <row r="743" spans="1:7" s="46" customFormat="1" ht="51" x14ac:dyDescent="0.25">
      <c r="A743" s="176"/>
      <c r="B743" s="591" t="s">
        <v>967</v>
      </c>
      <c r="C743" s="69" t="s">
        <v>340</v>
      </c>
      <c r="D743" s="33">
        <v>0</v>
      </c>
      <c r="E743" s="33">
        <v>0</v>
      </c>
      <c r="F743" s="231">
        <v>0</v>
      </c>
      <c r="G743" s="15">
        <v>0</v>
      </c>
    </row>
    <row r="744" spans="1:7" s="46" customFormat="1" ht="63.75" x14ac:dyDescent="0.25">
      <c r="A744" s="176"/>
      <c r="B744" s="597"/>
      <c r="C744" s="69" t="s">
        <v>12</v>
      </c>
      <c r="D744" s="31">
        <v>500</v>
      </c>
      <c r="E744" s="31">
        <v>0</v>
      </c>
      <c r="F744" s="231">
        <f>E744/D744*100%</f>
        <v>0</v>
      </c>
      <c r="G744" s="181">
        <v>0</v>
      </c>
    </row>
    <row r="745" spans="1:7" s="46" customFormat="1" x14ac:dyDescent="0.25">
      <c r="A745" s="176"/>
      <c r="B745" s="592"/>
      <c r="C745" s="15" t="s">
        <v>11</v>
      </c>
      <c r="D745" s="31">
        <f>SUM(D744)</f>
        <v>500</v>
      </c>
      <c r="E745" s="31">
        <v>0</v>
      </c>
      <c r="F745" s="228">
        <v>0</v>
      </c>
      <c r="G745" s="181">
        <v>0</v>
      </c>
    </row>
    <row r="746" spans="1:7" s="46" customFormat="1" ht="77.25" customHeight="1" x14ac:dyDescent="0.25">
      <c r="A746" s="176"/>
      <c r="B746" s="21" t="s">
        <v>968</v>
      </c>
      <c r="C746" s="22" t="s">
        <v>12</v>
      </c>
      <c r="D746" s="34">
        <v>500</v>
      </c>
      <c r="E746" s="31">
        <v>0</v>
      </c>
      <c r="F746" s="231">
        <f>E746/D746*100%</f>
        <v>0</v>
      </c>
      <c r="G746" s="181">
        <v>0</v>
      </c>
    </row>
    <row r="747" spans="1:7" s="46" customFormat="1" ht="63.75" x14ac:dyDescent="0.25">
      <c r="A747" s="176"/>
      <c r="B747" s="20" t="s">
        <v>969</v>
      </c>
      <c r="C747" s="18" t="s">
        <v>12</v>
      </c>
      <c r="D747" s="33">
        <v>0</v>
      </c>
      <c r="E747" s="33">
        <v>0</v>
      </c>
      <c r="F747" s="231">
        <v>0</v>
      </c>
      <c r="G747" s="15">
        <v>0</v>
      </c>
    </row>
    <row r="748" spans="1:7" s="46" customFormat="1" ht="51" x14ac:dyDescent="0.25">
      <c r="A748" s="176"/>
      <c r="B748" s="628" t="s">
        <v>975</v>
      </c>
      <c r="C748" s="266" t="s">
        <v>83</v>
      </c>
      <c r="D748" s="267">
        <f>SUM(D756)</f>
        <v>26991</v>
      </c>
      <c r="E748" s="267">
        <f>SUM(E756)</f>
        <v>12452.9</v>
      </c>
      <c r="F748" s="273">
        <f>E748/D748*100%</f>
        <v>0.46137230928828127</v>
      </c>
      <c r="G748" s="267">
        <f>SUM(G756)</f>
        <v>12452.9</v>
      </c>
    </row>
    <row r="749" spans="1:7" s="46" customFormat="1" ht="51" x14ac:dyDescent="0.25">
      <c r="A749" s="176"/>
      <c r="B749" s="629"/>
      <c r="C749" s="266" t="s">
        <v>339</v>
      </c>
      <c r="D749" s="267">
        <f>SUM(D752)</f>
        <v>12362</v>
      </c>
      <c r="E749" s="267">
        <f>SUM(E752)</f>
        <v>6045.3</v>
      </c>
      <c r="F749" s="273">
        <f>E749/D749*100%</f>
        <v>0.48902281184274393</v>
      </c>
      <c r="G749" s="267">
        <f>SUM(G752)</f>
        <v>6045.3</v>
      </c>
    </row>
    <row r="750" spans="1:7" s="46" customFormat="1" x14ac:dyDescent="0.25">
      <c r="A750" s="176"/>
      <c r="B750" s="630"/>
      <c r="C750" s="266" t="s">
        <v>11</v>
      </c>
      <c r="D750" s="267">
        <f>SUM(D748+D749)</f>
        <v>39353</v>
      </c>
      <c r="E750" s="267">
        <v>18498.099999999999</v>
      </c>
      <c r="F750" s="273">
        <f>E750/D750*100%</f>
        <v>0.47005565014103112</v>
      </c>
      <c r="G750" s="267">
        <v>18498.099999999999</v>
      </c>
    </row>
    <row r="751" spans="1:7" s="46" customFormat="1" ht="51" customHeight="1" x14ac:dyDescent="0.25">
      <c r="A751" s="176"/>
      <c r="B751" s="591" t="s">
        <v>970</v>
      </c>
      <c r="C751" s="69" t="s">
        <v>340</v>
      </c>
      <c r="D751" s="33">
        <v>0</v>
      </c>
      <c r="E751" s="33">
        <v>0</v>
      </c>
      <c r="F751" s="231">
        <v>0</v>
      </c>
      <c r="G751" s="15">
        <v>0</v>
      </c>
    </row>
    <row r="752" spans="1:7" s="46" customFormat="1" ht="63.75" x14ac:dyDescent="0.25">
      <c r="A752" s="176"/>
      <c r="B752" s="597"/>
      <c r="C752" s="69" t="s">
        <v>12</v>
      </c>
      <c r="D752" s="172">
        <f>SUM(D754)</f>
        <v>12362</v>
      </c>
      <c r="E752" s="172">
        <f>SUM(E754)</f>
        <v>6045.3</v>
      </c>
      <c r="F752" s="231">
        <f>E752/D752*100%</f>
        <v>0.48902281184274393</v>
      </c>
      <c r="G752" s="172">
        <f>SUM(G754)</f>
        <v>6045.3</v>
      </c>
    </row>
    <row r="753" spans="1:7" s="46" customFormat="1" ht="25.5" x14ac:dyDescent="0.25">
      <c r="A753" s="176"/>
      <c r="B753" s="592"/>
      <c r="C753" s="15" t="s">
        <v>84</v>
      </c>
      <c r="D753" s="172"/>
      <c r="E753" s="172"/>
      <c r="F753" s="233"/>
      <c r="G753" s="71"/>
    </row>
    <row r="754" spans="1:7" s="46" customFormat="1" ht="15" customHeight="1" x14ac:dyDescent="0.25">
      <c r="A754" s="176"/>
      <c r="B754" s="633" t="s">
        <v>971</v>
      </c>
      <c r="C754" s="631" t="s">
        <v>12</v>
      </c>
      <c r="D754" s="68">
        <f>10501+1861</f>
        <v>12362</v>
      </c>
      <c r="E754" s="68">
        <v>6045.3</v>
      </c>
      <c r="F754" s="626">
        <f>E754/D754*100%</f>
        <v>0.48902281184274393</v>
      </c>
      <c r="G754" s="68">
        <v>6045.3</v>
      </c>
    </row>
    <row r="755" spans="1:7" s="46" customFormat="1" ht="62.25" customHeight="1" x14ac:dyDescent="0.25">
      <c r="A755" s="176"/>
      <c r="B755" s="634"/>
      <c r="C755" s="632"/>
      <c r="D755" s="31"/>
      <c r="E755" s="31"/>
      <c r="F755" s="627"/>
      <c r="G755" s="70"/>
    </row>
    <row r="756" spans="1:7" s="46" customFormat="1" ht="51" x14ac:dyDescent="0.25">
      <c r="A756" s="176"/>
      <c r="B756" s="591" t="s">
        <v>972</v>
      </c>
      <c r="C756" s="69" t="s">
        <v>340</v>
      </c>
      <c r="D756" s="33">
        <f>SUM(D759)</f>
        <v>26991</v>
      </c>
      <c r="E756" s="33">
        <f>SUM(E759)</f>
        <v>12452.9</v>
      </c>
      <c r="F756" s="231">
        <f>E756/D756*100%</f>
        <v>0.46137230928828127</v>
      </c>
      <c r="G756" s="33">
        <f>SUM(G759)</f>
        <v>12452.9</v>
      </c>
    </row>
    <row r="757" spans="1:7" s="46" customFormat="1" ht="63.75" x14ac:dyDescent="0.25">
      <c r="A757" s="176"/>
      <c r="B757" s="597"/>
      <c r="C757" s="69" t="s">
        <v>12</v>
      </c>
      <c r="D757" s="33">
        <v>0</v>
      </c>
      <c r="E757" s="33">
        <v>0</v>
      </c>
      <c r="F757" s="231">
        <v>0</v>
      </c>
      <c r="G757" s="15">
        <v>0</v>
      </c>
    </row>
    <row r="758" spans="1:7" s="46" customFormat="1" ht="25.5" x14ac:dyDescent="0.25">
      <c r="A758" s="176"/>
      <c r="B758" s="592"/>
      <c r="C758" s="15" t="s">
        <v>84</v>
      </c>
      <c r="D758" s="33">
        <v>0</v>
      </c>
      <c r="E758" s="33">
        <v>0</v>
      </c>
      <c r="F758" s="231">
        <v>0</v>
      </c>
      <c r="G758" s="15">
        <v>0</v>
      </c>
    </row>
    <row r="759" spans="1:7" ht="15" customHeight="1" x14ac:dyDescent="0.25">
      <c r="A759" s="176"/>
      <c r="B759" s="633" t="s">
        <v>973</v>
      </c>
      <c r="C759" s="631" t="s">
        <v>83</v>
      </c>
      <c r="D759" s="68">
        <v>26991</v>
      </c>
      <c r="E759" s="68">
        <v>12452.9</v>
      </c>
      <c r="F759" s="626">
        <f>E759/D759*100%</f>
        <v>0.46137230928828127</v>
      </c>
      <c r="G759" s="68">
        <v>12452.9</v>
      </c>
    </row>
    <row r="760" spans="1:7" ht="39.75" customHeight="1" x14ac:dyDescent="0.25">
      <c r="A760" s="176"/>
      <c r="B760" s="634"/>
      <c r="C760" s="632"/>
      <c r="D760" s="31"/>
      <c r="E760" s="31"/>
      <c r="F760" s="627"/>
      <c r="G760" s="70"/>
    </row>
    <row r="761" spans="1:7" s="46" customFormat="1" ht="18.75" customHeight="1" x14ac:dyDescent="0.25">
      <c r="A761" s="470" t="s">
        <v>304</v>
      </c>
      <c r="B761" s="471"/>
      <c r="C761" s="471"/>
      <c r="D761" s="471"/>
      <c r="E761" s="471"/>
      <c r="F761" s="471"/>
      <c r="G761" s="472"/>
    </row>
    <row r="762" spans="1:7" s="46" customFormat="1" ht="39.75" customHeight="1" x14ac:dyDescent="0.25">
      <c r="A762" s="638" t="s">
        <v>10</v>
      </c>
      <c r="B762" s="639"/>
      <c r="C762" s="162" t="s">
        <v>11</v>
      </c>
      <c r="D762" s="163">
        <f>D764+D763</f>
        <v>430706.80000000005</v>
      </c>
      <c r="E762" s="163">
        <f>E764+E763</f>
        <v>126148.69999999998</v>
      </c>
      <c r="F762" s="197">
        <f t="shared" ref="F762:F768" si="88">E762/D762</f>
        <v>0.2928876442164367</v>
      </c>
      <c r="G762" s="163">
        <f>G763+G764</f>
        <v>126148.69999999998</v>
      </c>
    </row>
    <row r="763" spans="1:7" ht="48" x14ac:dyDescent="0.25">
      <c r="A763" s="640"/>
      <c r="B763" s="641"/>
      <c r="C763" s="162" t="s">
        <v>83</v>
      </c>
      <c r="D763" s="163">
        <f>D766</f>
        <v>7680</v>
      </c>
      <c r="E763" s="163">
        <f>E766</f>
        <v>0</v>
      </c>
      <c r="F763" s="197">
        <f t="shared" si="88"/>
        <v>0</v>
      </c>
      <c r="G763" s="163">
        <f>G766</f>
        <v>0</v>
      </c>
    </row>
    <row r="764" spans="1:7" ht="60" x14ac:dyDescent="0.25">
      <c r="A764" s="642"/>
      <c r="B764" s="643"/>
      <c r="C764" s="162" t="s">
        <v>12</v>
      </c>
      <c r="D764" s="163">
        <f>D767+D786</f>
        <v>423026.80000000005</v>
      </c>
      <c r="E764" s="163">
        <f>E767+E786</f>
        <v>126148.69999999998</v>
      </c>
      <c r="F764" s="197">
        <f t="shared" si="88"/>
        <v>0.29820498370316012</v>
      </c>
      <c r="G764" s="163">
        <f>G767+G786</f>
        <v>126148.69999999998</v>
      </c>
    </row>
    <row r="765" spans="1:7" x14ac:dyDescent="0.25">
      <c r="A765" s="650" t="s">
        <v>305</v>
      </c>
      <c r="B765" s="651"/>
      <c r="C765" s="276" t="s">
        <v>11</v>
      </c>
      <c r="D765" s="259">
        <f>D767+D766</f>
        <v>400111.80000000005</v>
      </c>
      <c r="E765" s="259">
        <f>E767+E766</f>
        <v>113553.49999999999</v>
      </c>
      <c r="F765" s="260">
        <f t="shared" si="88"/>
        <v>0.28380442666274769</v>
      </c>
      <c r="G765" s="259">
        <f>G766+G767</f>
        <v>113553.49999999999</v>
      </c>
    </row>
    <row r="766" spans="1:7" ht="48" x14ac:dyDescent="0.25">
      <c r="A766" s="652"/>
      <c r="B766" s="653"/>
      <c r="C766" s="276" t="s">
        <v>83</v>
      </c>
      <c r="D766" s="259">
        <f>D782</f>
        <v>7680</v>
      </c>
      <c r="E766" s="259">
        <f>E782</f>
        <v>0</v>
      </c>
      <c r="F766" s="260">
        <f t="shared" si="88"/>
        <v>0</v>
      </c>
      <c r="G766" s="259">
        <f>G782</f>
        <v>0</v>
      </c>
    </row>
    <row r="767" spans="1:7" ht="60" x14ac:dyDescent="0.25">
      <c r="A767" s="654"/>
      <c r="B767" s="655"/>
      <c r="C767" s="276" t="s">
        <v>12</v>
      </c>
      <c r="D767" s="259">
        <f>D768+D780+D783</f>
        <v>392431.80000000005</v>
      </c>
      <c r="E767" s="259">
        <f>E768+E780+E783</f>
        <v>113553.49999999999</v>
      </c>
      <c r="F767" s="260">
        <f t="shared" si="88"/>
        <v>0.28935855860814536</v>
      </c>
      <c r="G767" s="259">
        <f>G768+G780+G783</f>
        <v>113553.49999999999</v>
      </c>
    </row>
    <row r="768" spans="1:7" ht="60" x14ac:dyDescent="0.25">
      <c r="A768" s="74">
        <v>1</v>
      </c>
      <c r="B768" s="49" t="s">
        <v>306</v>
      </c>
      <c r="C768" s="77" t="s">
        <v>12</v>
      </c>
      <c r="D768" s="50">
        <f>D769+D770+D771+D772+D773+D774+D775+D776+D777+D778+D779</f>
        <v>386095.80000000005</v>
      </c>
      <c r="E768" s="50">
        <f>E769+E770+E771+E772+E773+E774+E775+E776+E777+E778+E779</f>
        <v>111808.59999999999</v>
      </c>
      <c r="F768" s="27">
        <f t="shared" si="88"/>
        <v>0.28958771372286352</v>
      </c>
      <c r="G768" s="50">
        <f>G769+G770+G771+G772+G773+G774+G777+G778+G779</f>
        <v>111808.59999999999</v>
      </c>
    </row>
    <row r="769" spans="1:7" ht="63.75" x14ac:dyDescent="0.25">
      <c r="A769" s="74">
        <v>1.1000000000000001</v>
      </c>
      <c r="B769" s="23" t="s">
        <v>307</v>
      </c>
      <c r="C769" s="24" t="s">
        <v>12</v>
      </c>
      <c r="D769" s="10">
        <v>2000</v>
      </c>
      <c r="E769" s="10">
        <v>1107.0999999999999</v>
      </c>
      <c r="F769" s="25">
        <v>0.55400000000000005</v>
      </c>
      <c r="G769" s="10">
        <v>1107.0999999999999</v>
      </c>
    </row>
    <row r="770" spans="1:7" ht="63.75" x14ac:dyDescent="0.25">
      <c r="A770" s="48">
        <v>1.2</v>
      </c>
      <c r="B770" s="26" t="s">
        <v>308</v>
      </c>
      <c r="C770" s="76" t="s">
        <v>12</v>
      </c>
      <c r="D770" s="11">
        <v>27680</v>
      </c>
      <c r="E770" s="11">
        <v>11614.9</v>
      </c>
      <c r="F770" s="25">
        <v>0.42</v>
      </c>
      <c r="G770" s="11">
        <v>11614.9</v>
      </c>
    </row>
    <row r="771" spans="1:7" ht="63.75" x14ac:dyDescent="0.25">
      <c r="A771" s="48">
        <v>1.3</v>
      </c>
      <c r="B771" s="26" t="s">
        <v>309</v>
      </c>
      <c r="C771" s="76" t="s">
        <v>12</v>
      </c>
      <c r="D771" s="11">
        <v>67191</v>
      </c>
      <c r="E771" s="11">
        <v>26478.9</v>
      </c>
      <c r="F771" s="25">
        <v>0.39400000000000002</v>
      </c>
      <c r="G771" s="11">
        <v>26478.9</v>
      </c>
    </row>
    <row r="772" spans="1:7" ht="63.75" x14ac:dyDescent="0.25">
      <c r="A772" s="48">
        <v>1.4</v>
      </c>
      <c r="B772" s="26" t="s">
        <v>310</v>
      </c>
      <c r="C772" s="76" t="s">
        <v>12</v>
      </c>
      <c r="D772" s="11">
        <v>30415</v>
      </c>
      <c r="E772" s="12">
        <v>11433</v>
      </c>
      <c r="F772" s="27">
        <v>0.376</v>
      </c>
      <c r="G772" s="11">
        <v>11433</v>
      </c>
    </row>
    <row r="773" spans="1:7" ht="76.5" x14ac:dyDescent="0.25">
      <c r="A773" s="48">
        <v>1.5</v>
      </c>
      <c r="B773" s="26" t="s">
        <v>311</v>
      </c>
      <c r="C773" s="76" t="s">
        <v>12</v>
      </c>
      <c r="D773" s="11">
        <v>252513.9</v>
      </c>
      <c r="E773" s="11">
        <v>60000</v>
      </c>
      <c r="F773" s="27">
        <v>0.23799999999999999</v>
      </c>
      <c r="G773" s="11">
        <v>60000</v>
      </c>
    </row>
    <row r="774" spans="1:7" ht="102" x14ac:dyDescent="0.25">
      <c r="A774" s="48">
        <v>1.6</v>
      </c>
      <c r="B774" s="28" t="s">
        <v>312</v>
      </c>
      <c r="C774" s="76" t="s">
        <v>12</v>
      </c>
      <c r="D774" s="11">
        <v>3836.7</v>
      </c>
      <c r="E774" s="11">
        <v>0</v>
      </c>
      <c r="F774" s="27">
        <v>0</v>
      </c>
      <c r="G774" s="11">
        <v>0</v>
      </c>
    </row>
    <row r="775" spans="1:7" ht="63.75" x14ac:dyDescent="0.25">
      <c r="A775" s="48" t="s">
        <v>203</v>
      </c>
      <c r="B775" s="26" t="s">
        <v>313</v>
      </c>
      <c r="C775" s="76" t="s">
        <v>12</v>
      </c>
      <c r="D775" s="11">
        <v>0</v>
      </c>
      <c r="E775" s="11">
        <v>0</v>
      </c>
      <c r="F775" s="27">
        <v>0</v>
      </c>
      <c r="G775" s="11">
        <v>0</v>
      </c>
    </row>
    <row r="776" spans="1:7" ht="63.75" x14ac:dyDescent="0.25">
      <c r="A776" s="48" t="s">
        <v>314</v>
      </c>
      <c r="B776" s="26" t="s">
        <v>315</v>
      </c>
      <c r="C776" s="76" t="s">
        <v>12</v>
      </c>
      <c r="D776" s="11">
        <v>0</v>
      </c>
      <c r="E776" s="11">
        <v>0</v>
      </c>
      <c r="F776" s="27">
        <v>0</v>
      </c>
      <c r="G776" s="11">
        <v>0</v>
      </c>
    </row>
    <row r="777" spans="1:7" ht="63.75" x14ac:dyDescent="0.25">
      <c r="A777" s="48" t="s">
        <v>73</v>
      </c>
      <c r="B777" s="26" t="s">
        <v>316</v>
      </c>
      <c r="C777" s="76" t="s">
        <v>12</v>
      </c>
      <c r="D777" s="11">
        <v>1000</v>
      </c>
      <c r="E777" s="11">
        <v>744.3</v>
      </c>
      <c r="F777" s="27">
        <v>0.74399999999999999</v>
      </c>
      <c r="G777" s="11">
        <v>744.3</v>
      </c>
    </row>
    <row r="778" spans="1:7" ht="63.75" x14ac:dyDescent="0.25">
      <c r="A778" s="75" t="s">
        <v>317</v>
      </c>
      <c r="B778" s="29" t="s">
        <v>318</v>
      </c>
      <c r="C778" s="76" t="s">
        <v>12</v>
      </c>
      <c r="D778" s="11">
        <v>1350</v>
      </c>
      <c r="E778" s="12">
        <v>430.4</v>
      </c>
      <c r="F778" s="27">
        <v>0.31900000000000001</v>
      </c>
      <c r="G778" s="11">
        <v>430.4</v>
      </c>
    </row>
    <row r="779" spans="1:7" ht="76.5" x14ac:dyDescent="0.25">
      <c r="A779" s="75" t="s">
        <v>319</v>
      </c>
      <c r="B779" s="29" t="s">
        <v>320</v>
      </c>
      <c r="C779" s="76" t="s">
        <v>12</v>
      </c>
      <c r="D779" s="11">
        <v>109.2</v>
      </c>
      <c r="E779" s="11">
        <v>0</v>
      </c>
      <c r="F779" s="27">
        <v>0</v>
      </c>
      <c r="G779" s="11">
        <v>0</v>
      </c>
    </row>
    <row r="780" spans="1:7" ht="63.75" x14ac:dyDescent="0.25">
      <c r="A780" s="48">
        <v>2</v>
      </c>
      <c r="B780" s="26" t="s">
        <v>321</v>
      </c>
      <c r="C780" s="76" t="s">
        <v>12</v>
      </c>
      <c r="D780" s="50">
        <f>D781</f>
        <v>4416</v>
      </c>
      <c r="E780" s="50">
        <f>E781</f>
        <v>1744.9</v>
      </c>
      <c r="F780" s="27">
        <f>E780/D780</f>
        <v>0.39513134057971017</v>
      </c>
      <c r="G780" s="50">
        <f>G781</f>
        <v>1744.9</v>
      </c>
    </row>
    <row r="781" spans="1:7" ht="63.75" x14ac:dyDescent="0.25">
      <c r="A781" s="48">
        <v>2.1</v>
      </c>
      <c r="B781" s="26" t="s">
        <v>322</v>
      </c>
      <c r="C781" s="76" t="s">
        <v>12</v>
      </c>
      <c r="D781" s="11">
        <v>4416</v>
      </c>
      <c r="E781" s="12">
        <v>1744.9</v>
      </c>
      <c r="F781" s="25">
        <v>0.39500000000000002</v>
      </c>
      <c r="G781" s="12">
        <v>1744.9</v>
      </c>
    </row>
    <row r="782" spans="1:7" ht="51" x14ac:dyDescent="0.25">
      <c r="A782" s="644">
        <v>3</v>
      </c>
      <c r="B782" s="646" t="s">
        <v>323</v>
      </c>
      <c r="C782" s="76" t="s">
        <v>83</v>
      </c>
      <c r="D782" s="50">
        <f>D784</f>
        <v>7680</v>
      </c>
      <c r="E782" s="165">
        <f>E784</f>
        <v>0</v>
      </c>
      <c r="F782" s="27">
        <f>E782/D782</f>
        <v>0</v>
      </c>
      <c r="G782" s="166">
        <f>G784</f>
        <v>0</v>
      </c>
    </row>
    <row r="783" spans="1:7" ht="63.75" x14ac:dyDescent="0.25">
      <c r="A783" s="645"/>
      <c r="B783" s="647"/>
      <c r="C783" s="76" t="s">
        <v>12</v>
      </c>
      <c r="D783" s="5">
        <f>D785</f>
        <v>1920</v>
      </c>
      <c r="E783" s="167">
        <f>E785</f>
        <v>0</v>
      </c>
      <c r="F783" s="27">
        <f>E783/D783</f>
        <v>0</v>
      </c>
      <c r="G783" s="166">
        <f>G785</f>
        <v>0</v>
      </c>
    </row>
    <row r="784" spans="1:7" ht="51" customHeight="1" x14ac:dyDescent="0.25">
      <c r="A784" s="644">
        <v>3.1</v>
      </c>
      <c r="B784" s="646" t="s">
        <v>324</v>
      </c>
      <c r="C784" s="76" t="s">
        <v>83</v>
      </c>
      <c r="D784" s="50">
        <f>7680</f>
        <v>7680</v>
      </c>
      <c r="E784" s="50">
        <v>0</v>
      </c>
      <c r="F784" s="25">
        <v>0</v>
      </c>
      <c r="G784" s="50">
        <v>0</v>
      </c>
    </row>
    <row r="785" spans="1:7" ht="63.75" x14ac:dyDescent="0.25">
      <c r="A785" s="645"/>
      <c r="B785" s="647"/>
      <c r="C785" s="76" t="s">
        <v>12</v>
      </c>
      <c r="D785" s="11">
        <f>1920</f>
        <v>1920</v>
      </c>
      <c r="E785" s="11">
        <v>0</v>
      </c>
      <c r="F785" s="27">
        <v>0</v>
      </c>
      <c r="G785" s="11">
        <v>0</v>
      </c>
    </row>
    <row r="786" spans="1:7" ht="63.75" x14ac:dyDescent="0.25">
      <c r="A786" s="648" t="s">
        <v>325</v>
      </c>
      <c r="B786" s="649"/>
      <c r="C786" s="277" t="s">
        <v>12</v>
      </c>
      <c r="D786" s="278">
        <f>D787+D790+D795</f>
        <v>30595</v>
      </c>
      <c r="E786" s="278">
        <f>E787+E790+E795</f>
        <v>12595.199999999999</v>
      </c>
      <c r="F786" s="279">
        <f>E786/D786</f>
        <v>0.41167511031214249</v>
      </c>
      <c r="G786" s="278">
        <f>G787+G790+G795</f>
        <v>12595.199999999999</v>
      </c>
    </row>
    <row r="787" spans="1:7" ht="63.75" x14ac:dyDescent="0.25">
      <c r="A787" s="48">
        <v>1</v>
      </c>
      <c r="B787" s="26" t="s">
        <v>326</v>
      </c>
      <c r="C787" s="76" t="s">
        <v>12</v>
      </c>
      <c r="D787" s="50">
        <f>D788+D789</f>
        <v>27475</v>
      </c>
      <c r="E787" s="50">
        <f>E788+E789</f>
        <v>11479.5</v>
      </c>
      <c r="F787" s="234">
        <f>E787/D787</f>
        <v>0.41781619654231117</v>
      </c>
      <c r="G787" s="50">
        <f>G788+G789</f>
        <v>11479.5</v>
      </c>
    </row>
    <row r="788" spans="1:7" ht="63.75" x14ac:dyDescent="0.25">
      <c r="A788" s="48" t="s">
        <v>50</v>
      </c>
      <c r="B788" s="26" t="s">
        <v>327</v>
      </c>
      <c r="C788" s="76" t="s">
        <v>12</v>
      </c>
      <c r="D788" s="50">
        <v>27410</v>
      </c>
      <c r="E788" s="13">
        <v>11418.2</v>
      </c>
      <c r="F788" s="25">
        <v>0.41699999999999998</v>
      </c>
      <c r="G788" s="13">
        <v>11418.2</v>
      </c>
    </row>
    <row r="789" spans="1:7" ht="63.75" x14ac:dyDescent="0.25">
      <c r="A789" s="48" t="s">
        <v>52</v>
      </c>
      <c r="B789" s="26" t="s">
        <v>328</v>
      </c>
      <c r="C789" s="76" t="s">
        <v>12</v>
      </c>
      <c r="D789" s="50">
        <v>65</v>
      </c>
      <c r="E789" s="13">
        <v>61.3</v>
      </c>
      <c r="F789" s="25">
        <v>0.94299999999999995</v>
      </c>
      <c r="G789" s="13">
        <v>61.3</v>
      </c>
    </row>
    <row r="790" spans="1:7" ht="63.75" x14ac:dyDescent="0.25">
      <c r="A790" s="48">
        <v>2</v>
      </c>
      <c r="B790" s="26" t="s">
        <v>329</v>
      </c>
      <c r="C790" s="76" t="s">
        <v>12</v>
      </c>
      <c r="D790" s="50">
        <f>D791+D792+D793+D794</f>
        <v>640</v>
      </c>
      <c r="E790" s="50">
        <f>E791+E792+E793+E794</f>
        <v>344.40000000000003</v>
      </c>
      <c r="F790" s="234">
        <f>E790/D790</f>
        <v>0.53812500000000008</v>
      </c>
      <c r="G790" s="50">
        <f>G791+G792+G793+G794</f>
        <v>344.40000000000003</v>
      </c>
    </row>
    <row r="791" spans="1:7" ht="63.75" x14ac:dyDescent="0.25">
      <c r="A791" s="48" t="s">
        <v>56</v>
      </c>
      <c r="B791" s="26" t="s">
        <v>330</v>
      </c>
      <c r="C791" s="76" t="s">
        <v>12</v>
      </c>
      <c r="D791" s="50">
        <v>50</v>
      </c>
      <c r="E791" s="14">
        <v>31.9</v>
      </c>
      <c r="F791" s="27">
        <v>0.63800000000000001</v>
      </c>
      <c r="G791" s="14">
        <v>31.9</v>
      </c>
    </row>
    <row r="792" spans="1:7" ht="76.5" x14ac:dyDescent="0.25">
      <c r="A792" s="48" t="s">
        <v>208</v>
      </c>
      <c r="B792" s="26" t="s">
        <v>331</v>
      </c>
      <c r="C792" s="76" t="s">
        <v>12</v>
      </c>
      <c r="D792" s="50">
        <v>300</v>
      </c>
      <c r="E792" s="50">
        <v>103</v>
      </c>
      <c r="F792" s="27">
        <v>0.34300000000000003</v>
      </c>
      <c r="G792" s="50">
        <v>103</v>
      </c>
    </row>
    <row r="793" spans="1:7" ht="63.75" x14ac:dyDescent="0.25">
      <c r="A793" s="48" t="s">
        <v>210</v>
      </c>
      <c r="B793" s="26" t="s">
        <v>332</v>
      </c>
      <c r="C793" s="76" t="s">
        <v>12</v>
      </c>
      <c r="D793" s="50">
        <v>240</v>
      </c>
      <c r="E793" s="50">
        <v>194.4</v>
      </c>
      <c r="F793" s="27">
        <v>0.81</v>
      </c>
      <c r="G793" s="50">
        <v>194.4</v>
      </c>
    </row>
    <row r="794" spans="1:7" ht="63.75" x14ac:dyDescent="0.25">
      <c r="A794" s="48" t="s">
        <v>213</v>
      </c>
      <c r="B794" s="26" t="s">
        <v>333</v>
      </c>
      <c r="C794" s="76" t="s">
        <v>12</v>
      </c>
      <c r="D794" s="50">
        <v>50</v>
      </c>
      <c r="E794" s="13">
        <v>15.1</v>
      </c>
      <c r="F794" s="27">
        <v>0.30199999999999999</v>
      </c>
      <c r="G794" s="13">
        <v>15.1</v>
      </c>
    </row>
    <row r="795" spans="1:7" ht="63.75" x14ac:dyDescent="0.25">
      <c r="A795" s="48">
        <v>3</v>
      </c>
      <c r="B795" s="26" t="s">
        <v>334</v>
      </c>
      <c r="C795" s="76" t="s">
        <v>12</v>
      </c>
      <c r="D795" s="50">
        <f>D796+D797</f>
        <v>2480</v>
      </c>
      <c r="E795" s="50">
        <f>E796+E797</f>
        <v>771.3</v>
      </c>
      <c r="F795" s="235">
        <f>E795/D795</f>
        <v>0.311008064516129</v>
      </c>
      <c r="G795" s="50">
        <f>G796+G797</f>
        <v>771.3</v>
      </c>
    </row>
    <row r="796" spans="1:7" ht="89.25" x14ac:dyDescent="0.25">
      <c r="A796" s="48" t="s">
        <v>237</v>
      </c>
      <c r="B796" s="26" t="s">
        <v>335</v>
      </c>
      <c r="C796" s="76" t="s">
        <v>12</v>
      </c>
      <c r="D796" s="11">
        <v>600</v>
      </c>
      <c r="E796" s="11">
        <v>313.5</v>
      </c>
      <c r="F796" s="27">
        <v>0.52300000000000002</v>
      </c>
      <c r="G796" s="11">
        <v>313.5</v>
      </c>
    </row>
    <row r="797" spans="1:7" ht="114.75" x14ac:dyDescent="0.25">
      <c r="A797" s="48" t="s">
        <v>336</v>
      </c>
      <c r="B797" s="26" t="s">
        <v>337</v>
      </c>
      <c r="C797" s="76" t="s">
        <v>12</v>
      </c>
      <c r="D797" s="50">
        <v>1880</v>
      </c>
      <c r="E797" s="13">
        <v>457.8</v>
      </c>
      <c r="F797" s="27">
        <v>0.24399999999999999</v>
      </c>
      <c r="G797" s="13">
        <v>457.8</v>
      </c>
    </row>
    <row r="798" spans="1:7" ht="23.25" customHeight="1" x14ac:dyDescent="0.25">
      <c r="A798" s="469" t="s">
        <v>531</v>
      </c>
      <c r="B798" s="452"/>
      <c r="C798" s="452"/>
      <c r="D798" s="452"/>
      <c r="E798" s="452"/>
      <c r="F798" s="452"/>
      <c r="G798" s="453"/>
    </row>
    <row r="799" spans="1:7" ht="24" customHeight="1" x14ac:dyDescent="0.25">
      <c r="A799" s="702"/>
      <c r="B799" s="708" t="s">
        <v>10</v>
      </c>
      <c r="C799" s="82" t="s">
        <v>343</v>
      </c>
      <c r="D799" s="83">
        <v>171353</v>
      </c>
      <c r="E799" s="82">
        <v>65377</v>
      </c>
      <c r="F799" s="236">
        <f>E799/D799</f>
        <v>0.38153402624990518</v>
      </c>
      <c r="G799" s="82">
        <v>65377</v>
      </c>
    </row>
    <row r="800" spans="1:7" ht="50.25" customHeight="1" x14ac:dyDescent="0.25">
      <c r="A800" s="703"/>
      <c r="B800" s="708"/>
      <c r="C800" s="82" t="s">
        <v>13</v>
      </c>
      <c r="D800" s="83">
        <v>66443</v>
      </c>
      <c r="E800" s="83">
        <v>20029</v>
      </c>
      <c r="F800" s="236">
        <f t="shared" ref="F800:F803" si="89">E800/D800</f>
        <v>0.30144635251268004</v>
      </c>
      <c r="G800" s="83">
        <v>20029</v>
      </c>
    </row>
    <row r="801" spans="1:7" ht="37.5" customHeight="1" x14ac:dyDescent="0.25">
      <c r="A801" s="703"/>
      <c r="B801" s="708"/>
      <c r="C801" s="82" t="s">
        <v>83</v>
      </c>
      <c r="D801" s="83">
        <v>103337</v>
      </c>
      <c r="E801" s="83">
        <v>45348</v>
      </c>
      <c r="F801" s="236">
        <f t="shared" si="89"/>
        <v>0.43883604130176024</v>
      </c>
      <c r="G801" s="83">
        <v>45348</v>
      </c>
    </row>
    <row r="802" spans="1:7" ht="42.75" customHeight="1" x14ac:dyDescent="0.25">
      <c r="A802" s="703"/>
      <c r="B802" s="708"/>
      <c r="C802" s="82" t="s">
        <v>518</v>
      </c>
      <c r="D802" s="83">
        <v>0</v>
      </c>
      <c r="E802" s="83">
        <v>0</v>
      </c>
      <c r="F802" s="236">
        <v>0</v>
      </c>
      <c r="G802" s="83">
        <v>0</v>
      </c>
    </row>
    <row r="803" spans="1:7" ht="25.5" x14ac:dyDescent="0.25">
      <c r="A803" s="704"/>
      <c r="B803" s="708"/>
      <c r="C803" s="82" t="s">
        <v>345</v>
      </c>
      <c r="D803" s="83">
        <v>1573</v>
      </c>
      <c r="E803" s="83">
        <v>0</v>
      </c>
      <c r="F803" s="236">
        <f t="shared" si="89"/>
        <v>0</v>
      </c>
      <c r="G803" s="83">
        <v>0</v>
      </c>
    </row>
    <row r="804" spans="1:7" ht="15" customHeight="1" x14ac:dyDescent="0.25">
      <c r="A804" s="740" t="s">
        <v>519</v>
      </c>
      <c r="B804" s="741"/>
      <c r="C804" s="280" t="s">
        <v>343</v>
      </c>
      <c r="D804" s="281">
        <v>171353</v>
      </c>
      <c r="E804" s="281">
        <v>65377</v>
      </c>
      <c r="F804" s="282">
        <f>E804/D804</f>
        <v>0.38153402624990518</v>
      </c>
      <c r="G804" s="281">
        <v>65377</v>
      </c>
    </row>
    <row r="805" spans="1:7" ht="38.25" x14ac:dyDescent="0.25">
      <c r="A805" s="742"/>
      <c r="B805" s="743"/>
      <c r="C805" s="280" t="s">
        <v>13</v>
      </c>
      <c r="D805" s="281">
        <v>66443</v>
      </c>
      <c r="E805" s="281">
        <v>20029</v>
      </c>
      <c r="F805" s="282">
        <f t="shared" ref="F805:F822" si="90">E805/D805</f>
        <v>0.30144635251268004</v>
      </c>
      <c r="G805" s="281">
        <v>20029</v>
      </c>
    </row>
    <row r="806" spans="1:7" ht="51" x14ac:dyDescent="0.25">
      <c r="A806" s="742"/>
      <c r="B806" s="743"/>
      <c r="C806" s="280" t="s">
        <v>83</v>
      </c>
      <c r="D806" s="281">
        <v>103337</v>
      </c>
      <c r="E806" s="281">
        <v>45348</v>
      </c>
      <c r="F806" s="282">
        <f t="shared" si="90"/>
        <v>0.43883604130176024</v>
      </c>
      <c r="G806" s="281">
        <v>45348</v>
      </c>
    </row>
    <row r="807" spans="1:7" ht="51" x14ac:dyDescent="0.25">
      <c r="A807" s="742"/>
      <c r="B807" s="743"/>
      <c r="C807" s="280" t="s">
        <v>518</v>
      </c>
      <c r="D807" s="281">
        <v>0</v>
      </c>
      <c r="E807" s="281">
        <v>0</v>
      </c>
      <c r="F807" s="282">
        <v>0</v>
      </c>
      <c r="G807" s="281">
        <v>0</v>
      </c>
    </row>
    <row r="808" spans="1:7" ht="25.5" x14ac:dyDescent="0.25">
      <c r="A808" s="744"/>
      <c r="B808" s="745"/>
      <c r="C808" s="280" t="s">
        <v>345</v>
      </c>
      <c r="D808" s="281">
        <v>1573</v>
      </c>
      <c r="E808" s="281">
        <v>0</v>
      </c>
      <c r="F808" s="282">
        <f t="shared" si="90"/>
        <v>0</v>
      </c>
      <c r="G808" s="281">
        <v>0</v>
      </c>
    </row>
    <row r="809" spans="1:7" ht="15" customHeight="1" x14ac:dyDescent="0.25">
      <c r="A809" s="705"/>
      <c r="B809" s="657" t="s">
        <v>520</v>
      </c>
      <c r="C809" s="78" t="s">
        <v>343</v>
      </c>
      <c r="D809" s="79">
        <v>22096</v>
      </c>
      <c r="E809" s="79">
        <v>20339</v>
      </c>
      <c r="F809" s="237">
        <f t="shared" si="90"/>
        <v>0.9204833454018827</v>
      </c>
      <c r="G809" s="79">
        <v>20339</v>
      </c>
    </row>
    <row r="810" spans="1:7" ht="46.5" customHeight="1" x14ac:dyDescent="0.25">
      <c r="A810" s="706"/>
      <c r="B810" s="657"/>
      <c r="C810" s="78" t="s">
        <v>13</v>
      </c>
      <c r="D810" s="79">
        <v>9085</v>
      </c>
      <c r="E810" s="79">
        <v>7328</v>
      </c>
      <c r="F810" s="237">
        <f t="shared" si="90"/>
        <v>0.80660429279031376</v>
      </c>
      <c r="G810" s="79">
        <v>7328</v>
      </c>
    </row>
    <row r="811" spans="1:7" ht="51" x14ac:dyDescent="0.25">
      <c r="A811" s="706"/>
      <c r="B811" s="657"/>
      <c r="C811" s="78" t="s">
        <v>83</v>
      </c>
      <c r="D811" s="79">
        <v>13011</v>
      </c>
      <c r="E811" s="79">
        <v>13011</v>
      </c>
      <c r="F811" s="237">
        <f t="shared" si="90"/>
        <v>1</v>
      </c>
      <c r="G811" s="79">
        <v>13011</v>
      </c>
    </row>
    <row r="812" spans="1:7" ht="42.75" customHeight="1" x14ac:dyDescent="0.25">
      <c r="A812" s="706"/>
      <c r="B812" s="657"/>
      <c r="C812" s="78" t="s">
        <v>518</v>
      </c>
      <c r="D812" s="79">
        <v>0</v>
      </c>
      <c r="E812" s="79">
        <v>0</v>
      </c>
      <c r="F812" s="237">
        <v>0</v>
      </c>
      <c r="G812" s="79">
        <v>0</v>
      </c>
    </row>
    <row r="813" spans="1:7" ht="25.5" x14ac:dyDescent="0.25">
      <c r="A813" s="707"/>
      <c r="B813" s="657"/>
      <c r="C813" s="78" t="s">
        <v>345</v>
      </c>
      <c r="D813" s="79">
        <v>0</v>
      </c>
      <c r="E813" s="79">
        <v>0</v>
      </c>
      <c r="F813" s="237">
        <v>0</v>
      </c>
      <c r="G813" s="79">
        <v>0</v>
      </c>
    </row>
    <row r="814" spans="1:7" ht="47.25" customHeight="1" x14ac:dyDescent="0.25">
      <c r="A814" s="705"/>
      <c r="B814" s="657" t="s">
        <v>937</v>
      </c>
      <c r="C814" s="656" t="s">
        <v>343</v>
      </c>
      <c r="D814" s="546">
        <v>22096</v>
      </c>
      <c r="E814" s="546">
        <v>20339</v>
      </c>
      <c r="F814" s="545">
        <f t="shared" si="90"/>
        <v>0.9204833454018827</v>
      </c>
      <c r="G814" s="546">
        <v>20339</v>
      </c>
    </row>
    <row r="815" spans="1:7" x14ac:dyDescent="0.25">
      <c r="A815" s="706"/>
      <c r="B815" s="657"/>
      <c r="C815" s="656"/>
      <c r="D815" s="546"/>
      <c r="E815" s="546"/>
      <c r="F815" s="547"/>
      <c r="G815" s="546"/>
    </row>
    <row r="816" spans="1:7" ht="39" customHeight="1" x14ac:dyDescent="0.25">
      <c r="A816" s="706"/>
      <c r="B816" s="657"/>
      <c r="C816" s="78" t="s">
        <v>13</v>
      </c>
      <c r="D816" s="79">
        <v>9085</v>
      </c>
      <c r="E816" s="79">
        <v>7328</v>
      </c>
      <c r="F816" s="237">
        <f t="shared" si="90"/>
        <v>0.80660429279031376</v>
      </c>
      <c r="G816" s="79">
        <v>7328</v>
      </c>
    </row>
    <row r="817" spans="1:7" ht="51" x14ac:dyDescent="0.25">
      <c r="A817" s="706"/>
      <c r="B817" s="657"/>
      <c r="C817" s="78" t="s">
        <v>83</v>
      </c>
      <c r="D817" s="79">
        <v>13011</v>
      </c>
      <c r="E817" s="79">
        <v>13011</v>
      </c>
      <c r="F817" s="237">
        <f t="shared" si="90"/>
        <v>1</v>
      </c>
      <c r="G817" s="79">
        <v>13011</v>
      </c>
    </row>
    <row r="818" spans="1:7" ht="44.25" customHeight="1" x14ac:dyDescent="0.25">
      <c r="A818" s="706"/>
      <c r="B818" s="657"/>
      <c r="C818" s="78" t="s">
        <v>518</v>
      </c>
      <c r="D818" s="79">
        <v>0</v>
      </c>
      <c r="E818" s="79">
        <v>0</v>
      </c>
      <c r="F818" s="237">
        <v>0</v>
      </c>
      <c r="G818" s="79">
        <v>0</v>
      </c>
    </row>
    <row r="819" spans="1:7" ht="25.5" x14ac:dyDescent="0.25">
      <c r="A819" s="707"/>
      <c r="B819" s="657"/>
      <c r="C819" s="78" t="s">
        <v>345</v>
      </c>
      <c r="D819" s="79">
        <v>0</v>
      </c>
      <c r="E819" s="79">
        <v>0</v>
      </c>
      <c r="F819" s="237">
        <v>0</v>
      </c>
      <c r="G819" s="79">
        <v>0</v>
      </c>
    </row>
    <row r="820" spans="1:7" ht="39.75" customHeight="1" x14ac:dyDescent="0.25">
      <c r="A820" s="705"/>
      <c r="B820" s="657" t="s">
        <v>521</v>
      </c>
      <c r="C820" s="78" t="s">
        <v>343</v>
      </c>
      <c r="D820" s="79">
        <v>32357</v>
      </c>
      <c r="E820" s="79">
        <v>5075</v>
      </c>
      <c r="F820" s="237">
        <f t="shared" si="90"/>
        <v>0.15684395957598046</v>
      </c>
      <c r="G820" s="79">
        <v>5075</v>
      </c>
    </row>
    <row r="821" spans="1:7" ht="38.25" x14ac:dyDescent="0.25">
      <c r="A821" s="706"/>
      <c r="B821" s="657"/>
      <c r="C821" s="78" t="s">
        <v>13</v>
      </c>
      <c r="D821" s="79">
        <v>15624</v>
      </c>
      <c r="E821" s="79">
        <v>3908</v>
      </c>
      <c r="F821" s="237">
        <f t="shared" si="90"/>
        <v>0.25012800819252434</v>
      </c>
      <c r="G821" s="79">
        <v>3908</v>
      </c>
    </row>
    <row r="822" spans="1:7" ht="34.5" customHeight="1" x14ac:dyDescent="0.25">
      <c r="A822" s="706"/>
      <c r="B822" s="657"/>
      <c r="C822" s="78" t="s">
        <v>83</v>
      </c>
      <c r="D822" s="79">
        <v>16733</v>
      </c>
      <c r="E822" s="79">
        <v>1167</v>
      </c>
      <c r="F822" s="237">
        <f t="shared" si="90"/>
        <v>6.9742425147911319E-2</v>
      </c>
      <c r="G822" s="79">
        <v>1167</v>
      </c>
    </row>
    <row r="823" spans="1:7" ht="53.25" customHeight="1" x14ac:dyDescent="0.25">
      <c r="A823" s="706"/>
      <c r="B823" s="657"/>
      <c r="C823" s="78" t="s">
        <v>518</v>
      </c>
      <c r="D823" s="79">
        <v>0</v>
      </c>
      <c r="E823" s="79">
        <v>0</v>
      </c>
      <c r="F823" s="237">
        <v>0</v>
      </c>
      <c r="G823" s="79">
        <v>0</v>
      </c>
    </row>
    <row r="824" spans="1:7" ht="25.5" x14ac:dyDescent="0.25">
      <c r="A824" s="707"/>
      <c r="B824" s="657"/>
      <c r="C824" s="78" t="s">
        <v>345</v>
      </c>
      <c r="D824" s="79">
        <v>0</v>
      </c>
      <c r="E824" s="79">
        <v>0</v>
      </c>
      <c r="F824" s="237">
        <v>0</v>
      </c>
      <c r="G824" s="79">
        <v>0</v>
      </c>
    </row>
    <row r="825" spans="1:7" ht="15" customHeight="1" x14ac:dyDescent="0.25">
      <c r="A825" s="705"/>
      <c r="B825" s="657" t="s">
        <v>522</v>
      </c>
      <c r="C825" s="78" t="s">
        <v>343</v>
      </c>
      <c r="D825" s="79">
        <v>11800</v>
      </c>
      <c r="E825" s="79">
        <v>0</v>
      </c>
      <c r="F825" s="237">
        <v>0</v>
      </c>
      <c r="G825" s="79">
        <v>0</v>
      </c>
    </row>
    <row r="826" spans="1:7" ht="48" customHeight="1" x14ac:dyDescent="0.25">
      <c r="A826" s="706"/>
      <c r="B826" s="657"/>
      <c r="C826" s="78" t="s">
        <v>13</v>
      </c>
      <c r="D826" s="79"/>
      <c r="E826" s="79">
        <v>0</v>
      </c>
      <c r="F826" s="237">
        <v>0</v>
      </c>
      <c r="G826" s="79">
        <v>0</v>
      </c>
    </row>
    <row r="827" spans="1:7" ht="51" x14ac:dyDescent="0.25">
      <c r="A827" s="706"/>
      <c r="B827" s="657"/>
      <c r="C827" s="78" t="s">
        <v>83</v>
      </c>
      <c r="D827" s="79">
        <v>11800</v>
      </c>
      <c r="E827" s="79">
        <v>0</v>
      </c>
      <c r="F827" s="237">
        <v>0</v>
      </c>
      <c r="G827" s="79">
        <v>0</v>
      </c>
    </row>
    <row r="828" spans="1:7" ht="51" x14ac:dyDescent="0.25">
      <c r="A828" s="706"/>
      <c r="B828" s="657"/>
      <c r="C828" s="78" t="s">
        <v>518</v>
      </c>
      <c r="D828" s="79">
        <v>0</v>
      </c>
      <c r="E828" s="79">
        <v>0</v>
      </c>
      <c r="F828" s="237">
        <v>0</v>
      </c>
      <c r="G828" s="79">
        <v>0</v>
      </c>
    </row>
    <row r="829" spans="1:7" ht="25.5" x14ac:dyDescent="0.25">
      <c r="A829" s="707"/>
      <c r="B829" s="657"/>
      <c r="C829" s="78" t="s">
        <v>345</v>
      </c>
      <c r="D829" s="79">
        <v>0</v>
      </c>
      <c r="E829" s="79">
        <v>0</v>
      </c>
      <c r="F829" s="237">
        <v>0</v>
      </c>
      <c r="G829" s="79">
        <v>0</v>
      </c>
    </row>
    <row r="830" spans="1:7" ht="15" customHeight="1" x14ac:dyDescent="0.25">
      <c r="A830" s="705"/>
      <c r="B830" s="657" t="s">
        <v>523</v>
      </c>
      <c r="C830" s="656" t="s">
        <v>343</v>
      </c>
      <c r="D830" s="546">
        <v>8547</v>
      </c>
      <c r="E830" s="546">
        <v>952</v>
      </c>
      <c r="F830" s="545">
        <v>6.9742425147911319E-2</v>
      </c>
      <c r="G830" s="546">
        <v>952</v>
      </c>
    </row>
    <row r="831" spans="1:7" ht="35.25" customHeight="1" x14ac:dyDescent="0.25">
      <c r="A831" s="706"/>
      <c r="B831" s="657"/>
      <c r="C831" s="656"/>
      <c r="D831" s="546"/>
      <c r="E831" s="546"/>
      <c r="F831" s="545"/>
      <c r="G831" s="546"/>
    </row>
    <row r="832" spans="1:7" ht="38.25" x14ac:dyDescent="0.25">
      <c r="A832" s="706"/>
      <c r="B832" s="657"/>
      <c r="C832" s="78" t="s">
        <v>13</v>
      </c>
      <c r="D832" s="79">
        <v>6124</v>
      </c>
      <c r="E832" s="79">
        <v>693</v>
      </c>
      <c r="F832" s="237">
        <f t="shared" ref="F832:F833" si="91">E832/D832</f>
        <v>0.11316133246244285</v>
      </c>
      <c r="G832" s="79">
        <v>693</v>
      </c>
    </row>
    <row r="833" spans="1:7" ht="98.25" customHeight="1" x14ac:dyDescent="0.25">
      <c r="A833" s="706"/>
      <c r="B833" s="657"/>
      <c r="C833" s="78" t="s">
        <v>83</v>
      </c>
      <c r="D833" s="79">
        <v>2423</v>
      </c>
      <c r="E833" s="79">
        <v>259</v>
      </c>
      <c r="F833" s="237">
        <f t="shared" si="91"/>
        <v>0.10689228229467602</v>
      </c>
      <c r="G833" s="79">
        <v>259</v>
      </c>
    </row>
    <row r="834" spans="1:7" ht="51" x14ac:dyDescent="0.25">
      <c r="A834" s="706"/>
      <c r="B834" s="657"/>
      <c r="C834" s="78" t="s">
        <v>518</v>
      </c>
      <c r="D834" s="79">
        <v>0</v>
      </c>
      <c r="E834" s="79">
        <v>0</v>
      </c>
      <c r="F834" s="237">
        <v>0</v>
      </c>
      <c r="G834" s="79">
        <v>0</v>
      </c>
    </row>
    <row r="835" spans="1:7" ht="98.25" customHeight="1" x14ac:dyDescent="0.25">
      <c r="A835" s="707"/>
      <c r="B835" s="657"/>
      <c r="C835" s="78" t="s">
        <v>345</v>
      </c>
      <c r="D835" s="79">
        <v>0</v>
      </c>
      <c r="E835" s="79">
        <v>0</v>
      </c>
      <c r="F835" s="237">
        <v>0</v>
      </c>
      <c r="G835" s="79">
        <v>0</v>
      </c>
    </row>
    <row r="836" spans="1:7" ht="15" customHeight="1" x14ac:dyDescent="0.25">
      <c r="A836" s="705"/>
      <c r="B836" s="657" t="s">
        <v>524</v>
      </c>
      <c r="C836" s="656" t="s">
        <v>343</v>
      </c>
      <c r="D836" s="546">
        <v>12010</v>
      </c>
      <c r="E836" s="546">
        <v>4123</v>
      </c>
      <c r="F836" s="545">
        <f>E836/D836</f>
        <v>0.34329725228975855</v>
      </c>
      <c r="G836" s="546">
        <v>4123</v>
      </c>
    </row>
    <row r="837" spans="1:7" ht="40.5" customHeight="1" x14ac:dyDescent="0.25">
      <c r="A837" s="706"/>
      <c r="B837" s="657"/>
      <c r="C837" s="656"/>
      <c r="D837" s="546"/>
      <c r="E837" s="546"/>
      <c r="F837" s="545"/>
      <c r="G837" s="547"/>
    </row>
    <row r="838" spans="1:7" ht="38.25" x14ac:dyDescent="0.25">
      <c r="A838" s="706"/>
      <c r="B838" s="657"/>
      <c r="C838" s="78" t="s">
        <v>13</v>
      </c>
      <c r="D838" s="79">
        <v>9500</v>
      </c>
      <c r="E838" s="79">
        <v>3215</v>
      </c>
      <c r="F838" s="237">
        <f>E838/D838</f>
        <v>0.33842105263157896</v>
      </c>
      <c r="G838" s="79">
        <v>3215</v>
      </c>
    </row>
    <row r="839" spans="1:7" ht="56.25" customHeight="1" x14ac:dyDescent="0.25">
      <c r="A839" s="706"/>
      <c r="B839" s="657"/>
      <c r="C839" s="78" t="s">
        <v>83</v>
      </c>
      <c r="D839" s="79">
        <v>2510</v>
      </c>
      <c r="E839" s="79">
        <v>908</v>
      </c>
      <c r="F839" s="237">
        <f>E839/D839</f>
        <v>0.36175298804780875</v>
      </c>
      <c r="G839" s="79">
        <v>908</v>
      </c>
    </row>
    <row r="840" spans="1:7" ht="51" x14ac:dyDescent="0.25">
      <c r="A840" s="706"/>
      <c r="B840" s="657"/>
      <c r="C840" s="78" t="s">
        <v>518</v>
      </c>
      <c r="D840" s="79">
        <v>0</v>
      </c>
      <c r="E840" s="79">
        <v>0</v>
      </c>
      <c r="F840" s="237">
        <v>0</v>
      </c>
      <c r="G840" s="79">
        <v>0</v>
      </c>
    </row>
    <row r="841" spans="1:7" ht="42" customHeight="1" x14ac:dyDescent="0.25">
      <c r="A841" s="707"/>
      <c r="B841" s="657"/>
      <c r="C841" s="78" t="s">
        <v>345</v>
      </c>
      <c r="D841" s="79">
        <v>0</v>
      </c>
      <c r="E841" s="79">
        <v>0</v>
      </c>
      <c r="F841" s="237">
        <v>0</v>
      </c>
      <c r="G841" s="79">
        <v>0</v>
      </c>
    </row>
    <row r="842" spans="1:7" ht="15" customHeight="1" x14ac:dyDescent="0.25">
      <c r="A842" s="705"/>
      <c r="B842" s="657" t="s">
        <v>525</v>
      </c>
      <c r="C842" s="78" t="s">
        <v>343</v>
      </c>
      <c r="D842" s="79">
        <v>101858</v>
      </c>
      <c r="E842" s="79">
        <v>29113</v>
      </c>
      <c r="F842" s="237">
        <f t="shared" ref="F842:F844" si="92">E842/D842</f>
        <v>0.28581947416992282</v>
      </c>
      <c r="G842" s="79">
        <v>29113</v>
      </c>
    </row>
    <row r="843" spans="1:7" ht="54" customHeight="1" x14ac:dyDescent="0.25">
      <c r="A843" s="706"/>
      <c r="B843" s="657"/>
      <c r="C843" s="78" t="s">
        <v>13</v>
      </c>
      <c r="D843" s="79">
        <v>41734</v>
      </c>
      <c r="E843" s="79">
        <v>8793</v>
      </c>
      <c r="F843" s="237">
        <f t="shared" si="92"/>
        <v>0.21069152249964057</v>
      </c>
      <c r="G843" s="79">
        <v>8793</v>
      </c>
    </row>
    <row r="844" spans="1:7" ht="51" x14ac:dyDescent="0.25">
      <c r="A844" s="706"/>
      <c r="B844" s="657"/>
      <c r="C844" s="78" t="s">
        <v>83</v>
      </c>
      <c r="D844" s="79">
        <v>58551</v>
      </c>
      <c r="E844" s="79">
        <v>20320</v>
      </c>
      <c r="F844" s="237">
        <f t="shared" si="92"/>
        <v>0.34704787279465765</v>
      </c>
      <c r="G844" s="79">
        <v>20320</v>
      </c>
    </row>
    <row r="845" spans="1:7" ht="102.75" customHeight="1" x14ac:dyDescent="0.25">
      <c r="A845" s="706"/>
      <c r="B845" s="657"/>
      <c r="C845" s="78" t="s">
        <v>518</v>
      </c>
      <c r="D845" s="79">
        <v>0</v>
      </c>
      <c r="E845" s="79">
        <v>0</v>
      </c>
      <c r="F845" s="237">
        <v>0</v>
      </c>
      <c r="G845" s="79">
        <v>0</v>
      </c>
    </row>
    <row r="846" spans="1:7" ht="25.5" x14ac:dyDescent="0.25">
      <c r="A846" s="707"/>
      <c r="B846" s="657"/>
      <c r="C846" s="78" t="s">
        <v>345</v>
      </c>
      <c r="D846" s="79">
        <v>1573</v>
      </c>
      <c r="E846" s="79">
        <v>0</v>
      </c>
      <c r="F846" s="237">
        <v>0</v>
      </c>
      <c r="G846" s="79">
        <v>0</v>
      </c>
    </row>
    <row r="847" spans="1:7" ht="37.5" customHeight="1" x14ac:dyDescent="0.25">
      <c r="A847" s="705"/>
      <c r="B847" s="657" t="s">
        <v>526</v>
      </c>
      <c r="C847" s="78" t="s">
        <v>343</v>
      </c>
      <c r="D847" s="79">
        <v>9630</v>
      </c>
      <c r="E847" s="79">
        <v>0</v>
      </c>
      <c r="F847" s="237">
        <v>0</v>
      </c>
      <c r="G847" s="79">
        <v>0</v>
      </c>
    </row>
    <row r="848" spans="1:7" ht="38.25" x14ac:dyDescent="0.25">
      <c r="A848" s="706"/>
      <c r="B848" s="657"/>
      <c r="C848" s="78" t="s">
        <v>13</v>
      </c>
      <c r="D848" s="79">
        <v>4554</v>
      </c>
      <c r="E848" s="79">
        <v>0</v>
      </c>
      <c r="F848" s="237">
        <v>0</v>
      </c>
      <c r="G848" s="79">
        <v>0</v>
      </c>
    </row>
    <row r="849" spans="1:7" ht="29.25" customHeight="1" x14ac:dyDescent="0.25">
      <c r="A849" s="706"/>
      <c r="B849" s="657"/>
      <c r="C849" s="78" t="s">
        <v>83</v>
      </c>
      <c r="D849" s="79">
        <v>3503</v>
      </c>
      <c r="E849" s="79">
        <v>0</v>
      </c>
      <c r="F849" s="237">
        <v>0</v>
      </c>
      <c r="G849" s="79">
        <v>0</v>
      </c>
    </row>
    <row r="850" spans="1:7" ht="51" x14ac:dyDescent="0.25">
      <c r="A850" s="706"/>
      <c r="B850" s="657"/>
      <c r="C850" s="78" t="s">
        <v>518</v>
      </c>
      <c r="D850" s="79">
        <v>0</v>
      </c>
      <c r="E850" s="79">
        <v>0</v>
      </c>
      <c r="F850" s="237">
        <v>0</v>
      </c>
      <c r="G850" s="79">
        <v>0</v>
      </c>
    </row>
    <row r="851" spans="1:7" ht="46.5" customHeight="1" x14ac:dyDescent="0.25">
      <c r="A851" s="707"/>
      <c r="B851" s="657"/>
      <c r="C851" s="78" t="s">
        <v>345</v>
      </c>
      <c r="D851" s="79">
        <v>1573</v>
      </c>
      <c r="E851" s="79">
        <v>0</v>
      </c>
      <c r="F851" s="237">
        <v>0</v>
      </c>
      <c r="G851" s="79">
        <v>0</v>
      </c>
    </row>
    <row r="852" spans="1:7" ht="15" customHeight="1" x14ac:dyDescent="0.25">
      <c r="A852" s="705"/>
      <c r="B852" s="657" t="s">
        <v>527</v>
      </c>
      <c r="C852" s="656" t="s">
        <v>343</v>
      </c>
      <c r="D852" s="546">
        <v>87114</v>
      </c>
      <c r="E852" s="546">
        <v>24029</v>
      </c>
      <c r="F852" s="545">
        <f>E852/D852</f>
        <v>0.27583396468994653</v>
      </c>
      <c r="G852" s="546">
        <v>24029</v>
      </c>
    </row>
    <row r="853" spans="1:7" ht="34.5" customHeight="1" x14ac:dyDescent="0.25">
      <c r="A853" s="706"/>
      <c r="B853" s="657"/>
      <c r="C853" s="656"/>
      <c r="D853" s="546"/>
      <c r="E853" s="546"/>
      <c r="F853" s="545"/>
      <c r="G853" s="546"/>
    </row>
    <row r="854" spans="1:7" ht="38.25" x14ac:dyDescent="0.25">
      <c r="A854" s="706"/>
      <c r="B854" s="657"/>
      <c r="C854" s="78" t="s">
        <v>13</v>
      </c>
      <c r="D854" s="79">
        <v>33089</v>
      </c>
      <c r="E854" s="79">
        <v>4702</v>
      </c>
      <c r="F854" s="237">
        <f>E854/D854</f>
        <v>0.14210160476291214</v>
      </c>
      <c r="G854" s="79">
        <v>4702</v>
      </c>
    </row>
    <row r="855" spans="1:7" ht="51" x14ac:dyDescent="0.25">
      <c r="A855" s="706"/>
      <c r="B855" s="657"/>
      <c r="C855" s="78" t="s">
        <v>83</v>
      </c>
      <c r="D855" s="79">
        <v>54025</v>
      </c>
      <c r="E855" s="79">
        <v>19327</v>
      </c>
      <c r="F855" s="237">
        <f>E855/D855</f>
        <v>0.3577417862100879</v>
      </c>
      <c r="G855" s="79">
        <v>19327</v>
      </c>
    </row>
    <row r="856" spans="1:7" ht="51" x14ac:dyDescent="0.25">
      <c r="A856" s="706"/>
      <c r="B856" s="657"/>
      <c r="C856" s="78" t="s">
        <v>518</v>
      </c>
      <c r="D856" s="79">
        <v>0</v>
      </c>
      <c r="E856" s="79">
        <v>0</v>
      </c>
      <c r="F856" s="79">
        <v>0</v>
      </c>
      <c r="G856" s="79">
        <v>0</v>
      </c>
    </row>
    <row r="857" spans="1:7" ht="25.5" x14ac:dyDescent="0.25">
      <c r="A857" s="707"/>
      <c r="B857" s="657"/>
      <c r="C857" s="78" t="s">
        <v>345</v>
      </c>
      <c r="D857" s="79">
        <v>0</v>
      </c>
      <c r="E857" s="79">
        <v>0</v>
      </c>
      <c r="F857" s="79">
        <v>0</v>
      </c>
      <c r="G857" s="79">
        <v>0</v>
      </c>
    </row>
    <row r="858" spans="1:7" ht="39" customHeight="1" x14ac:dyDescent="0.25">
      <c r="A858" s="705"/>
      <c r="B858" s="657" t="s">
        <v>528</v>
      </c>
      <c r="C858" s="656" t="s">
        <v>343</v>
      </c>
      <c r="D858" s="546">
        <v>4379</v>
      </c>
      <c r="E858" s="546">
        <v>4349</v>
      </c>
      <c r="F858" s="545">
        <f>E858/D858</f>
        <v>0.99314912080383644</v>
      </c>
      <c r="G858" s="546">
        <v>4349</v>
      </c>
    </row>
    <row r="859" spans="1:7" x14ac:dyDescent="0.25">
      <c r="A859" s="706"/>
      <c r="B859" s="657"/>
      <c r="C859" s="656"/>
      <c r="D859" s="546"/>
      <c r="E859" s="546"/>
      <c r="F859" s="545"/>
      <c r="G859" s="546"/>
    </row>
    <row r="860" spans="1:7" ht="38.25" x14ac:dyDescent="0.25">
      <c r="A860" s="706"/>
      <c r="B860" s="657"/>
      <c r="C860" s="78" t="s">
        <v>13</v>
      </c>
      <c r="D860" s="79">
        <v>3503</v>
      </c>
      <c r="E860" s="79">
        <v>3503</v>
      </c>
      <c r="F860" s="237">
        <f>E860/D860</f>
        <v>1</v>
      </c>
      <c r="G860" s="79">
        <v>3503</v>
      </c>
    </row>
    <row r="861" spans="1:7" ht="51" x14ac:dyDescent="0.25">
      <c r="A861" s="706"/>
      <c r="B861" s="657"/>
      <c r="C861" s="78" t="s">
        <v>83</v>
      </c>
      <c r="D861" s="79">
        <v>876</v>
      </c>
      <c r="E861" s="79">
        <v>846</v>
      </c>
      <c r="F861" s="238">
        <f>E861/D861</f>
        <v>0.96575342465753422</v>
      </c>
      <c r="G861" s="79">
        <v>846</v>
      </c>
    </row>
    <row r="862" spans="1:7" ht="51" x14ac:dyDescent="0.25">
      <c r="A862" s="706"/>
      <c r="B862" s="657"/>
      <c r="C862" s="78" t="s">
        <v>518</v>
      </c>
      <c r="D862" s="79">
        <v>0</v>
      </c>
      <c r="E862" s="79">
        <v>0</v>
      </c>
      <c r="F862" s="237">
        <v>0</v>
      </c>
      <c r="G862" s="79">
        <v>0</v>
      </c>
    </row>
    <row r="863" spans="1:7" ht="25.5" x14ac:dyDescent="0.25">
      <c r="A863" s="707"/>
      <c r="B863" s="657"/>
      <c r="C863" s="78" t="s">
        <v>345</v>
      </c>
      <c r="D863" s="79">
        <v>0</v>
      </c>
      <c r="E863" s="79">
        <v>0</v>
      </c>
      <c r="F863" s="237">
        <v>0</v>
      </c>
      <c r="G863" s="79">
        <v>0</v>
      </c>
    </row>
    <row r="864" spans="1:7" ht="15" customHeight="1" x14ac:dyDescent="0.25">
      <c r="A864" s="705"/>
      <c r="B864" s="657" t="s">
        <v>529</v>
      </c>
      <c r="C864" s="656" t="s">
        <v>343</v>
      </c>
      <c r="D864" s="546">
        <v>735</v>
      </c>
      <c r="E864" s="546">
        <v>735</v>
      </c>
      <c r="F864" s="545">
        <f>E864/D864</f>
        <v>1</v>
      </c>
      <c r="G864" s="546">
        <v>735</v>
      </c>
    </row>
    <row r="865" spans="1:7" x14ac:dyDescent="0.25">
      <c r="A865" s="706"/>
      <c r="B865" s="657"/>
      <c r="C865" s="656"/>
      <c r="D865" s="546"/>
      <c r="E865" s="546"/>
      <c r="F865" s="547"/>
      <c r="G865" s="546"/>
    </row>
    <row r="866" spans="1:7" ht="38.25" x14ac:dyDescent="0.25">
      <c r="A866" s="706"/>
      <c r="B866" s="657"/>
      <c r="C866" s="78" t="s">
        <v>13</v>
      </c>
      <c r="D866" s="79">
        <v>588</v>
      </c>
      <c r="E866" s="79">
        <v>588</v>
      </c>
      <c r="F866" s="237">
        <f>E866/D866</f>
        <v>1</v>
      </c>
      <c r="G866" s="79">
        <v>588</v>
      </c>
    </row>
    <row r="867" spans="1:7" ht="65.25" customHeight="1" x14ac:dyDescent="0.25">
      <c r="A867" s="706"/>
      <c r="B867" s="657"/>
      <c r="C867" s="78" t="s">
        <v>83</v>
      </c>
      <c r="D867" s="79">
        <v>147</v>
      </c>
      <c r="E867" s="79">
        <v>147</v>
      </c>
      <c r="F867" s="79">
        <v>100</v>
      </c>
      <c r="G867" s="79">
        <v>147</v>
      </c>
    </row>
    <row r="868" spans="1:7" ht="51" x14ac:dyDescent="0.25">
      <c r="A868" s="706"/>
      <c r="B868" s="657"/>
      <c r="C868" s="78" t="s">
        <v>518</v>
      </c>
      <c r="D868" s="79">
        <v>0</v>
      </c>
      <c r="E868" s="79">
        <v>0</v>
      </c>
      <c r="F868" s="237">
        <v>0</v>
      </c>
      <c r="G868" s="79">
        <v>0</v>
      </c>
    </row>
    <row r="869" spans="1:7" ht="25.5" x14ac:dyDescent="0.25">
      <c r="A869" s="707"/>
      <c r="B869" s="657"/>
      <c r="C869" s="78" t="s">
        <v>345</v>
      </c>
      <c r="D869" s="79">
        <v>0</v>
      </c>
      <c r="E869" s="79">
        <v>0</v>
      </c>
      <c r="F869" s="237">
        <v>0</v>
      </c>
      <c r="G869" s="79"/>
    </row>
    <row r="870" spans="1:7" ht="15" customHeight="1" x14ac:dyDescent="0.25">
      <c r="A870" s="705"/>
      <c r="B870" s="657" t="s">
        <v>530</v>
      </c>
      <c r="C870" s="78" t="s">
        <v>343</v>
      </c>
      <c r="D870" s="79">
        <v>15042</v>
      </c>
      <c r="E870" s="79">
        <v>10850</v>
      </c>
      <c r="F870" s="238">
        <f>E870/D870</f>
        <v>0.72131365509905598</v>
      </c>
      <c r="G870" s="79">
        <v>10850</v>
      </c>
    </row>
    <row r="871" spans="1:7" ht="73.5" customHeight="1" x14ac:dyDescent="0.25">
      <c r="A871" s="706"/>
      <c r="B871" s="657"/>
      <c r="C871" s="78" t="s">
        <v>13</v>
      </c>
      <c r="D871" s="79">
        <v>0</v>
      </c>
      <c r="E871" s="79">
        <v>0</v>
      </c>
      <c r="F871" s="238">
        <v>0</v>
      </c>
      <c r="G871" s="79">
        <v>0</v>
      </c>
    </row>
    <row r="872" spans="1:7" ht="51" x14ac:dyDescent="0.25">
      <c r="A872" s="706"/>
      <c r="B872" s="657"/>
      <c r="C872" s="78" t="s">
        <v>83</v>
      </c>
      <c r="D872" s="79">
        <v>15042</v>
      </c>
      <c r="E872" s="79">
        <v>10850</v>
      </c>
      <c r="F872" s="238">
        <f>E872/D872</f>
        <v>0.72131365509905598</v>
      </c>
      <c r="G872" s="79">
        <v>10850</v>
      </c>
    </row>
    <row r="873" spans="1:7" ht="51" x14ac:dyDescent="0.25">
      <c r="A873" s="706"/>
      <c r="B873" s="657"/>
      <c r="C873" s="78" t="s">
        <v>518</v>
      </c>
      <c r="D873" s="79">
        <v>0</v>
      </c>
      <c r="E873" s="79">
        <v>0</v>
      </c>
      <c r="F873" s="238">
        <v>0</v>
      </c>
      <c r="G873" s="79">
        <v>0</v>
      </c>
    </row>
    <row r="874" spans="1:7" ht="25.5" x14ac:dyDescent="0.25">
      <c r="A874" s="707"/>
      <c r="B874" s="657"/>
      <c r="C874" s="78" t="s">
        <v>345</v>
      </c>
      <c r="D874" s="79">
        <v>0</v>
      </c>
      <c r="E874" s="79">
        <v>0</v>
      </c>
      <c r="F874" s="238">
        <v>0</v>
      </c>
      <c r="G874" s="79">
        <v>0</v>
      </c>
    </row>
    <row r="875" spans="1:7" ht="15" customHeight="1" x14ac:dyDescent="0.25">
      <c r="A875" s="705"/>
      <c r="B875" s="657" t="s">
        <v>977</v>
      </c>
      <c r="C875" s="656" t="s">
        <v>343</v>
      </c>
      <c r="D875" s="546">
        <v>15042</v>
      </c>
      <c r="E875" s="546">
        <v>10850</v>
      </c>
      <c r="F875" s="662">
        <f>E875/D875</f>
        <v>0.72131365509905598</v>
      </c>
      <c r="G875" s="546">
        <v>10850</v>
      </c>
    </row>
    <row r="876" spans="1:7" x14ac:dyDescent="0.25">
      <c r="A876" s="706"/>
      <c r="B876" s="657"/>
      <c r="C876" s="656"/>
      <c r="D876" s="546"/>
      <c r="E876" s="546"/>
      <c r="F876" s="663"/>
      <c r="G876" s="546"/>
    </row>
    <row r="877" spans="1:7" x14ac:dyDescent="0.25">
      <c r="A877" s="706"/>
      <c r="B877" s="657"/>
      <c r="C877" s="656"/>
      <c r="D877" s="546"/>
      <c r="E877" s="546"/>
      <c r="F877" s="372"/>
      <c r="G877" s="546"/>
    </row>
    <row r="878" spans="1:7" ht="51" x14ac:dyDescent="0.25">
      <c r="A878" s="706"/>
      <c r="B878" s="657"/>
      <c r="C878" s="78" t="s">
        <v>83</v>
      </c>
      <c r="D878" s="79">
        <v>15042</v>
      </c>
      <c r="E878" s="79">
        <v>10850</v>
      </c>
      <c r="F878" s="238">
        <f t="shared" ref="F878" si="93">E878/D878</f>
        <v>0.72131365509905598</v>
      </c>
      <c r="G878" s="79">
        <v>10850</v>
      </c>
    </row>
    <row r="879" spans="1:7" ht="51" x14ac:dyDescent="0.25">
      <c r="A879" s="706"/>
      <c r="B879" s="657"/>
      <c r="C879" s="78" t="s">
        <v>518</v>
      </c>
      <c r="D879" s="79">
        <v>0</v>
      </c>
      <c r="E879" s="79">
        <v>0</v>
      </c>
      <c r="F879" s="238">
        <v>0</v>
      </c>
      <c r="G879" s="79">
        <v>0</v>
      </c>
    </row>
    <row r="880" spans="1:7" ht="25.5" x14ac:dyDescent="0.25">
      <c r="A880" s="707"/>
      <c r="B880" s="657"/>
      <c r="C880" s="78" t="s">
        <v>345</v>
      </c>
      <c r="D880" s="79">
        <v>0</v>
      </c>
      <c r="E880" s="79">
        <v>0</v>
      </c>
      <c r="F880" s="238">
        <v>0</v>
      </c>
      <c r="G880" s="79">
        <v>0</v>
      </c>
    </row>
    <row r="881" spans="1:7" s="46" customFormat="1" ht="15" customHeight="1" x14ac:dyDescent="0.25">
      <c r="A881" s="650" t="s">
        <v>532</v>
      </c>
      <c r="B881" s="651"/>
      <c r="C881" s="283" t="s">
        <v>343</v>
      </c>
      <c r="D881" s="284">
        <f>SUM(D882:D885)</f>
        <v>0</v>
      </c>
      <c r="E881" s="284">
        <f>SUM(E882:E885)</f>
        <v>0</v>
      </c>
      <c r="F881" s="285">
        <v>0</v>
      </c>
      <c r="G881" s="284">
        <f>SUM(G882:G885)</f>
        <v>0</v>
      </c>
    </row>
    <row r="882" spans="1:7" s="46" customFormat="1" ht="38.25" x14ac:dyDescent="0.25">
      <c r="A882" s="652"/>
      <c r="B882" s="653"/>
      <c r="C882" s="283" t="s">
        <v>13</v>
      </c>
      <c r="D882" s="284">
        <f t="shared" ref="D882:E885" si="94">D887</f>
        <v>0</v>
      </c>
      <c r="E882" s="284">
        <f t="shared" si="94"/>
        <v>0</v>
      </c>
      <c r="F882" s="285">
        <v>0</v>
      </c>
      <c r="G882" s="284">
        <f>G887</f>
        <v>0</v>
      </c>
    </row>
    <row r="883" spans="1:7" s="46" customFormat="1" ht="51" x14ac:dyDescent="0.25">
      <c r="A883" s="652"/>
      <c r="B883" s="653"/>
      <c r="C883" s="283" t="s">
        <v>83</v>
      </c>
      <c r="D883" s="284">
        <f t="shared" si="94"/>
        <v>0</v>
      </c>
      <c r="E883" s="284">
        <f t="shared" si="94"/>
        <v>0</v>
      </c>
      <c r="F883" s="285">
        <v>0</v>
      </c>
      <c r="G883" s="284">
        <f>G888</f>
        <v>0</v>
      </c>
    </row>
    <row r="884" spans="1:7" s="46" customFormat="1" ht="51" x14ac:dyDescent="0.25">
      <c r="A884" s="652"/>
      <c r="B884" s="653"/>
      <c r="C884" s="283" t="s">
        <v>518</v>
      </c>
      <c r="D884" s="284">
        <f t="shared" si="94"/>
        <v>0</v>
      </c>
      <c r="E884" s="284">
        <f t="shared" si="94"/>
        <v>0</v>
      </c>
      <c r="F884" s="285">
        <v>0</v>
      </c>
      <c r="G884" s="284">
        <f>G889</f>
        <v>0</v>
      </c>
    </row>
    <row r="885" spans="1:7" s="46" customFormat="1" ht="25.5" x14ac:dyDescent="0.25">
      <c r="A885" s="654"/>
      <c r="B885" s="655"/>
      <c r="C885" s="283" t="s">
        <v>345</v>
      </c>
      <c r="D885" s="284">
        <f t="shared" si="94"/>
        <v>0</v>
      </c>
      <c r="E885" s="284">
        <f t="shared" si="94"/>
        <v>0</v>
      </c>
      <c r="F885" s="285">
        <v>0</v>
      </c>
      <c r="G885" s="284">
        <f>G890</f>
        <v>0</v>
      </c>
    </row>
    <row r="886" spans="1:7" s="46" customFormat="1" ht="15" customHeight="1" x14ac:dyDescent="0.25">
      <c r="A886" s="746"/>
      <c r="B886" s="661" t="s">
        <v>533</v>
      </c>
      <c r="C886" s="81" t="s">
        <v>534</v>
      </c>
      <c r="D886" s="80">
        <f>SUM(D887:D890)</f>
        <v>0</v>
      </c>
      <c r="E886" s="80">
        <f>SUM(E887:E890)</f>
        <v>0</v>
      </c>
      <c r="F886" s="238">
        <v>0</v>
      </c>
      <c r="G886" s="80">
        <f>SUM(G887:G890)</f>
        <v>0</v>
      </c>
    </row>
    <row r="887" spans="1:7" s="46" customFormat="1" ht="38.25" x14ac:dyDescent="0.25">
      <c r="A887" s="747"/>
      <c r="B887" s="661"/>
      <c r="C887" s="81" t="s">
        <v>13</v>
      </c>
      <c r="D887" s="80">
        <f t="shared" ref="D887:E890" si="95">D892</f>
        <v>0</v>
      </c>
      <c r="E887" s="80">
        <f t="shared" si="95"/>
        <v>0</v>
      </c>
      <c r="F887" s="238">
        <v>0</v>
      </c>
      <c r="G887" s="80">
        <f>G892</f>
        <v>0</v>
      </c>
    </row>
    <row r="888" spans="1:7" s="46" customFormat="1" ht="51" x14ac:dyDescent="0.25">
      <c r="A888" s="747"/>
      <c r="B888" s="661"/>
      <c r="C888" s="81" t="s">
        <v>83</v>
      </c>
      <c r="D888" s="80">
        <f t="shared" si="95"/>
        <v>0</v>
      </c>
      <c r="E888" s="80">
        <f t="shared" si="95"/>
        <v>0</v>
      </c>
      <c r="F888" s="238">
        <v>0</v>
      </c>
      <c r="G888" s="80">
        <f>G893</f>
        <v>0</v>
      </c>
    </row>
    <row r="889" spans="1:7" s="46" customFormat="1" ht="51" x14ac:dyDescent="0.25">
      <c r="A889" s="747"/>
      <c r="B889" s="661"/>
      <c r="C889" s="81" t="s">
        <v>518</v>
      </c>
      <c r="D889" s="80">
        <f t="shared" si="95"/>
        <v>0</v>
      </c>
      <c r="E889" s="80">
        <f t="shared" si="95"/>
        <v>0</v>
      </c>
      <c r="F889" s="238">
        <v>0</v>
      </c>
      <c r="G889" s="80">
        <f>G894</f>
        <v>0</v>
      </c>
    </row>
    <row r="890" spans="1:7" ht="65.25" customHeight="1" x14ac:dyDescent="0.25">
      <c r="A890" s="748"/>
      <c r="B890" s="661"/>
      <c r="C890" s="81" t="s">
        <v>345</v>
      </c>
      <c r="D890" s="80">
        <f t="shared" si="95"/>
        <v>0</v>
      </c>
      <c r="E890" s="80">
        <f t="shared" si="95"/>
        <v>0</v>
      </c>
      <c r="F890" s="238">
        <v>0</v>
      </c>
      <c r="G890" s="80">
        <f>G895</f>
        <v>0</v>
      </c>
    </row>
    <row r="891" spans="1:7" ht="15" customHeight="1" x14ac:dyDescent="0.25">
      <c r="A891" s="746"/>
      <c r="B891" s="661" t="s">
        <v>976</v>
      </c>
      <c r="C891" s="81" t="s">
        <v>534</v>
      </c>
      <c r="D891" s="80">
        <f>SUM(D892:D895)</f>
        <v>0</v>
      </c>
      <c r="E891" s="80">
        <f>SUM(E892:E895)</f>
        <v>0</v>
      </c>
      <c r="F891" s="238">
        <v>0</v>
      </c>
      <c r="G891" s="80">
        <f>SUM(G892:G895)</f>
        <v>0</v>
      </c>
    </row>
    <row r="892" spans="1:7" ht="38.25" x14ac:dyDescent="0.25">
      <c r="A892" s="747"/>
      <c r="B892" s="661"/>
      <c r="C892" s="81" t="s">
        <v>13</v>
      </c>
      <c r="D892" s="80">
        <v>0</v>
      </c>
      <c r="E892" s="80">
        <v>0</v>
      </c>
      <c r="F892" s="238">
        <v>0</v>
      </c>
      <c r="G892" s="80">
        <v>0</v>
      </c>
    </row>
    <row r="893" spans="1:7" ht="51" x14ac:dyDescent="0.25">
      <c r="A893" s="747"/>
      <c r="B893" s="661"/>
      <c r="C893" s="81" t="s">
        <v>83</v>
      </c>
      <c r="D893" s="80">
        <v>0</v>
      </c>
      <c r="E893" s="80">
        <v>0</v>
      </c>
      <c r="F893" s="238">
        <v>0</v>
      </c>
      <c r="G893" s="80">
        <v>0</v>
      </c>
    </row>
    <row r="894" spans="1:7" ht="51" x14ac:dyDescent="0.25">
      <c r="A894" s="747"/>
      <c r="B894" s="661"/>
      <c r="C894" s="81" t="s">
        <v>518</v>
      </c>
      <c r="D894" s="80">
        <v>0</v>
      </c>
      <c r="E894" s="80">
        <v>0</v>
      </c>
      <c r="F894" s="238">
        <v>0</v>
      </c>
      <c r="G894" s="80">
        <v>0</v>
      </c>
    </row>
    <row r="895" spans="1:7" ht="31.5" customHeight="1" x14ac:dyDescent="0.25">
      <c r="A895" s="748"/>
      <c r="B895" s="661"/>
      <c r="C895" s="81" t="s">
        <v>345</v>
      </c>
      <c r="D895" s="80">
        <v>0</v>
      </c>
      <c r="E895" s="80">
        <v>0</v>
      </c>
      <c r="F895" s="238">
        <v>0</v>
      </c>
      <c r="G895" s="80">
        <v>0</v>
      </c>
    </row>
    <row r="896" spans="1:7" ht="15.75" x14ac:dyDescent="0.25">
      <c r="A896" s="658" t="s">
        <v>342</v>
      </c>
      <c r="B896" s="659"/>
      <c r="C896" s="659"/>
      <c r="D896" s="659"/>
      <c r="E896" s="659"/>
      <c r="F896" s="659"/>
      <c r="G896" s="660"/>
    </row>
    <row r="897" spans="1:7" ht="15" customHeight="1" x14ac:dyDescent="0.25">
      <c r="A897" s="548"/>
      <c r="B897" s="551" t="s">
        <v>10</v>
      </c>
      <c r="C897" s="36" t="s">
        <v>343</v>
      </c>
      <c r="D897" s="239">
        <f>D898+D899+D900+D901</f>
        <v>8220</v>
      </c>
      <c r="E897" s="239">
        <v>2500</v>
      </c>
      <c r="F897" s="240">
        <f>E897/D897</f>
        <v>0.30413625304136255</v>
      </c>
      <c r="G897" s="241">
        <v>2500</v>
      </c>
    </row>
    <row r="898" spans="1:7" ht="38.25" x14ac:dyDescent="0.25">
      <c r="A898" s="549"/>
      <c r="B898" s="552"/>
      <c r="C898" s="37" t="s">
        <v>344</v>
      </c>
      <c r="D898" s="242">
        <f>D903</f>
        <v>0</v>
      </c>
      <c r="E898" s="242">
        <f t="shared" ref="E898:G899" si="96">E903</f>
        <v>0</v>
      </c>
      <c r="F898" s="240">
        <v>0</v>
      </c>
      <c r="G898" s="243">
        <f t="shared" si="96"/>
        <v>0</v>
      </c>
    </row>
    <row r="899" spans="1:7" ht="51" x14ac:dyDescent="0.25">
      <c r="A899" s="549"/>
      <c r="B899" s="552"/>
      <c r="C899" s="53" t="s">
        <v>83</v>
      </c>
      <c r="D899" s="239">
        <f>D904</f>
        <v>0</v>
      </c>
      <c r="E899" s="239">
        <f t="shared" si="96"/>
        <v>0</v>
      </c>
      <c r="F899" s="240">
        <v>0</v>
      </c>
      <c r="G899" s="241">
        <f t="shared" si="96"/>
        <v>0</v>
      </c>
    </row>
    <row r="900" spans="1:7" ht="51" x14ac:dyDescent="0.25">
      <c r="A900" s="549"/>
      <c r="B900" s="552"/>
      <c r="C900" s="53" t="s">
        <v>339</v>
      </c>
      <c r="D900" s="239">
        <v>7420</v>
      </c>
      <c r="E900" s="239">
        <v>2200</v>
      </c>
      <c r="F900" s="240">
        <f t="shared" ref="F900:F902" si="97">E900/D900</f>
        <v>0.29649595687331537</v>
      </c>
      <c r="G900" s="241">
        <v>2200</v>
      </c>
    </row>
    <row r="901" spans="1:7" ht="25.5" x14ac:dyDescent="0.25">
      <c r="A901" s="550"/>
      <c r="B901" s="553"/>
      <c r="C901" s="53" t="s">
        <v>345</v>
      </c>
      <c r="D901" s="239">
        <v>800</v>
      </c>
      <c r="E901" s="239">
        <v>300</v>
      </c>
      <c r="F901" s="240">
        <f t="shared" si="97"/>
        <v>0.375</v>
      </c>
      <c r="G901" s="241">
        <v>300</v>
      </c>
    </row>
    <row r="902" spans="1:7" ht="38.25" customHeight="1" x14ac:dyDescent="0.25">
      <c r="A902" s="564" t="s">
        <v>346</v>
      </c>
      <c r="B902" s="712"/>
      <c r="C902" s="286" t="s">
        <v>343</v>
      </c>
      <c r="D902" s="287">
        <v>5000</v>
      </c>
      <c r="E902" s="287">
        <v>956.7</v>
      </c>
      <c r="F902" s="288">
        <f t="shared" si="97"/>
        <v>0.19134000000000001</v>
      </c>
      <c r="G902" s="289">
        <v>956.7</v>
      </c>
    </row>
    <row r="903" spans="1:7" ht="38.25" x14ac:dyDescent="0.25">
      <c r="A903" s="564"/>
      <c r="B903" s="712"/>
      <c r="C903" s="290" t="s">
        <v>344</v>
      </c>
      <c r="D903" s="287">
        <f>D908</f>
        <v>0</v>
      </c>
      <c r="E903" s="287">
        <v>0</v>
      </c>
      <c r="F903" s="288">
        <v>0</v>
      </c>
      <c r="G903" s="289">
        <v>0</v>
      </c>
    </row>
    <row r="904" spans="1:7" ht="51" x14ac:dyDescent="0.25">
      <c r="A904" s="564"/>
      <c r="B904" s="712"/>
      <c r="C904" s="291" t="s">
        <v>83</v>
      </c>
      <c r="D904" s="287">
        <f>D909</f>
        <v>0</v>
      </c>
      <c r="E904" s="287">
        <f t="shared" ref="E904:G904" si="98">E909</f>
        <v>0</v>
      </c>
      <c r="F904" s="288">
        <v>0</v>
      </c>
      <c r="G904" s="289">
        <f t="shared" si="98"/>
        <v>0</v>
      </c>
    </row>
    <row r="905" spans="1:7" ht="51" x14ac:dyDescent="0.25">
      <c r="A905" s="564"/>
      <c r="B905" s="712"/>
      <c r="C905" s="291" t="s">
        <v>339</v>
      </c>
      <c r="D905" s="287">
        <v>4800</v>
      </c>
      <c r="E905" s="287">
        <v>956.7</v>
      </c>
      <c r="F905" s="288">
        <f t="shared" ref="F905" si="99">E905/D905</f>
        <v>0.1993125</v>
      </c>
      <c r="G905" s="289">
        <v>956.7</v>
      </c>
    </row>
    <row r="906" spans="1:7" ht="25.5" x14ac:dyDescent="0.25">
      <c r="A906" s="713"/>
      <c r="B906" s="714"/>
      <c r="C906" s="291" t="s">
        <v>345</v>
      </c>
      <c r="D906" s="287">
        <v>200</v>
      </c>
      <c r="E906" s="292">
        <f t="shared" ref="E906:G906" si="100">E911</f>
        <v>0</v>
      </c>
      <c r="F906" s="288">
        <v>0</v>
      </c>
      <c r="G906" s="293">
        <f t="shared" si="100"/>
        <v>0</v>
      </c>
    </row>
    <row r="907" spans="1:7" ht="15" customHeight="1" x14ac:dyDescent="0.25">
      <c r="A907" s="383"/>
      <c r="B907" s="386" t="s">
        <v>347</v>
      </c>
      <c r="C907" s="35" t="s">
        <v>343</v>
      </c>
      <c r="D907" s="244">
        <f>D908+D909+D910+D911</f>
        <v>500</v>
      </c>
      <c r="E907" s="246">
        <v>0</v>
      </c>
      <c r="F907" s="250">
        <v>0</v>
      </c>
      <c r="G907" s="247">
        <v>0</v>
      </c>
    </row>
    <row r="908" spans="1:7" ht="38.25" x14ac:dyDescent="0.25">
      <c r="A908" s="384"/>
      <c r="B908" s="387"/>
      <c r="C908" s="66" t="s">
        <v>344</v>
      </c>
      <c r="D908" s="244">
        <f>D933+D1063</f>
        <v>0</v>
      </c>
      <c r="E908" s="246">
        <f t="shared" ref="E908:G909" si="101">E933+E1063</f>
        <v>0</v>
      </c>
      <c r="F908" s="250">
        <v>0</v>
      </c>
      <c r="G908" s="247">
        <f t="shared" si="101"/>
        <v>0</v>
      </c>
    </row>
    <row r="909" spans="1:7" ht="51" x14ac:dyDescent="0.25">
      <c r="A909" s="384"/>
      <c r="B909" s="387"/>
      <c r="C909" s="52" t="s">
        <v>83</v>
      </c>
      <c r="D909" s="244">
        <f>D934+D1064</f>
        <v>0</v>
      </c>
      <c r="E909" s="246">
        <f t="shared" si="101"/>
        <v>0</v>
      </c>
      <c r="F909" s="250">
        <v>0</v>
      </c>
      <c r="G909" s="247">
        <f t="shared" si="101"/>
        <v>0</v>
      </c>
    </row>
    <row r="910" spans="1:7" ht="51" x14ac:dyDescent="0.25">
      <c r="A910" s="384"/>
      <c r="B910" s="387"/>
      <c r="C910" s="52" t="s">
        <v>339</v>
      </c>
      <c r="D910" s="244">
        <v>300</v>
      </c>
      <c r="E910" s="246">
        <v>0</v>
      </c>
      <c r="F910" s="250">
        <v>0</v>
      </c>
      <c r="G910" s="247">
        <v>0</v>
      </c>
    </row>
    <row r="911" spans="1:7" ht="25.5" x14ac:dyDescent="0.25">
      <c r="A911" s="385"/>
      <c r="B911" s="388"/>
      <c r="C911" s="52" t="s">
        <v>345</v>
      </c>
      <c r="D911" s="244">
        <v>200</v>
      </c>
      <c r="E911" s="246">
        <f t="shared" ref="E911:G911" si="102">E936+E1066</f>
        <v>0</v>
      </c>
      <c r="F911" s="250">
        <v>0</v>
      </c>
      <c r="G911" s="247">
        <f t="shared" si="102"/>
        <v>0</v>
      </c>
    </row>
    <row r="912" spans="1:7" ht="15" customHeight="1" x14ac:dyDescent="0.25">
      <c r="A912" s="383"/>
      <c r="B912" s="386" t="s">
        <v>348</v>
      </c>
      <c r="C912" s="35" t="s">
        <v>343</v>
      </c>
      <c r="D912" s="244">
        <f t="shared" ref="D912:E912" si="103">D913+D914+D915+D916</f>
        <v>0</v>
      </c>
      <c r="E912" s="246">
        <f t="shared" si="103"/>
        <v>0</v>
      </c>
      <c r="F912" s="250">
        <v>0</v>
      </c>
      <c r="G912" s="247">
        <f t="shared" ref="G912" si="104">G913+G914+G915+G916</f>
        <v>0</v>
      </c>
    </row>
    <row r="913" spans="1:7" ht="38.25" x14ac:dyDescent="0.25">
      <c r="A913" s="384"/>
      <c r="B913" s="387"/>
      <c r="C913" s="66" t="s">
        <v>344</v>
      </c>
      <c r="D913" s="244">
        <v>0</v>
      </c>
      <c r="E913" s="246">
        <v>0</v>
      </c>
      <c r="F913" s="250">
        <v>0</v>
      </c>
      <c r="G913" s="247">
        <v>0</v>
      </c>
    </row>
    <row r="914" spans="1:7" ht="51" x14ac:dyDescent="0.25">
      <c r="A914" s="384"/>
      <c r="B914" s="387"/>
      <c r="C914" s="52" t="s">
        <v>83</v>
      </c>
      <c r="D914" s="244">
        <v>0</v>
      </c>
      <c r="E914" s="246">
        <v>0</v>
      </c>
      <c r="F914" s="250">
        <v>0</v>
      </c>
      <c r="G914" s="247">
        <v>0</v>
      </c>
    </row>
    <row r="915" spans="1:7" ht="51" x14ac:dyDescent="0.25">
      <c r="A915" s="384"/>
      <c r="B915" s="387"/>
      <c r="C915" s="52" t="s">
        <v>339</v>
      </c>
      <c r="D915" s="244">
        <v>0</v>
      </c>
      <c r="E915" s="246">
        <v>0</v>
      </c>
      <c r="F915" s="250">
        <v>0</v>
      </c>
      <c r="G915" s="247">
        <v>0</v>
      </c>
    </row>
    <row r="916" spans="1:7" ht="25.5" x14ac:dyDescent="0.25">
      <c r="A916" s="385"/>
      <c r="B916" s="388"/>
      <c r="C916" s="52" t="s">
        <v>345</v>
      </c>
      <c r="D916" s="244">
        <v>0</v>
      </c>
      <c r="E916" s="246">
        <v>0</v>
      </c>
      <c r="F916" s="250">
        <v>0</v>
      </c>
      <c r="G916" s="247">
        <v>0</v>
      </c>
    </row>
    <row r="917" spans="1:7" x14ac:dyDescent="0.25">
      <c r="A917" s="383"/>
      <c r="B917" s="386" t="s">
        <v>349</v>
      </c>
      <c r="C917" s="35" t="s">
        <v>343</v>
      </c>
      <c r="D917" s="244">
        <f t="shared" ref="D917:E917" si="105">D918+D919+D920+D921</f>
        <v>500</v>
      </c>
      <c r="E917" s="244">
        <f t="shared" si="105"/>
        <v>0</v>
      </c>
      <c r="F917" s="250">
        <v>0</v>
      </c>
      <c r="G917" s="245">
        <f t="shared" ref="G917" si="106">G918+G919+G920+G921</f>
        <v>0</v>
      </c>
    </row>
    <row r="918" spans="1:7" ht="38.25" x14ac:dyDescent="0.25">
      <c r="A918" s="384"/>
      <c r="B918" s="387"/>
      <c r="C918" s="66" t="s">
        <v>344</v>
      </c>
      <c r="D918" s="244">
        <v>0</v>
      </c>
      <c r="E918" s="244">
        <v>0</v>
      </c>
      <c r="F918" s="250">
        <v>0</v>
      </c>
      <c r="G918" s="245">
        <v>0</v>
      </c>
    </row>
    <row r="919" spans="1:7" ht="51" x14ac:dyDescent="0.25">
      <c r="A919" s="384"/>
      <c r="B919" s="387"/>
      <c r="C919" s="52" t="s">
        <v>83</v>
      </c>
      <c r="D919" s="244">
        <v>0</v>
      </c>
      <c r="E919" s="244">
        <v>0</v>
      </c>
      <c r="F919" s="250">
        <v>0</v>
      </c>
      <c r="G919" s="245">
        <v>0</v>
      </c>
    </row>
    <row r="920" spans="1:7" ht="51" x14ac:dyDescent="0.25">
      <c r="A920" s="384"/>
      <c r="B920" s="387"/>
      <c r="C920" s="52" t="s">
        <v>339</v>
      </c>
      <c r="D920" s="244">
        <v>300</v>
      </c>
      <c r="E920" s="244">
        <v>0</v>
      </c>
      <c r="F920" s="250">
        <v>0</v>
      </c>
      <c r="G920" s="245">
        <v>0</v>
      </c>
    </row>
    <row r="921" spans="1:7" ht="25.5" x14ac:dyDescent="0.25">
      <c r="A921" s="385"/>
      <c r="B921" s="388"/>
      <c r="C921" s="52" t="s">
        <v>345</v>
      </c>
      <c r="D921" s="244">
        <v>200</v>
      </c>
      <c r="E921" s="244">
        <v>0</v>
      </c>
      <c r="F921" s="250">
        <v>0</v>
      </c>
      <c r="G921" s="245">
        <v>0</v>
      </c>
    </row>
    <row r="922" spans="1:7" ht="15" customHeight="1" x14ac:dyDescent="0.25">
      <c r="A922" s="383"/>
      <c r="B922" s="386" t="s">
        <v>350</v>
      </c>
      <c r="C922" s="35" t="s">
        <v>343</v>
      </c>
      <c r="D922" s="244">
        <f>D923+D924+D925+D926</f>
        <v>0</v>
      </c>
      <c r="E922" s="244">
        <f t="shared" ref="E922" si="107">E923+E924+E925+E926</f>
        <v>0</v>
      </c>
      <c r="F922" s="250">
        <v>0</v>
      </c>
      <c r="G922" s="245">
        <f t="shared" ref="G922" si="108">G923+G924+G925+G926</f>
        <v>0</v>
      </c>
    </row>
    <row r="923" spans="1:7" ht="38.25" x14ac:dyDescent="0.25">
      <c r="A923" s="384"/>
      <c r="B923" s="387"/>
      <c r="C923" s="66" t="s">
        <v>344</v>
      </c>
      <c r="D923" s="244">
        <v>0</v>
      </c>
      <c r="E923" s="244">
        <v>0</v>
      </c>
      <c r="F923" s="250">
        <v>0</v>
      </c>
      <c r="G923" s="245">
        <v>0</v>
      </c>
    </row>
    <row r="924" spans="1:7" ht="51" x14ac:dyDescent="0.25">
      <c r="A924" s="384"/>
      <c r="B924" s="387"/>
      <c r="C924" s="52" t="s">
        <v>83</v>
      </c>
      <c r="D924" s="244">
        <v>0</v>
      </c>
      <c r="E924" s="244">
        <v>0</v>
      </c>
      <c r="F924" s="250">
        <v>0</v>
      </c>
      <c r="G924" s="245">
        <v>0</v>
      </c>
    </row>
    <row r="925" spans="1:7" ht="51" x14ac:dyDescent="0.25">
      <c r="A925" s="384"/>
      <c r="B925" s="387"/>
      <c r="C925" s="52" t="s">
        <v>339</v>
      </c>
      <c r="D925" s="244">
        <v>0</v>
      </c>
      <c r="E925" s="244">
        <v>0</v>
      </c>
      <c r="F925" s="250">
        <v>0</v>
      </c>
      <c r="G925" s="245">
        <v>0</v>
      </c>
    </row>
    <row r="926" spans="1:7" ht="25.5" x14ac:dyDescent="0.25">
      <c r="A926" s="385"/>
      <c r="B926" s="388"/>
      <c r="C926" s="52" t="s">
        <v>345</v>
      </c>
      <c r="D926" s="244">
        <v>0</v>
      </c>
      <c r="E926" s="244">
        <v>0</v>
      </c>
      <c r="F926" s="250">
        <v>0</v>
      </c>
      <c r="G926" s="245">
        <v>0</v>
      </c>
    </row>
    <row r="927" spans="1:7" ht="15" customHeight="1" x14ac:dyDescent="0.25">
      <c r="A927" s="383"/>
      <c r="B927" s="386" t="s">
        <v>351</v>
      </c>
      <c r="C927" s="35" t="s">
        <v>343</v>
      </c>
      <c r="D927" s="244">
        <f>D928+D929+D930+D931</f>
        <v>0</v>
      </c>
      <c r="E927" s="244">
        <f t="shared" ref="E927" si="109">E928+E929+E930+E931</f>
        <v>0</v>
      </c>
      <c r="F927" s="250">
        <v>0</v>
      </c>
      <c r="G927" s="245">
        <f t="shared" ref="G927" si="110">G928+G929+G930+G931</f>
        <v>0</v>
      </c>
    </row>
    <row r="928" spans="1:7" ht="38.25" x14ac:dyDescent="0.25">
      <c r="A928" s="384"/>
      <c r="B928" s="387"/>
      <c r="C928" s="66" t="s">
        <v>344</v>
      </c>
      <c r="D928" s="244">
        <v>0</v>
      </c>
      <c r="E928" s="244">
        <v>0</v>
      </c>
      <c r="F928" s="250">
        <v>0</v>
      </c>
      <c r="G928" s="245">
        <v>0</v>
      </c>
    </row>
    <row r="929" spans="1:7" ht="51" x14ac:dyDescent="0.25">
      <c r="A929" s="384"/>
      <c r="B929" s="387"/>
      <c r="C929" s="52" t="s">
        <v>83</v>
      </c>
      <c r="D929" s="244">
        <v>0</v>
      </c>
      <c r="E929" s="244">
        <v>0</v>
      </c>
      <c r="F929" s="250">
        <v>0</v>
      </c>
      <c r="G929" s="245">
        <v>0</v>
      </c>
    </row>
    <row r="930" spans="1:7" ht="51" x14ac:dyDescent="0.25">
      <c r="A930" s="384"/>
      <c r="B930" s="387"/>
      <c r="C930" s="52" t="s">
        <v>339</v>
      </c>
      <c r="D930" s="244">
        <v>0</v>
      </c>
      <c r="E930" s="244">
        <v>0</v>
      </c>
      <c r="F930" s="250">
        <v>0</v>
      </c>
      <c r="G930" s="245">
        <v>0</v>
      </c>
    </row>
    <row r="931" spans="1:7" ht="25.5" x14ac:dyDescent="0.25">
      <c r="A931" s="385"/>
      <c r="B931" s="388"/>
      <c r="C931" s="52" t="s">
        <v>345</v>
      </c>
      <c r="D931" s="244">
        <v>0</v>
      </c>
      <c r="E931" s="244">
        <v>0</v>
      </c>
      <c r="F931" s="250">
        <v>0</v>
      </c>
      <c r="G931" s="245">
        <v>0</v>
      </c>
    </row>
    <row r="932" spans="1:7" ht="15" customHeight="1" x14ac:dyDescent="0.25">
      <c r="A932" s="383"/>
      <c r="B932" s="386" t="s">
        <v>352</v>
      </c>
      <c r="C932" s="35" t="s">
        <v>343</v>
      </c>
      <c r="D932" s="244">
        <f>D933+D934+D935+D936</f>
        <v>0</v>
      </c>
      <c r="E932" s="244">
        <f t="shared" ref="E932:G932" si="111">E933+E934+E935+E936</f>
        <v>0</v>
      </c>
      <c r="F932" s="250">
        <v>0</v>
      </c>
      <c r="G932" s="245">
        <f t="shared" si="111"/>
        <v>0</v>
      </c>
    </row>
    <row r="933" spans="1:7" ht="38.25" x14ac:dyDescent="0.25">
      <c r="A933" s="384"/>
      <c r="B933" s="387"/>
      <c r="C933" s="66" t="s">
        <v>344</v>
      </c>
      <c r="D933" s="244">
        <v>0</v>
      </c>
      <c r="E933" s="244">
        <v>0</v>
      </c>
      <c r="F933" s="250">
        <v>0</v>
      </c>
      <c r="G933" s="245">
        <v>0</v>
      </c>
    </row>
    <row r="934" spans="1:7" ht="51" x14ac:dyDescent="0.25">
      <c r="A934" s="384"/>
      <c r="B934" s="387"/>
      <c r="C934" s="52" t="s">
        <v>83</v>
      </c>
      <c r="D934" s="244">
        <v>0</v>
      </c>
      <c r="E934" s="244">
        <v>0</v>
      </c>
      <c r="F934" s="250">
        <v>0</v>
      </c>
      <c r="G934" s="245">
        <v>0</v>
      </c>
    </row>
    <row r="935" spans="1:7" ht="51" x14ac:dyDescent="0.25">
      <c r="A935" s="384"/>
      <c r="B935" s="387"/>
      <c r="C935" s="52" t="s">
        <v>339</v>
      </c>
      <c r="D935" s="244">
        <v>0</v>
      </c>
      <c r="E935" s="244">
        <v>0</v>
      </c>
      <c r="F935" s="250">
        <v>0</v>
      </c>
      <c r="G935" s="245">
        <v>0</v>
      </c>
    </row>
    <row r="936" spans="1:7" ht="25.5" x14ac:dyDescent="0.25">
      <c r="A936" s="385"/>
      <c r="B936" s="388"/>
      <c r="C936" s="52" t="s">
        <v>345</v>
      </c>
      <c r="D936" s="244">
        <v>0</v>
      </c>
      <c r="E936" s="244">
        <v>0</v>
      </c>
      <c r="F936" s="250">
        <v>0</v>
      </c>
      <c r="G936" s="245">
        <v>0</v>
      </c>
    </row>
    <row r="937" spans="1:7" ht="15" customHeight="1" x14ac:dyDescent="0.25">
      <c r="A937" s="522"/>
      <c r="B937" s="386" t="s">
        <v>353</v>
      </c>
      <c r="C937" s="35" t="s">
        <v>343</v>
      </c>
      <c r="D937" s="244">
        <f t="shared" ref="D937:E942" si="112">D938+D939+D940+D941</f>
        <v>0</v>
      </c>
      <c r="E937" s="244">
        <f t="shared" si="112"/>
        <v>0</v>
      </c>
      <c r="F937" s="250">
        <v>0</v>
      </c>
      <c r="G937" s="245">
        <f t="shared" ref="G937:G947" si="113">G938+G939+G940+G941</f>
        <v>0</v>
      </c>
    </row>
    <row r="938" spans="1:7" ht="38.25" x14ac:dyDescent="0.25">
      <c r="A938" s="523"/>
      <c r="B938" s="387"/>
      <c r="C938" s="66" t="s">
        <v>344</v>
      </c>
      <c r="D938" s="244"/>
      <c r="E938" s="244">
        <v>0</v>
      </c>
      <c r="F938" s="250">
        <v>0</v>
      </c>
      <c r="G938" s="245">
        <v>0</v>
      </c>
    </row>
    <row r="939" spans="1:7" ht="51" x14ac:dyDescent="0.25">
      <c r="A939" s="523"/>
      <c r="B939" s="387"/>
      <c r="C939" s="52" t="s">
        <v>83</v>
      </c>
      <c r="D939" s="244">
        <v>0</v>
      </c>
      <c r="E939" s="244">
        <v>0</v>
      </c>
      <c r="F939" s="250">
        <v>0</v>
      </c>
      <c r="G939" s="245">
        <v>0</v>
      </c>
    </row>
    <row r="940" spans="1:7" ht="51" x14ac:dyDescent="0.25">
      <c r="A940" s="523"/>
      <c r="B940" s="387"/>
      <c r="C940" s="52" t="s">
        <v>339</v>
      </c>
      <c r="D940" s="244">
        <v>0</v>
      </c>
      <c r="E940" s="244">
        <v>0</v>
      </c>
      <c r="F940" s="250">
        <v>0</v>
      </c>
      <c r="G940" s="245">
        <v>0</v>
      </c>
    </row>
    <row r="941" spans="1:7" ht="25.5" x14ac:dyDescent="0.25">
      <c r="A941" s="524"/>
      <c r="B941" s="388"/>
      <c r="C941" s="52" t="s">
        <v>345</v>
      </c>
      <c r="D941" s="244">
        <v>0</v>
      </c>
      <c r="E941" s="244">
        <v>0</v>
      </c>
      <c r="F941" s="250">
        <v>0</v>
      </c>
      <c r="G941" s="245">
        <v>0</v>
      </c>
    </row>
    <row r="942" spans="1:7" ht="15" customHeight="1" x14ac:dyDescent="0.25">
      <c r="A942" s="522"/>
      <c r="B942" s="386" t="s">
        <v>354</v>
      </c>
      <c r="C942" s="35" t="s">
        <v>343</v>
      </c>
      <c r="D942" s="244">
        <f t="shared" ref="D942" si="114">D943+D944+D945+D946</f>
        <v>0</v>
      </c>
      <c r="E942" s="244">
        <f t="shared" si="112"/>
        <v>0</v>
      </c>
      <c r="F942" s="250">
        <v>0</v>
      </c>
      <c r="G942" s="245">
        <f t="shared" si="113"/>
        <v>0</v>
      </c>
    </row>
    <row r="943" spans="1:7" ht="38.25" x14ac:dyDescent="0.25">
      <c r="A943" s="523"/>
      <c r="B943" s="387"/>
      <c r="C943" s="66" t="s">
        <v>344</v>
      </c>
      <c r="D943" s="244">
        <v>0</v>
      </c>
      <c r="E943" s="244">
        <v>0</v>
      </c>
      <c r="F943" s="250">
        <v>0</v>
      </c>
      <c r="G943" s="245">
        <v>0</v>
      </c>
    </row>
    <row r="944" spans="1:7" ht="51" x14ac:dyDescent="0.25">
      <c r="A944" s="523"/>
      <c r="B944" s="387"/>
      <c r="C944" s="52" t="s">
        <v>83</v>
      </c>
      <c r="D944" s="244">
        <v>0</v>
      </c>
      <c r="E944" s="244">
        <v>0</v>
      </c>
      <c r="F944" s="250">
        <v>0</v>
      </c>
      <c r="G944" s="245">
        <v>0</v>
      </c>
    </row>
    <row r="945" spans="1:7" ht="51" x14ac:dyDescent="0.25">
      <c r="A945" s="523"/>
      <c r="B945" s="387"/>
      <c r="C945" s="52" t="s">
        <v>339</v>
      </c>
      <c r="D945" s="244">
        <v>0</v>
      </c>
      <c r="E945" s="244">
        <v>0</v>
      </c>
      <c r="F945" s="250">
        <v>0</v>
      </c>
      <c r="G945" s="245">
        <v>0</v>
      </c>
    </row>
    <row r="946" spans="1:7" ht="25.5" x14ac:dyDescent="0.25">
      <c r="A946" s="524"/>
      <c r="B946" s="388"/>
      <c r="C946" s="52" t="s">
        <v>345</v>
      </c>
      <c r="D946" s="244">
        <v>0</v>
      </c>
      <c r="E946" s="244">
        <v>0</v>
      </c>
      <c r="F946" s="250">
        <v>0</v>
      </c>
      <c r="G946" s="245">
        <v>0</v>
      </c>
    </row>
    <row r="947" spans="1:7" ht="15" customHeight="1" x14ac:dyDescent="0.25">
      <c r="A947" s="522"/>
      <c r="B947" s="386" t="s">
        <v>355</v>
      </c>
      <c r="C947" s="35" t="s">
        <v>343</v>
      </c>
      <c r="D947" s="244">
        <f t="shared" ref="D947:E947" si="115">D948+D949+D950+D951</f>
        <v>0</v>
      </c>
      <c r="E947" s="244">
        <f t="shared" si="115"/>
        <v>0</v>
      </c>
      <c r="F947" s="250"/>
      <c r="G947" s="245">
        <f t="shared" si="113"/>
        <v>0</v>
      </c>
    </row>
    <row r="948" spans="1:7" ht="38.25" x14ac:dyDescent="0.25">
      <c r="A948" s="523"/>
      <c r="B948" s="387"/>
      <c r="C948" s="66" t="s">
        <v>344</v>
      </c>
      <c r="D948" s="244">
        <v>0</v>
      </c>
      <c r="E948" s="244">
        <v>0</v>
      </c>
      <c r="F948" s="250">
        <v>0</v>
      </c>
      <c r="G948" s="245">
        <v>0</v>
      </c>
    </row>
    <row r="949" spans="1:7" ht="51" x14ac:dyDescent="0.25">
      <c r="A949" s="523"/>
      <c r="B949" s="387"/>
      <c r="C949" s="52" t="s">
        <v>83</v>
      </c>
      <c r="D949" s="244">
        <v>0</v>
      </c>
      <c r="E949" s="244">
        <v>0</v>
      </c>
      <c r="F949" s="250">
        <v>0</v>
      </c>
      <c r="G949" s="245">
        <v>0</v>
      </c>
    </row>
    <row r="950" spans="1:7" ht="51" x14ac:dyDescent="0.25">
      <c r="A950" s="523"/>
      <c r="B950" s="387"/>
      <c r="C950" s="52" t="s">
        <v>339</v>
      </c>
      <c r="D950" s="244">
        <v>0</v>
      </c>
      <c r="E950" s="244">
        <v>0</v>
      </c>
      <c r="F950" s="250">
        <v>0</v>
      </c>
      <c r="G950" s="245">
        <v>0</v>
      </c>
    </row>
    <row r="951" spans="1:7" ht="25.5" x14ac:dyDescent="0.25">
      <c r="A951" s="524"/>
      <c r="B951" s="388"/>
      <c r="C951" s="52" t="s">
        <v>345</v>
      </c>
      <c r="D951" s="244">
        <v>0</v>
      </c>
      <c r="E951" s="244">
        <v>0</v>
      </c>
      <c r="F951" s="250">
        <v>0</v>
      </c>
      <c r="G951" s="245">
        <v>0</v>
      </c>
    </row>
    <row r="952" spans="1:7" x14ac:dyDescent="0.25">
      <c r="A952" s="522"/>
      <c r="B952" s="386" t="s">
        <v>356</v>
      </c>
      <c r="C952" s="35" t="s">
        <v>343</v>
      </c>
      <c r="D952" s="244">
        <f>D953+D954+D955+D956</f>
        <v>15943.48</v>
      </c>
      <c r="E952" s="244">
        <v>556.9</v>
      </c>
      <c r="F952" s="250">
        <f>E952/D952</f>
        <v>3.4929638949589427E-2</v>
      </c>
      <c r="G952" s="245">
        <v>556.9</v>
      </c>
    </row>
    <row r="953" spans="1:7" ht="38.25" x14ac:dyDescent="0.25">
      <c r="A953" s="523"/>
      <c r="B953" s="387"/>
      <c r="C953" s="66" t="s">
        <v>344</v>
      </c>
      <c r="D953" s="244">
        <f>D1128+D1252</f>
        <v>1202.5999999999999</v>
      </c>
      <c r="E953" s="244">
        <f>E1128+E1252</f>
        <v>199.95</v>
      </c>
      <c r="F953" s="250">
        <v>0</v>
      </c>
      <c r="G953" s="245">
        <f>G1128+G1252</f>
        <v>199.95</v>
      </c>
    </row>
    <row r="954" spans="1:7" ht="51" x14ac:dyDescent="0.25">
      <c r="A954" s="523"/>
      <c r="B954" s="387"/>
      <c r="C954" s="52" t="s">
        <v>83</v>
      </c>
      <c r="D954" s="244">
        <f>D1129+D1253</f>
        <v>11240.88</v>
      </c>
      <c r="E954" s="244">
        <v>0</v>
      </c>
      <c r="F954" s="250">
        <v>0</v>
      </c>
      <c r="G954" s="245">
        <f>G1129+G1253</f>
        <v>0</v>
      </c>
    </row>
    <row r="955" spans="1:7" ht="51" x14ac:dyDescent="0.25">
      <c r="A955" s="523"/>
      <c r="B955" s="387"/>
      <c r="C955" s="52" t="s">
        <v>339</v>
      </c>
      <c r="D955" s="244">
        <v>3500</v>
      </c>
      <c r="E955" s="244">
        <v>556.9</v>
      </c>
      <c r="F955" s="250">
        <f t="shared" ref="F955" si="116">E955/D955</f>
        <v>0.15911428571428571</v>
      </c>
      <c r="G955" s="245">
        <v>556.9</v>
      </c>
    </row>
    <row r="956" spans="1:7" ht="25.5" x14ac:dyDescent="0.25">
      <c r="A956" s="524"/>
      <c r="B956" s="388"/>
      <c r="C956" s="52" t="s">
        <v>345</v>
      </c>
      <c r="D956" s="244">
        <v>0</v>
      </c>
      <c r="E956" s="244">
        <f>E1131+E1255</f>
        <v>199.95</v>
      </c>
      <c r="F956" s="250">
        <v>0</v>
      </c>
      <c r="G956" s="245">
        <f>G1131+G1255</f>
        <v>199.95</v>
      </c>
    </row>
    <row r="957" spans="1:7" ht="15" customHeight="1" x14ac:dyDescent="0.25">
      <c r="A957" s="522"/>
      <c r="B957" s="386" t="s">
        <v>357</v>
      </c>
      <c r="C957" s="35" t="s">
        <v>343</v>
      </c>
      <c r="D957" s="244">
        <f t="shared" ref="D957" si="117">D958+D959+D960+D961</f>
        <v>3500</v>
      </c>
      <c r="E957" s="244">
        <v>556.9</v>
      </c>
      <c r="F957" s="250">
        <f t="shared" ref="F957" si="118">E957/D957</f>
        <v>0.15911428571428571</v>
      </c>
      <c r="G957" s="245">
        <v>556.9</v>
      </c>
    </row>
    <row r="958" spans="1:7" ht="38.25" x14ac:dyDescent="0.25">
      <c r="A958" s="523"/>
      <c r="B958" s="387"/>
      <c r="C958" s="66" t="s">
        <v>344</v>
      </c>
      <c r="D958" s="244">
        <v>0</v>
      </c>
      <c r="E958" s="244">
        <v>0</v>
      </c>
      <c r="F958" s="250">
        <v>0</v>
      </c>
      <c r="G958" s="245">
        <v>0</v>
      </c>
    </row>
    <row r="959" spans="1:7" ht="51" x14ac:dyDescent="0.25">
      <c r="A959" s="523"/>
      <c r="B959" s="387"/>
      <c r="C959" s="52" t="s">
        <v>83</v>
      </c>
      <c r="D959" s="244">
        <v>0</v>
      </c>
      <c r="E959" s="244">
        <v>0</v>
      </c>
      <c r="F959" s="250">
        <v>0</v>
      </c>
      <c r="G959" s="245">
        <v>0</v>
      </c>
    </row>
    <row r="960" spans="1:7" ht="51" x14ac:dyDescent="0.25">
      <c r="A960" s="523"/>
      <c r="B960" s="387"/>
      <c r="C960" s="52" t="s">
        <v>339</v>
      </c>
      <c r="D960" s="244">
        <v>3500</v>
      </c>
      <c r="E960" s="244">
        <v>556.9</v>
      </c>
      <c r="F960" s="250">
        <f t="shared" ref="F960" si="119">E960/D960</f>
        <v>0.15911428571428571</v>
      </c>
      <c r="G960" s="245">
        <v>556.9</v>
      </c>
    </row>
    <row r="961" spans="1:7" ht="25.5" x14ac:dyDescent="0.25">
      <c r="A961" s="524"/>
      <c r="B961" s="388"/>
      <c r="C961" s="52" t="s">
        <v>345</v>
      </c>
      <c r="D961" s="244">
        <v>0</v>
      </c>
      <c r="E961" s="244">
        <v>0</v>
      </c>
      <c r="F961" s="250">
        <v>0</v>
      </c>
      <c r="G961" s="245">
        <v>0</v>
      </c>
    </row>
    <row r="962" spans="1:7" ht="38.25" customHeight="1" x14ac:dyDescent="0.25">
      <c r="A962" s="522"/>
      <c r="B962" s="386" t="s">
        <v>358</v>
      </c>
      <c r="C962" s="35" t="s">
        <v>343</v>
      </c>
      <c r="D962" s="244">
        <f t="shared" ref="D962" si="120">D963+D964+D965+D966</f>
        <v>700</v>
      </c>
      <c r="E962" s="244">
        <v>399.8</v>
      </c>
      <c r="F962" s="250">
        <f t="shared" ref="F962" si="121">E962/D962</f>
        <v>0.57114285714285717</v>
      </c>
      <c r="G962" s="245">
        <v>399.8</v>
      </c>
    </row>
    <row r="963" spans="1:7" ht="38.25" x14ac:dyDescent="0.25">
      <c r="A963" s="523"/>
      <c r="B963" s="387"/>
      <c r="C963" s="66" t="s">
        <v>344</v>
      </c>
      <c r="D963" s="244">
        <v>0</v>
      </c>
      <c r="E963" s="244">
        <v>0</v>
      </c>
      <c r="F963" s="250">
        <v>0</v>
      </c>
      <c r="G963" s="245">
        <v>0</v>
      </c>
    </row>
    <row r="964" spans="1:7" ht="51" x14ac:dyDescent="0.25">
      <c r="A964" s="523"/>
      <c r="B964" s="387"/>
      <c r="C964" s="52" t="s">
        <v>83</v>
      </c>
      <c r="D964" s="244">
        <v>0</v>
      </c>
      <c r="E964" s="244">
        <v>0</v>
      </c>
      <c r="F964" s="250">
        <v>0</v>
      </c>
      <c r="G964" s="245">
        <v>0</v>
      </c>
    </row>
    <row r="965" spans="1:7" ht="51" x14ac:dyDescent="0.25">
      <c r="A965" s="523"/>
      <c r="B965" s="387"/>
      <c r="C965" s="52" t="s">
        <v>339</v>
      </c>
      <c r="D965" s="244">
        <v>700</v>
      </c>
      <c r="E965" s="244">
        <v>399.8</v>
      </c>
      <c r="F965" s="250">
        <f t="shared" ref="F965" si="122">E965/D965</f>
        <v>0.57114285714285717</v>
      </c>
      <c r="G965" s="245">
        <v>399.8</v>
      </c>
    </row>
    <row r="966" spans="1:7" ht="25.5" x14ac:dyDescent="0.25">
      <c r="A966" s="524"/>
      <c r="B966" s="388"/>
      <c r="C966" s="52" t="s">
        <v>345</v>
      </c>
      <c r="D966" s="244">
        <v>0</v>
      </c>
      <c r="E966" s="244">
        <v>0</v>
      </c>
      <c r="F966" s="250">
        <v>0</v>
      </c>
      <c r="G966" s="245">
        <v>0</v>
      </c>
    </row>
    <row r="967" spans="1:7" ht="38.25" customHeight="1" x14ac:dyDescent="0.25">
      <c r="A967" s="522"/>
      <c r="B967" s="386" t="s">
        <v>359</v>
      </c>
      <c r="C967" s="35" t="s">
        <v>343</v>
      </c>
      <c r="D967" s="244">
        <f t="shared" ref="D967" si="123">D968+D969+D970+D971</f>
        <v>500</v>
      </c>
      <c r="E967" s="244">
        <v>399.8</v>
      </c>
      <c r="F967" s="250">
        <f t="shared" ref="F967" si="124">E967/D967</f>
        <v>0.79959999999999998</v>
      </c>
      <c r="G967" s="245">
        <v>399.8</v>
      </c>
    </row>
    <row r="968" spans="1:7" ht="38.25" x14ac:dyDescent="0.25">
      <c r="A968" s="523"/>
      <c r="B968" s="387"/>
      <c r="C968" s="66" t="s">
        <v>344</v>
      </c>
      <c r="D968" s="244">
        <v>0</v>
      </c>
      <c r="E968" s="244">
        <v>0</v>
      </c>
      <c r="F968" s="250">
        <v>0</v>
      </c>
      <c r="G968" s="245">
        <v>0</v>
      </c>
    </row>
    <row r="969" spans="1:7" ht="51" x14ac:dyDescent="0.25">
      <c r="A969" s="523"/>
      <c r="B969" s="387"/>
      <c r="C969" s="52" t="s">
        <v>83</v>
      </c>
      <c r="D969" s="244">
        <v>0</v>
      </c>
      <c r="E969" s="244">
        <v>0</v>
      </c>
      <c r="F969" s="250">
        <v>0</v>
      </c>
      <c r="G969" s="245">
        <v>0</v>
      </c>
    </row>
    <row r="970" spans="1:7" ht="51" x14ac:dyDescent="0.25">
      <c r="A970" s="523"/>
      <c r="B970" s="387"/>
      <c r="C970" s="52" t="s">
        <v>339</v>
      </c>
      <c r="D970" s="244">
        <v>500</v>
      </c>
      <c r="E970" s="244">
        <v>399.8</v>
      </c>
      <c r="F970" s="250">
        <f t="shared" ref="F970" si="125">E970/D970</f>
        <v>0.79959999999999998</v>
      </c>
      <c r="G970" s="245">
        <v>399.8</v>
      </c>
    </row>
    <row r="971" spans="1:7" ht="25.5" x14ac:dyDescent="0.25">
      <c r="A971" s="524"/>
      <c r="B971" s="388"/>
      <c r="C971" s="52" t="s">
        <v>345</v>
      </c>
      <c r="D971" s="244">
        <v>0</v>
      </c>
      <c r="E971" s="244">
        <v>0</v>
      </c>
      <c r="F971" s="250">
        <v>0</v>
      </c>
      <c r="G971" s="245">
        <v>0</v>
      </c>
    </row>
    <row r="972" spans="1:7" ht="25.5" customHeight="1" x14ac:dyDescent="0.25">
      <c r="A972" s="522"/>
      <c r="B972" s="386" t="s">
        <v>360</v>
      </c>
      <c r="C972" s="35" t="s">
        <v>343</v>
      </c>
      <c r="D972" s="244">
        <f>D973+D974+D975+D976</f>
        <v>200</v>
      </c>
      <c r="E972" s="244">
        <f t="shared" ref="E972" si="126">E973+E974+E975+E976</f>
        <v>0</v>
      </c>
      <c r="F972" s="250">
        <v>0</v>
      </c>
      <c r="G972" s="245">
        <f t="shared" ref="G972" si="127">G973+G974+G975+G976</f>
        <v>0</v>
      </c>
    </row>
    <row r="973" spans="1:7" ht="38.25" x14ac:dyDescent="0.25">
      <c r="A973" s="523"/>
      <c r="B973" s="387"/>
      <c r="C973" s="66" t="s">
        <v>344</v>
      </c>
      <c r="D973" s="244">
        <v>0</v>
      </c>
      <c r="E973" s="244">
        <v>0</v>
      </c>
      <c r="F973" s="250">
        <v>0</v>
      </c>
      <c r="G973" s="245">
        <v>0</v>
      </c>
    </row>
    <row r="974" spans="1:7" ht="51" x14ac:dyDescent="0.25">
      <c r="A974" s="523"/>
      <c r="B974" s="387"/>
      <c r="C974" s="52" t="s">
        <v>83</v>
      </c>
      <c r="D974" s="244">
        <v>0</v>
      </c>
      <c r="E974" s="244">
        <v>0</v>
      </c>
      <c r="F974" s="250">
        <v>0</v>
      </c>
      <c r="G974" s="245">
        <v>0</v>
      </c>
    </row>
    <row r="975" spans="1:7" ht="51" x14ac:dyDescent="0.25">
      <c r="A975" s="523"/>
      <c r="B975" s="387"/>
      <c r="C975" s="52" t="s">
        <v>339</v>
      </c>
      <c r="D975" s="244">
        <v>200</v>
      </c>
      <c r="E975" s="244">
        <v>0</v>
      </c>
      <c r="F975" s="250">
        <v>0</v>
      </c>
      <c r="G975" s="245">
        <v>0</v>
      </c>
    </row>
    <row r="976" spans="1:7" ht="25.5" x14ac:dyDescent="0.25">
      <c r="A976" s="524"/>
      <c r="B976" s="388"/>
      <c r="C976" s="52" t="s">
        <v>345</v>
      </c>
      <c r="D976" s="244">
        <v>0</v>
      </c>
      <c r="E976" s="244">
        <v>0</v>
      </c>
      <c r="F976" s="250">
        <v>0</v>
      </c>
      <c r="G976" s="245">
        <v>0</v>
      </c>
    </row>
    <row r="977" spans="1:7" ht="15" customHeight="1" x14ac:dyDescent="0.25">
      <c r="A977" s="522"/>
      <c r="B977" s="386" t="s">
        <v>361</v>
      </c>
      <c r="C977" s="35" t="s">
        <v>343</v>
      </c>
      <c r="D977" s="244">
        <f t="shared" ref="D977" si="128">D978+D979+D980+D981</f>
        <v>0</v>
      </c>
      <c r="E977" s="244">
        <v>0</v>
      </c>
      <c r="F977" s="250">
        <v>0</v>
      </c>
      <c r="G977" s="245">
        <v>0</v>
      </c>
    </row>
    <row r="978" spans="1:7" ht="38.25" x14ac:dyDescent="0.25">
      <c r="A978" s="523"/>
      <c r="B978" s="387"/>
      <c r="C978" s="66" t="s">
        <v>344</v>
      </c>
      <c r="D978" s="244">
        <v>0</v>
      </c>
      <c r="E978" s="244">
        <v>0</v>
      </c>
      <c r="F978" s="250">
        <v>0</v>
      </c>
      <c r="G978" s="245">
        <v>0</v>
      </c>
    </row>
    <row r="979" spans="1:7" ht="51" x14ac:dyDescent="0.25">
      <c r="A979" s="523"/>
      <c r="B979" s="387"/>
      <c r="C979" s="52" t="s">
        <v>83</v>
      </c>
      <c r="D979" s="244">
        <v>0</v>
      </c>
      <c r="E979" s="244">
        <v>0</v>
      </c>
      <c r="F979" s="250">
        <v>0</v>
      </c>
      <c r="G979" s="245">
        <v>0</v>
      </c>
    </row>
    <row r="980" spans="1:7" ht="51" x14ac:dyDescent="0.25">
      <c r="A980" s="523"/>
      <c r="B980" s="387"/>
      <c r="C980" s="52" t="s">
        <v>339</v>
      </c>
      <c r="D980" s="244">
        <v>0</v>
      </c>
      <c r="E980" s="244">
        <v>0</v>
      </c>
      <c r="F980" s="250">
        <v>0</v>
      </c>
      <c r="G980" s="245">
        <v>0</v>
      </c>
    </row>
    <row r="981" spans="1:7" ht="25.5" x14ac:dyDescent="0.25">
      <c r="A981" s="524"/>
      <c r="B981" s="388"/>
      <c r="C981" s="52" t="s">
        <v>345</v>
      </c>
      <c r="D981" s="244">
        <v>0</v>
      </c>
      <c r="E981" s="244">
        <v>0</v>
      </c>
      <c r="F981" s="250">
        <v>0</v>
      </c>
      <c r="G981" s="245">
        <v>0</v>
      </c>
    </row>
    <row r="982" spans="1:7" ht="15" customHeight="1" x14ac:dyDescent="0.25">
      <c r="A982" s="522"/>
      <c r="B982" s="386" t="s">
        <v>362</v>
      </c>
      <c r="C982" s="35" t="s">
        <v>343</v>
      </c>
      <c r="D982" s="244">
        <f t="shared" ref="D982:E997" si="129">D983+D984+D985+D986</f>
        <v>0</v>
      </c>
      <c r="E982" s="244">
        <v>0</v>
      </c>
      <c r="F982" s="250">
        <v>0</v>
      </c>
      <c r="G982" s="245">
        <f t="shared" ref="G982:G1032" si="130">G983+G984+G985+G986</f>
        <v>0</v>
      </c>
    </row>
    <row r="983" spans="1:7" ht="38.25" x14ac:dyDescent="0.25">
      <c r="A983" s="523"/>
      <c r="B983" s="387"/>
      <c r="C983" s="66" t="s">
        <v>344</v>
      </c>
      <c r="D983" s="244">
        <v>0</v>
      </c>
      <c r="E983" s="244">
        <v>0</v>
      </c>
      <c r="F983" s="250">
        <v>0</v>
      </c>
      <c r="G983" s="245">
        <v>0</v>
      </c>
    </row>
    <row r="984" spans="1:7" ht="51" x14ac:dyDescent="0.25">
      <c r="A984" s="523"/>
      <c r="B984" s="387"/>
      <c r="C984" s="52" t="s">
        <v>83</v>
      </c>
      <c r="D984" s="244">
        <v>0</v>
      </c>
      <c r="E984" s="244">
        <v>0</v>
      </c>
      <c r="F984" s="250">
        <v>0</v>
      </c>
      <c r="G984" s="245">
        <v>0</v>
      </c>
    </row>
    <row r="985" spans="1:7" ht="51" x14ac:dyDescent="0.25">
      <c r="A985" s="523"/>
      <c r="B985" s="387"/>
      <c r="C985" s="52" t="s">
        <v>339</v>
      </c>
      <c r="D985" s="244">
        <v>0</v>
      </c>
      <c r="E985" s="244">
        <v>0</v>
      </c>
      <c r="F985" s="250">
        <v>0</v>
      </c>
      <c r="G985" s="245">
        <v>0</v>
      </c>
    </row>
    <row r="986" spans="1:7" ht="25.5" x14ac:dyDescent="0.25">
      <c r="A986" s="524"/>
      <c r="B986" s="388"/>
      <c r="C986" s="52" t="s">
        <v>345</v>
      </c>
      <c r="D986" s="244">
        <v>0</v>
      </c>
      <c r="E986" s="244">
        <v>0</v>
      </c>
      <c r="F986" s="250">
        <v>0</v>
      </c>
      <c r="G986" s="245">
        <v>0</v>
      </c>
    </row>
    <row r="987" spans="1:7" x14ac:dyDescent="0.25">
      <c r="A987" s="522"/>
      <c r="B987" s="386" t="s">
        <v>363</v>
      </c>
      <c r="C987" s="35" t="s">
        <v>343</v>
      </c>
      <c r="D987" s="244">
        <f t="shared" ref="D987" si="131">D988+D989+D990+D991</f>
        <v>300</v>
      </c>
      <c r="E987" s="244">
        <f t="shared" si="129"/>
        <v>0</v>
      </c>
      <c r="F987" s="250">
        <v>0</v>
      </c>
      <c r="G987" s="245">
        <f t="shared" si="130"/>
        <v>0</v>
      </c>
    </row>
    <row r="988" spans="1:7" ht="38.25" x14ac:dyDescent="0.25">
      <c r="A988" s="523"/>
      <c r="B988" s="387"/>
      <c r="C988" s="66" t="s">
        <v>344</v>
      </c>
      <c r="D988" s="244">
        <v>0</v>
      </c>
      <c r="E988" s="244">
        <v>0</v>
      </c>
      <c r="F988" s="250">
        <v>0</v>
      </c>
      <c r="G988" s="245">
        <v>0</v>
      </c>
    </row>
    <row r="989" spans="1:7" ht="51" x14ac:dyDescent="0.25">
      <c r="A989" s="523"/>
      <c r="B989" s="387"/>
      <c r="C989" s="52" t="s">
        <v>83</v>
      </c>
      <c r="D989" s="244">
        <v>0</v>
      </c>
      <c r="E989" s="244">
        <v>0</v>
      </c>
      <c r="F989" s="250">
        <v>0</v>
      </c>
      <c r="G989" s="245">
        <v>0</v>
      </c>
    </row>
    <row r="990" spans="1:7" ht="51" x14ac:dyDescent="0.25">
      <c r="A990" s="523"/>
      <c r="B990" s="387"/>
      <c r="C990" s="52" t="s">
        <v>339</v>
      </c>
      <c r="D990" s="244">
        <v>300</v>
      </c>
      <c r="E990" s="244">
        <v>0</v>
      </c>
      <c r="F990" s="250">
        <v>0</v>
      </c>
      <c r="G990" s="245">
        <v>0</v>
      </c>
    </row>
    <row r="991" spans="1:7" ht="25.5" x14ac:dyDescent="0.25">
      <c r="A991" s="524"/>
      <c r="B991" s="388"/>
      <c r="C991" s="52" t="s">
        <v>345</v>
      </c>
      <c r="D991" s="244">
        <v>0</v>
      </c>
      <c r="E991" s="244">
        <v>0</v>
      </c>
      <c r="F991" s="250">
        <v>0</v>
      </c>
      <c r="G991" s="245">
        <v>0</v>
      </c>
    </row>
    <row r="992" spans="1:7" x14ac:dyDescent="0.25">
      <c r="A992" s="522"/>
      <c r="B992" s="386" t="s">
        <v>364</v>
      </c>
      <c r="C992" s="35" t="s">
        <v>343</v>
      </c>
      <c r="D992" s="244">
        <f t="shared" ref="D992" si="132">D993+D994+D995+D996</f>
        <v>100</v>
      </c>
      <c r="E992" s="244">
        <f t="shared" si="129"/>
        <v>0</v>
      </c>
      <c r="F992" s="250">
        <v>0</v>
      </c>
      <c r="G992" s="245">
        <f t="shared" si="130"/>
        <v>0</v>
      </c>
    </row>
    <row r="993" spans="1:7" ht="38.25" x14ac:dyDescent="0.25">
      <c r="A993" s="523"/>
      <c r="B993" s="387"/>
      <c r="C993" s="66" t="s">
        <v>344</v>
      </c>
      <c r="D993" s="244">
        <v>0</v>
      </c>
      <c r="E993" s="244">
        <v>0</v>
      </c>
      <c r="F993" s="250">
        <v>0</v>
      </c>
      <c r="G993" s="245">
        <v>0</v>
      </c>
    </row>
    <row r="994" spans="1:7" ht="51" x14ac:dyDescent="0.25">
      <c r="A994" s="523"/>
      <c r="B994" s="387"/>
      <c r="C994" s="52" t="s">
        <v>83</v>
      </c>
      <c r="D994" s="244">
        <v>0</v>
      </c>
      <c r="E994" s="244">
        <v>0</v>
      </c>
      <c r="F994" s="250">
        <v>0</v>
      </c>
      <c r="G994" s="245">
        <v>0</v>
      </c>
    </row>
    <row r="995" spans="1:7" ht="51" x14ac:dyDescent="0.25">
      <c r="A995" s="523"/>
      <c r="B995" s="387"/>
      <c r="C995" s="52" t="s">
        <v>339</v>
      </c>
      <c r="D995" s="244">
        <v>100</v>
      </c>
      <c r="E995" s="244">
        <v>0</v>
      </c>
      <c r="F995" s="250">
        <v>0</v>
      </c>
      <c r="G995" s="245">
        <v>0</v>
      </c>
    </row>
    <row r="996" spans="1:7" ht="25.5" x14ac:dyDescent="0.25">
      <c r="A996" s="524"/>
      <c r="B996" s="388"/>
      <c r="C996" s="52" t="s">
        <v>345</v>
      </c>
      <c r="D996" s="244">
        <v>0</v>
      </c>
      <c r="E996" s="244">
        <v>0</v>
      </c>
      <c r="F996" s="250">
        <v>0</v>
      </c>
      <c r="G996" s="245">
        <v>0</v>
      </c>
    </row>
    <row r="997" spans="1:7" ht="25.5" customHeight="1" x14ac:dyDescent="0.25">
      <c r="A997" s="522"/>
      <c r="B997" s="386" t="s">
        <v>365</v>
      </c>
      <c r="C997" s="35" t="s">
        <v>343</v>
      </c>
      <c r="D997" s="244">
        <f t="shared" ref="D997" si="133">D998+D999+D1000+D1001</f>
        <v>100</v>
      </c>
      <c r="E997" s="244">
        <f t="shared" si="129"/>
        <v>0</v>
      </c>
      <c r="F997" s="250">
        <v>0</v>
      </c>
      <c r="G997" s="245">
        <v>0</v>
      </c>
    </row>
    <row r="998" spans="1:7" ht="38.25" x14ac:dyDescent="0.25">
      <c r="A998" s="523"/>
      <c r="B998" s="387"/>
      <c r="C998" s="66" t="s">
        <v>344</v>
      </c>
      <c r="D998" s="244">
        <v>0</v>
      </c>
      <c r="E998" s="244">
        <v>0</v>
      </c>
      <c r="F998" s="250">
        <v>0</v>
      </c>
      <c r="G998" s="245">
        <v>0</v>
      </c>
    </row>
    <row r="999" spans="1:7" ht="51" x14ac:dyDescent="0.25">
      <c r="A999" s="523"/>
      <c r="B999" s="387"/>
      <c r="C999" s="52" t="s">
        <v>83</v>
      </c>
      <c r="D999" s="244">
        <v>0</v>
      </c>
      <c r="E999" s="244">
        <v>0</v>
      </c>
      <c r="F999" s="250">
        <v>0</v>
      </c>
      <c r="G999" s="245">
        <v>0</v>
      </c>
    </row>
    <row r="1000" spans="1:7" ht="51" x14ac:dyDescent="0.25">
      <c r="A1000" s="523"/>
      <c r="B1000" s="387"/>
      <c r="C1000" s="52" t="s">
        <v>339</v>
      </c>
      <c r="D1000" s="244">
        <v>100</v>
      </c>
      <c r="E1000" s="244">
        <v>0</v>
      </c>
      <c r="F1000" s="250">
        <v>0</v>
      </c>
      <c r="G1000" s="245">
        <v>0</v>
      </c>
    </row>
    <row r="1001" spans="1:7" ht="25.5" x14ac:dyDescent="0.25">
      <c r="A1001" s="524"/>
      <c r="B1001" s="388"/>
      <c r="C1001" s="52" t="s">
        <v>345</v>
      </c>
      <c r="D1001" s="244">
        <v>0</v>
      </c>
      <c r="E1001" s="244">
        <v>0</v>
      </c>
      <c r="F1001" s="250">
        <v>0</v>
      </c>
      <c r="G1001" s="245">
        <v>0</v>
      </c>
    </row>
    <row r="1002" spans="1:7" x14ac:dyDescent="0.25">
      <c r="A1002" s="522"/>
      <c r="B1002" s="386" t="s">
        <v>366</v>
      </c>
      <c r="C1002" s="35" t="s">
        <v>343</v>
      </c>
      <c r="D1002" s="244">
        <f t="shared" ref="D1002:E1002" si="134">D1003+D1004+D1005+D1006</f>
        <v>100</v>
      </c>
      <c r="E1002" s="244">
        <f t="shared" si="134"/>
        <v>0</v>
      </c>
      <c r="F1002" s="250">
        <v>0</v>
      </c>
      <c r="G1002" s="245">
        <f t="shared" si="130"/>
        <v>0</v>
      </c>
    </row>
    <row r="1003" spans="1:7" ht="38.25" x14ac:dyDescent="0.25">
      <c r="A1003" s="523"/>
      <c r="B1003" s="387"/>
      <c r="C1003" s="66" t="s">
        <v>344</v>
      </c>
      <c r="D1003" s="244">
        <v>0</v>
      </c>
      <c r="E1003" s="244">
        <v>0</v>
      </c>
      <c r="F1003" s="250">
        <v>0</v>
      </c>
      <c r="G1003" s="245">
        <v>0</v>
      </c>
    </row>
    <row r="1004" spans="1:7" ht="51" x14ac:dyDescent="0.25">
      <c r="A1004" s="523"/>
      <c r="B1004" s="387"/>
      <c r="C1004" s="52" t="s">
        <v>83</v>
      </c>
      <c r="D1004" s="244">
        <v>0</v>
      </c>
      <c r="E1004" s="244">
        <v>0</v>
      </c>
      <c r="F1004" s="250">
        <v>0</v>
      </c>
      <c r="G1004" s="245">
        <v>0</v>
      </c>
    </row>
    <row r="1005" spans="1:7" ht="51" x14ac:dyDescent="0.25">
      <c r="A1005" s="523"/>
      <c r="B1005" s="387"/>
      <c r="C1005" s="52" t="s">
        <v>339</v>
      </c>
      <c r="D1005" s="244">
        <v>100</v>
      </c>
      <c r="E1005" s="244">
        <v>0</v>
      </c>
      <c r="F1005" s="250">
        <v>0</v>
      </c>
      <c r="G1005" s="245">
        <v>0</v>
      </c>
    </row>
    <row r="1006" spans="1:7" ht="25.5" x14ac:dyDescent="0.25">
      <c r="A1006" s="524"/>
      <c r="B1006" s="388"/>
      <c r="C1006" s="52" t="s">
        <v>345</v>
      </c>
      <c r="D1006" s="244">
        <v>0</v>
      </c>
      <c r="E1006" s="244">
        <v>0</v>
      </c>
      <c r="F1006" s="250">
        <v>0</v>
      </c>
      <c r="G1006" s="245">
        <v>0</v>
      </c>
    </row>
    <row r="1007" spans="1:7" ht="25.5" customHeight="1" x14ac:dyDescent="0.25">
      <c r="A1007" s="710" t="s">
        <v>984</v>
      </c>
      <c r="B1007" s="711"/>
      <c r="C1007" s="286" t="s">
        <v>343</v>
      </c>
      <c r="D1007" s="287">
        <v>120</v>
      </c>
      <c r="E1007" s="287">
        <f t="shared" ref="E1007" si="135">E1008+E1009+E1010+E1011</f>
        <v>0</v>
      </c>
      <c r="F1007" s="288">
        <v>0</v>
      </c>
      <c r="G1007" s="289">
        <f t="shared" si="130"/>
        <v>0</v>
      </c>
    </row>
    <row r="1008" spans="1:7" ht="38.25" x14ac:dyDescent="0.25">
      <c r="A1008" s="564"/>
      <c r="B1008" s="712"/>
      <c r="C1008" s="290" t="s">
        <v>344</v>
      </c>
      <c r="D1008" s="287">
        <v>0</v>
      </c>
      <c r="E1008" s="287">
        <v>0</v>
      </c>
      <c r="F1008" s="288">
        <v>0</v>
      </c>
      <c r="G1008" s="289">
        <v>0</v>
      </c>
    </row>
    <row r="1009" spans="1:7" ht="51" x14ac:dyDescent="0.25">
      <c r="A1009" s="564"/>
      <c r="B1009" s="712"/>
      <c r="C1009" s="291" t="s">
        <v>83</v>
      </c>
      <c r="D1009" s="287">
        <v>0</v>
      </c>
      <c r="E1009" s="287">
        <v>0</v>
      </c>
      <c r="F1009" s="288">
        <v>0</v>
      </c>
      <c r="G1009" s="289">
        <v>0</v>
      </c>
    </row>
    <row r="1010" spans="1:7" ht="51" x14ac:dyDescent="0.25">
      <c r="A1010" s="564"/>
      <c r="B1010" s="712"/>
      <c r="C1010" s="291" t="s">
        <v>339</v>
      </c>
      <c r="D1010" s="287">
        <v>120</v>
      </c>
      <c r="E1010" s="287">
        <v>0</v>
      </c>
      <c r="F1010" s="288">
        <v>0</v>
      </c>
      <c r="G1010" s="289">
        <v>0</v>
      </c>
    </row>
    <row r="1011" spans="1:7" ht="25.5" x14ac:dyDescent="0.25">
      <c r="A1011" s="713"/>
      <c r="B1011" s="714"/>
      <c r="C1011" s="291" t="s">
        <v>345</v>
      </c>
      <c r="D1011" s="287">
        <v>0</v>
      </c>
      <c r="E1011" s="287">
        <v>0</v>
      </c>
      <c r="F1011" s="288">
        <v>0</v>
      </c>
      <c r="G1011" s="289">
        <v>0</v>
      </c>
    </row>
    <row r="1012" spans="1:7" ht="25.5" customHeight="1" x14ac:dyDescent="0.25">
      <c r="A1012" s="522"/>
      <c r="B1012" s="386" t="s">
        <v>367</v>
      </c>
      <c r="C1012" s="35" t="s">
        <v>343</v>
      </c>
      <c r="D1012" s="244">
        <v>120</v>
      </c>
      <c r="E1012" s="244">
        <f t="shared" ref="E1012" si="136">E1013+E1014+E1015+E1016</f>
        <v>0</v>
      </c>
      <c r="F1012" s="250">
        <v>0</v>
      </c>
      <c r="G1012" s="245">
        <f t="shared" si="130"/>
        <v>0</v>
      </c>
    </row>
    <row r="1013" spans="1:7" ht="38.25" x14ac:dyDescent="0.25">
      <c r="A1013" s="523"/>
      <c r="B1013" s="387"/>
      <c r="C1013" s="66" t="s">
        <v>344</v>
      </c>
      <c r="D1013" s="244">
        <v>0</v>
      </c>
      <c r="E1013" s="244">
        <v>0</v>
      </c>
      <c r="F1013" s="250">
        <v>0</v>
      </c>
      <c r="G1013" s="245">
        <v>0</v>
      </c>
    </row>
    <row r="1014" spans="1:7" ht="51" x14ac:dyDescent="0.25">
      <c r="A1014" s="523"/>
      <c r="B1014" s="387"/>
      <c r="C1014" s="52" t="s">
        <v>83</v>
      </c>
      <c r="D1014" s="244">
        <v>0</v>
      </c>
      <c r="E1014" s="244">
        <v>0</v>
      </c>
      <c r="F1014" s="250">
        <v>0</v>
      </c>
      <c r="G1014" s="245">
        <v>0</v>
      </c>
    </row>
    <row r="1015" spans="1:7" ht="51" x14ac:dyDescent="0.25">
      <c r="A1015" s="523"/>
      <c r="B1015" s="387"/>
      <c r="C1015" s="52" t="s">
        <v>339</v>
      </c>
      <c r="D1015" s="244">
        <v>0</v>
      </c>
      <c r="E1015" s="244">
        <v>0</v>
      </c>
      <c r="F1015" s="250">
        <v>0</v>
      </c>
      <c r="G1015" s="245">
        <v>0</v>
      </c>
    </row>
    <row r="1016" spans="1:7" ht="25.5" x14ac:dyDescent="0.25">
      <c r="A1016" s="524"/>
      <c r="B1016" s="388"/>
      <c r="C1016" s="52" t="s">
        <v>345</v>
      </c>
      <c r="D1016" s="244">
        <v>0</v>
      </c>
      <c r="E1016" s="244">
        <v>0</v>
      </c>
      <c r="F1016" s="250">
        <v>0</v>
      </c>
      <c r="G1016" s="245">
        <v>0</v>
      </c>
    </row>
    <row r="1017" spans="1:7" ht="25.5" customHeight="1" x14ac:dyDescent="0.25">
      <c r="A1017" s="522"/>
      <c r="B1017" s="386" t="s">
        <v>368</v>
      </c>
      <c r="C1017" s="35" t="s">
        <v>343</v>
      </c>
      <c r="D1017" s="244">
        <f t="shared" ref="D1017:E1017" si="137">D1018+D1019+D1020+D1021</f>
        <v>120</v>
      </c>
      <c r="E1017" s="244">
        <f t="shared" si="137"/>
        <v>0</v>
      </c>
      <c r="F1017" s="250">
        <v>0</v>
      </c>
      <c r="G1017" s="245">
        <f t="shared" si="130"/>
        <v>0</v>
      </c>
    </row>
    <row r="1018" spans="1:7" ht="38.25" x14ac:dyDescent="0.25">
      <c r="A1018" s="523"/>
      <c r="B1018" s="387"/>
      <c r="C1018" s="66" t="s">
        <v>344</v>
      </c>
      <c r="D1018" s="244"/>
      <c r="E1018" s="244">
        <v>0</v>
      </c>
      <c r="F1018" s="250">
        <v>0</v>
      </c>
      <c r="G1018" s="245">
        <v>0</v>
      </c>
    </row>
    <row r="1019" spans="1:7" ht="51" x14ac:dyDescent="0.25">
      <c r="A1019" s="523"/>
      <c r="B1019" s="387"/>
      <c r="C1019" s="52" t="s">
        <v>83</v>
      </c>
      <c r="D1019" s="244">
        <v>0</v>
      </c>
      <c r="E1019" s="244">
        <v>0</v>
      </c>
      <c r="F1019" s="250">
        <v>0</v>
      </c>
      <c r="G1019" s="245">
        <v>0</v>
      </c>
    </row>
    <row r="1020" spans="1:7" ht="51" x14ac:dyDescent="0.25">
      <c r="A1020" s="523"/>
      <c r="B1020" s="387"/>
      <c r="C1020" s="52" t="s">
        <v>339</v>
      </c>
      <c r="D1020" s="244">
        <v>120</v>
      </c>
      <c r="E1020" s="244">
        <v>0</v>
      </c>
      <c r="F1020" s="250">
        <v>0</v>
      </c>
      <c r="G1020" s="245">
        <v>0</v>
      </c>
    </row>
    <row r="1021" spans="1:7" ht="25.5" x14ac:dyDescent="0.25">
      <c r="A1021" s="524"/>
      <c r="B1021" s="388"/>
      <c r="C1021" s="52" t="s">
        <v>345</v>
      </c>
      <c r="D1021" s="244">
        <v>0</v>
      </c>
      <c r="E1021" s="244">
        <v>0</v>
      </c>
      <c r="F1021" s="250">
        <v>0</v>
      </c>
      <c r="G1021" s="245">
        <v>0</v>
      </c>
    </row>
    <row r="1022" spans="1:7" ht="15" customHeight="1" x14ac:dyDescent="0.25">
      <c r="A1022" s="522"/>
      <c r="B1022" s="386" t="s">
        <v>369</v>
      </c>
      <c r="C1022" s="35" t="s">
        <v>343</v>
      </c>
      <c r="D1022" s="244">
        <f t="shared" ref="D1022:E1022" si="138">D1023+D1024+D1025+D1026</f>
        <v>0</v>
      </c>
      <c r="E1022" s="244">
        <f t="shared" si="138"/>
        <v>0</v>
      </c>
      <c r="F1022" s="250">
        <v>0</v>
      </c>
      <c r="G1022" s="245">
        <f t="shared" si="130"/>
        <v>0</v>
      </c>
    </row>
    <row r="1023" spans="1:7" ht="38.25" x14ac:dyDescent="0.25">
      <c r="A1023" s="523"/>
      <c r="B1023" s="387"/>
      <c r="C1023" s="66" t="s">
        <v>344</v>
      </c>
      <c r="D1023" s="244">
        <v>0</v>
      </c>
      <c r="E1023" s="244">
        <v>0</v>
      </c>
      <c r="F1023" s="250">
        <v>0</v>
      </c>
      <c r="G1023" s="245">
        <v>0</v>
      </c>
    </row>
    <row r="1024" spans="1:7" ht="51" x14ac:dyDescent="0.25">
      <c r="A1024" s="523"/>
      <c r="B1024" s="387"/>
      <c r="C1024" s="52" t="s">
        <v>83</v>
      </c>
      <c r="D1024" s="244">
        <v>0</v>
      </c>
      <c r="E1024" s="244">
        <v>0</v>
      </c>
      <c r="F1024" s="250">
        <v>0</v>
      </c>
      <c r="G1024" s="245">
        <v>0</v>
      </c>
    </row>
    <row r="1025" spans="1:7" ht="51" x14ac:dyDescent="0.25">
      <c r="A1025" s="523"/>
      <c r="B1025" s="387"/>
      <c r="C1025" s="52" t="s">
        <v>339</v>
      </c>
      <c r="D1025" s="244">
        <v>0</v>
      </c>
      <c r="E1025" s="244">
        <v>0</v>
      </c>
      <c r="F1025" s="250">
        <v>0</v>
      </c>
      <c r="G1025" s="245">
        <v>0</v>
      </c>
    </row>
    <row r="1026" spans="1:7" ht="25.5" x14ac:dyDescent="0.25">
      <c r="A1026" s="524"/>
      <c r="B1026" s="388"/>
      <c r="C1026" s="52" t="s">
        <v>345</v>
      </c>
      <c r="D1026" s="244">
        <v>0</v>
      </c>
      <c r="E1026" s="244">
        <v>0</v>
      </c>
      <c r="F1026" s="250">
        <v>0</v>
      </c>
      <c r="G1026" s="245">
        <v>0</v>
      </c>
    </row>
    <row r="1027" spans="1:7" ht="25.5" customHeight="1" x14ac:dyDescent="0.25">
      <c r="A1027" s="710" t="s">
        <v>985</v>
      </c>
      <c r="B1027" s="711"/>
      <c r="C1027" s="286" t="s">
        <v>343</v>
      </c>
      <c r="D1027" s="287">
        <v>2300</v>
      </c>
      <c r="E1027" s="287">
        <v>1543.3</v>
      </c>
      <c r="F1027" s="288">
        <f>E1027/D1027</f>
        <v>0.67099999999999993</v>
      </c>
      <c r="G1027" s="289">
        <v>1543.3</v>
      </c>
    </row>
    <row r="1028" spans="1:7" ht="38.25" x14ac:dyDescent="0.25">
      <c r="A1028" s="564"/>
      <c r="B1028" s="712"/>
      <c r="C1028" s="290" t="s">
        <v>344</v>
      </c>
      <c r="D1028" s="287">
        <v>0</v>
      </c>
      <c r="E1028" s="287">
        <v>0</v>
      </c>
      <c r="F1028" s="288">
        <v>0</v>
      </c>
      <c r="G1028" s="289">
        <v>0</v>
      </c>
    </row>
    <row r="1029" spans="1:7" ht="51" x14ac:dyDescent="0.25">
      <c r="A1029" s="564"/>
      <c r="B1029" s="712"/>
      <c r="C1029" s="291" t="s">
        <v>83</v>
      </c>
      <c r="D1029" s="287">
        <v>0</v>
      </c>
      <c r="E1029" s="287">
        <v>0</v>
      </c>
      <c r="F1029" s="288">
        <v>0</v>
      </c>
      <c r="G1029" s="289">
        <v>0</v>
      </c>
    </row>
    <row r="1030" spans="1:7" ht="51" x14ac:dyDescent="0.25">
      <c r="A1030" s="564"/>
      <c r="B1030" s="712"/>
      <c r="C1030" s="291" t="s">
        <v>339</v>
      </c>
      <c r="D1030" s="287">
        <v>2000</v>
      </c>
      <c r="E1030" s="287">
        <v>1243.3</v>
      </c>
      <c r="F1030" s="288">
        <f t="shared" ref="F1030:F1040" si="139">E1030/D1030</f>
        <v>0.62164999999999992</v>
      </c>
      <c r="G1030" s="289">
        <v>1243.3</v>
      </c>
    </row>
    <row r="1031" spans="1:7" ht="25.5" x14ac:dyDescent="0.25">
      <c r="A1031" s="713"/>
      <c r="B1031" s="714"/>
      <c r="C1031" s="291" t="s">
        <v>345</v>
      </c>
      <c r="D1031" s="287">
        <v>300</v>
      </c>
      <c r="E1031" s="287">
        <v>300</v>
      </c>
      <c r="F1031" s="288">
        <f t="shared" si="139"/>
        <v>1</v>
      </c>
      <c r="G1031" s="289">
        <v>300</v>
      </c>
    </row>
    <row r="1032" spans="1:7" ht="15" customHeight="1" x14ac:dyDescent="0.25">
      <c r="A1032" s="182"/>
      <c r="B1032" s="386" t="s">
        <v>370</v>
      </c>
      <c r="C1032" s="35" t="s">
        <v>343</v>
      </c>
      <c r="D1032" s="244">
        <f t="shared" ref="D1032:E1032" si="140">D1033+D1034+D1035+D1036</f>
        <v>0</v>
      </c>
      <c r="E1032" s="244">
        <f t="shared" si="140"/>
        <v>0</v>
      </c>
      <c r="F1032" s="250">
        <v>0</v>
      </c>
      <c r="G1032" s="245">
        <f t="shared" si="130"/>
        <v>0</v>
      </c>
    </row>
    <row r="1033" spans="1:7" ht="38.25" x14ac:dyDescent="0.25">
      <c r="A1033" s="182"/>
      <c r="B1033" s="387"/>
      <c r="C1033" s="66" t="s">
        <v>344</v>
      </c>
      <c r="D1033" s="244">
        <v>0</v>
      </c>
      <c r="E1033" s="244">
        <v>0</v>
      </c>
      <c r="F1033" s="250">
        <v>0</v>
      </c>
      <c r="G1033" s="245">
        <v>0</v>
      </c>
    </row>
    <row r="1034" spans="1:7" ht="51" x14ac:dyDescent="0.25">
      <c r="A1034" s="182"/>
      <c r="B1034" s="387"/>
      <c r="C1034" s="52" t="s">
        <v>83</v>
      </c>
      <c r="D1034" s="244">
        <v>0</v>
      </c>
      <c r="E1034" s="244">
        <v>0</v>
      </c>
      <c r="F1034" s="250">
        <v>0</v>
      </c>
      <c r="G1034" s="245">
        <v>0</v>
      </c>
    </row>
    <row r="1035" spans="1:7" ht="51" x14ac:dyDescent="0.25">
      <c r="A1035" s="182"/>
      <c r="B1035" s="387"/>
      <c r="C1035" s="52" t="s">
        <v>339</v>
      </c>
      <c r="D1035" s="244">
        <v>0</v>
      </c>
      <c r="E1035" s="244">
        <v>0</v>
      </c>
      <c r="F1035" s="250">
        <v>0</v>
      </c>
      <c r="G1035" s="245">
        <v>0</v>
      </c>
    </row>
    <row r="1036" spans="1:7" ht="25.5" x14ac:dyDescent="0.25">
      <c r="A1036" s="182"/>
      <c r="B1036" s="388"/>
      <c r="C1036" s="52" t="s">
        <v>345</v>
      </c>
      <c r="D1036" s="244">
        <v>0</v>
      </c>
      <c r="E1036" s="244">
        <v>0</v>
      </c>
      <c r="F1036" s="250">
        <v>0</v>
      </c>
      <c r="G1036" s="245">
        <v>0</v>
      </c>
    </row>
    <row r="1037" spans="1:7" ht="25.5" customHeight="1" x14ac:dyDescent="0.25">
      <c r="A1037" s="182"/>
      <c r="B1037" s="386" t="s">
        <v>371</v>
      </c>
      <c r="C1037" s="35" t="s">
        <v>343</v>
      </c>
      <c r="D1037" s="244">
        <v>2000</v>
      </c>
      <c r="E1037" s="244">
        <v>980.9</v>
      </c>
      <c r="F1037" s="250">
        <f t="shared" si="139"/>
        <v>0.49045</v>
      </c>
      <c r="G1037" s="245">
        <v>980.9</v>
      </c>
    </row>
    <row r="1038" spans="1:7" ht="38.25" x14ac:dyDescent="0.25">
      <c r="A1038" s="182"/>
      <c r="B1038" s="387"/>
      <c r="C1038" s="66" t="s">
        <v>344</v>
      </c>
      <c r="D1038" s="244">
        <v>0</v>
      </c>
      <c r="E1038" s="244">
        <v>0</v>
      </c>
      <c r="F1038" s="250">
        <v>0</v>
      </c>
      <c r="G1038" s="245">
        <v>0</v>
      </c>
    </row>
    <row r="1039" spans="1:7" ht="51" x14ac:dyDescent="0.25">
      <c r="A1039" s="182"/>
      <c r="B1039" s="387"/>
      <c r="C1039" s="52" t="s">
        <v>83</v>
      </c>
      <c r="D1039" s="244">
        <v>0</v>
      </c>
      <c r="E1039" s="244">
        <v>0</v>
      </c>
      <c r="F1039" s="250">
        <v>0</v>
      </c>
      <c r="G1039" s="245">
        <v>0</v>
      </c>
    </row>
    <row r="1040" spans="1:7" ht="51" x14ac:dyDescent="0.25">
      <c r="A1040" s="182"/>
      <c r="B1040" s="387"/>
      <c r="C1040" s="52" t="s">
        <v>339</v>
      </c>
      <c r="D1040" s="244">
        <v>2000</v>
      </c>
      <c r="E1040" s="244">
        <v>980.9</v>
      </c>
      <c r="F1040" s="250">
        <f t="shared" si="139"/>
        <v>0.49045</v>
      </c>
      <c r="G1040" s="245">
        <v>980.9</v>
      </c>
    </row>
    <row r="1041" spans="1:7" ht="25.5" x14ac:dyDescent="0.25">
      <c r="A1041" s="182"/>
      <c r="B1041" s="388"/>
      <c r="C1041" s="52" t="s">
        <v>345</v>
      </c>
      <c r="D1041" s="244">
        <v>0</v>
      </c>
      <c r="E1041" s="244">
        <v>0</v>
      </c>
      <c r="F1041" s="250">
        <v>0</v>
      </c>
      <c r="G1041" s="245">
        <v>0</v>
      </c>
    </row>
    <row r="1042" spans="1:7" ht="15" customHeight="1" x14ac:dyDescent="0.25">
      <c r="A1042" s="182"/>
      <c r="B1042" s="386" t="s">
        <v>372</v>
      </c>
      <c r="C1042" s="35" t="s">
        <v>343</v>
      </c>
      <c r="D1042" s="244">
        <f t="shared" ref="D1042" si="141">D1043+D1044+D1045+D1046</f>
        <v>0</v>
      </c>
      <c r="E1042" s="244">
        <v>0</v>
      </c>
      <c r="F1042" s="250">
        <v>0</v>
      </c>
      <c r="G1042" s="245">
        <v>0</v>
      </c>
    </row>
    <row r="1043" spans="1:7" ht="38.25" x14ac:dyDescent="0.25">
      <c r="A1043" s="182"/>
      <c r="B1043" s="387"/>
      <c r="C1043" s="66" t="s">
        <v>344</v>
      </c>
      <c r="D1043" s="244">
        <v>0</v>
      </c>
      <c r="E1043" s="244">
        <v>0</v>
      </c>
      <c r="F1043" s="250">
        <v>0</v>
      </c>
      <c r="G1043" s="245">
        <v>0</v>
      </c>
    </row>
    <row r="1044" spans="1:7" ht="51" x14ac:dyDescent="0.25">
      <c r="A1044" s="182"/>
      <c r="B1044" s="387"/>
      <c r="C1044" s="52" t="s">
        <v>83</v>
      </c>
      <c r="D1044" s="244">
        <v>0</v>
      </c>
      <c r="E1044" s="244">
        <v>0</v>
      </c>
      <c r="F1044" s="250">
        <v>0</v>
      </c>
      <c r="G1044" s="245">
        <v>0</v>
      </c>
    </row>
    <row r="1045" spans="1:7" ht="51" x14ac:dyDescent="0.25">
      <c r="A1045" s="182"/>
      <c r="B1045" s="387"/>
      <c r="C1045" s="52" t="s">
        <v>339</v>
      </c>
      <c r="D1045" s="244">
        <v>0</v>
      </c>
      <c r="E1045" s="244">
        <v>0</v>
      </c>
      <c r="F1045" s="250">
        <v>0</v>
      </c>
      <c r="G1045" s="245">
        <v>0</v>
      </c>
    </row>
    <row r="1046" spans="1:7" ht="25.5" x14ac:dyDescent="0.25">
      <c r="A1046" s="182"/>
      <c r="B1046" s="388"/>
      <c r="C1046" s="52" t="s">
        <v>345</v>
      </c>
      <c r="D1046" s="244">
        <v>0</v>
      </c>
      <c r="E1046" s="244">
        <v>0</v>
      </c>
      <c r="F1046" s="250">
        <v>0</v>
      </c>
      <c r="G1046" s="245">
        <v>0</v>
      </c>
    </row>
    <row r="1047" spans="1:7" ht="15" customHeight="1" x14ac:dyDescent="0.25">
      <c r="A1047" s="182"/>
      <c r="B1047" s="386" t="s">
        <v>373</v>
      </c>
      <c r="C1047" s="35" t="s">
        <v>343</v>
      </c>
      <c r="D1047" s="244">
        <f t="shared" ref="D1047:E1047" si="142">D1048+D1049+D1050+D1051</f>
        <v>0</v>
      </c>
      <c r="E1047" s="244">
        <f t="shared" si="142"/>
        <v>0</v>
      </c>
      <c r="F1047" s="250">
        <v>0</v>
      </c>
      <c r="G1047" s="245">
        <f t="shared" ref="G1047" si="143">G1048+G1049+G1050+G1051</f>
        <v>0</v>
      </c>
    </row>
    <row r="1048" spans="1:7" ht="38.25" x14ac:dyDescent="0.25">
      <c r="A1048" s="182"/>
      <c r="B1048" s="387"/>
      <c r="C1048" s="66" t="s">
        <v>344</v>
      </c>
      <c r="D1048" s="244">
        <v>0</v>
      </c>
      <c r="E1048" s="244">
        <v>0</v>
      </c>
      <c r="F1048" s="250">
        <v>0</v>
      </c>
      <c r="G1048" s="245">
        <v>0</v>
      </c>
    </row>
    <row r="1049" spans="1:7" ht="51" x14ac:dyDescent="0.25">
      <c r="A1049" s="182"/>
      <c r="B1049" s="387"/>
      <c r="C1049" s="52" t="s">
        <v>83</v>
      </c>
      <c r="D1049" s="244">
        <v>0</v>
      </c>
      <c r="E1049" s="244">
        <v>0</v>
      </c>
      <c r="F1049" s="250">
        <v>0</v>
      </c>
      <c r="G1049" s="245">
        <v>0</v>
      </c>
    </row>
    <row r="1050" spans="1:7" ht="51" x14ac:dyDescent="0.25">
      <c r="A1050" s="182"/>
      <c r="B1050" s="387"/>
      <c r="C1050" s="52" t="s">
        <v>339</v>
      </c>
      <c r="D1050" s="244">
        <v>0</v>
      </c>
      <c r="E1050" s="244">
        <v>0</v>
      </c>
      <c r="F1050" s="250">
        <v>0</v>
      </c>
      <c r="G1050" s="245">
        <v>0</v>
      </c>
    </row>
    <row r="1051" spans="1:7" ht="25.5" x14ac:dyDescent="0.25">
      <c r="A1051" s="182"/>
      <c r="B1051" s="388"/>
      <c r="C1051" s="52" t="s">
        <v>345</v>
      </c>
      <c r="D1051" s="244">
        <v>0</v>
      </c>
      <c r="E1051" s="244">
        <v>0</v>
      </c>
      <c r="F1051" s="250">
        <v>0</v>
      </c>
      <c r="G1051" s="245">
        <v>0</v>
      </c>
    </row>
    <row r="1052" spans="1:7" ht="15" customHeight="1" x14ac:dyDescent="0.25">
      <c r="A1052" s="182"/>
      <c r="B1052" s="386" t="s">
        <v>374</v>
      </c>
      <c r="C1052" s="35" t="s">
        <v>343</v>
      </c>
      <c r="D1052" s="244">
        <f>D1053+D1054+D1055+D1056</f>
        <v>0</v>
      </c>
      <c r="E1052" s="244">
        <f t="shared" ref="E1052" si="144">E1053+E1054+E1055+E1056</f>
        <v>0</v>
      </c>
      <c r="F1052" s="250">
        <v>0</v>
      </c>
      <c r="G1052" s="245">
        <f t="shared" ref="G1052" si="145">G1053+G1054+G1055+G1056</f>
        <v>0</v>
      </c>
    </row>
    <row r="1053" spans="1:7" ht="38.25" x14ac:dyDescent="0.25">
      <c r="A1053" s="182"/>
      <c r="B1053" s="387"/>
      <c r="C1053" s="66" t="s">
        <v>344</v>
      </c>
      <c r="D1053" s="244">
        <v>0</v>
      </c>
      <c r="E1053" s="244">
        <v>0</v>
      </c>
      <c r="F1053" s="250">
        <v>0</v>
      </c>
      <c r="G1053" s="245">
        <v>0</v>
      </c>
    </row>
    <row r="1054" spans="1:7" ht="51" x14ac:dyDescent="0.25">
      <c r="A1054" s="182"/>
      <c r="B1054" s="387"/>
      <c r="C1054" s="52" t="s">
        <v>83</v>
      </c>
      <c r="D1054" s="244">
        <v>0</v>
      </c>
      <c r="E1054" s="244">
        <v>0</v>
      </c>
      <c r="F1054" s="250">
        <v>0</v>
      </c>
      <c r="G1054" s="245">
        <v>0</v>
      </c>
    </row>
    <row r="1055" spans="1:7" ht="51" x14ac:dyDescent="0.25">
      <c r="A1055" s="182"/>
      <c r="B1055" s="387"/>
      <c r="C1055" s="52" t="s">
        <v>339</v>
      </c>
      <c r="D1055" s="244">
        <v>0</v>
      </c>
      <c r="E1055" s="244">
        <v>0</v>
      </c>
      <c r="F1055" s="250">
        <v>0</v>
      </c>
      <c r="G1055" s="245">
        <v>0</v>
      </c>
    </row>
    <row r="1056" spans="1:7" ht="25.5" x14ac:dyDescent="0.25">
      <c r="A1056" s="182"/>
      <c r="B1056" s="388"/>
      <c r="C1056" s="52" t="s">
        <v>345</v>
      </c>
      <c r="D1056" s="244">
        <v>0</v>
      </c>
      <c r="E1056" s="244">
        <v>0</v>
      </c>
      <c r="F1056" s="250">
        <v>0</v>
      </c>
      <c r="G1056" s="245">
        <v>0</v>
      </c>
    </row>
    <row r="1057" spans="1:7" ht="25.5" customHeight="1" x14ac:dyDescent="0.25">
      <c r="A1057" s="182"/>
      <c r="B1057" s="386" t="s">
        <v>375</v>
      </c>
      <c r="C1057" s="35" t="s">
        <v>343</v>
      </c>
      <c r="D1057" s="244">
        <v>800</v>
      </c>
      <c r="E1057" s="244">
        <v>262.39999999999998</v>
      </c>
      <c r="F1057" s="250">
        <f>E1057/D1057</f>
        <v>0.32799999999999996</v>
      </c>
      <c r="G1057" s="245">
        <v>262.39999999999998</v>
      </c>
    </row>
    <row r="1058" spans="1:7" ht="38.25" x14ac:dyDescent="0.25">
      <c r="A1058" s="182"/>
      <c r="B1058" s="387"/>
      <c r="C1058" s="66" t="s">
        <v>344</v>
      </c>
      <c r="D1058" s="244">
        <v>0</v>
      </c>
      <c r="E1058" s="244">
        <v>0</v>
      </c>
      <c r="F1058" s="250">
        <v>0</v>
      </c>
      <c r="G1058" s="245">
        <v>0</v>
      </c>
    </row>
    <row r="1059" spans="1:7" ht="51" x14ac:dyDescent="0.25">
      <c r="A1059" s="182"/>
      <c r="B1059" s="387"/>
      <c r="C1059" s="52" t="s">
        <v>83</v>
      </c>
      <c r="D1059" s="244">
        <v>0</v>
      </c>
      <c r="E1059" s="244">
        <v>0</v>
      </c>
      <c r="F1059" s="250">
        <v>0</v>
      </c>
      <c r="G1059" s="245">
        <v>0</v>
      </c>
    </row>
    <row r="1060" spans="1:7" ht="51" x14ac:dyDescent="0.25">
      <c r="A1060" s="182"/>
      <c r="B1060" s="387"/>
      <c r="C1060" s="52" t="s">
        <v>339</v>
      </c>
      <c r="D1060" s="244">
        <v>500</v>
      </c>
      <c r="E1060" s="244">
        <v>262.39999999999998</v>
      </c>
      <c r="F1060" s="250">
        <f>E1060/D1060</f>
        <v>0.52479999999999993</v>
      </c>
      <c r="G1060" s="245">
        <v>262.39999999999998</v>
      </c>
    </row>
    <row r="1061" spans="1:7" ht="25.5" x14ac:dyDescent="0.25">
      <c r="A1061" s="182"/>
      <c r="B1061" s="388"/>
      <c r="C1061" s="52" t="s">
        <v>345</v>
      </c>
      <c r="D1061" s="244">
        <v>300</v>
      </c>
      <c r="E1061" s="244">
        <v>0</v>
      </c>
      <c r="F1061" s="250">
        <f t="shared" ref="F1061:F1065" si="146">E1061/D1061</f>
        <v>0</v>
      </c>
      <c r="G1061" s="245">
        <v>0</v>
      </c>
    </row>
    <row r="1062" spans="1:7" ht="25.5" customHeight="1" x14ac:dyDescent="0.25">
      <c r="A1062" s="383"/>
      <c r="B1062" s="386" t="s">
        <v>376</v>
      </c>
      <c r="C1062" s="35" t="s">
        <v>343</v>
      </c>
      <c r="D1062" s="244">
        <f>D1063+D1064+D1065+D1066</f>
        <v>800</v>
      </c>
      <c r="E1062" s="244">
        <v>262.39999999999998</v>
      </c>
      <c r="F1062" s="250">
        <f t="shared" si="146"/>
        <v>0.32799999999999996</v>
      </c>
      <c r="G1062" s="245">
        <f t="shared" ref="G1062" si="147">G1063+G1064+G1065+G1066</f>
        <v>262.39999999999998</v>
      </c>
    </row>
    <row r="1063" spans="1:7" ht="38.25" x14ac:dyDescent="0.25">
      <c r="A1063" s="384"/>
      <c r="B1063" s="387"/>
      <c r="C1063" s="66" t="s">
        <v>344</v>
      </c>
      <c r="D1063" s="244">
        <v>0</v>
      </c>
      <c r="E1063" s="244">
        <v>0</v>
      </c>
      <c r="F1063" s="250">
        <v>0</v>
      </c>
      <c r="G1063" s="245">
        <v>0</v>
      </c>
    </row>
    <row r="1064" spans="1:7" ht="51" x14ac:dyDescent="0.25">
      <c r="A1064" s="384"/>
      <c r="B1064" s="387"/>
      <c r="C1064" s="52" t="s">
        <v>83</v>
      </c>
      <c r="D1064" s="244">
        <v>0</v>
      </c>
      <c r="E1064" s="244">
        <v>0</v>
      </c>
      <c r="F1064" s="250">
        <v>0</v>
      </c>
      <c r="G1064" s="245">
        <v>0</v>
      </c>
    </row>
    <row r="1065" spans="1:7" ht="51" x14ac:dyDescent="0.25">
      <c r="A1065" s="384"/>
      <c r="B1065" s="387"/>
      <c r="C1065" s="52" t="s">
        <v>339</v>
      </c>
      <c r="D1065" s="244">
        <v>500</v>
      </c>
      <c r="E1065" s="244">
        <v>262.39999999999998</v>
      </c>
      <c r="F1065" s="250">
        <f t="shared" si="146"/>
        <v>0.52479999999999993</v>
      </c>
      <c r="G1065" s="245">
        <v>262.39999999999998</v>
      </c>
    </row>
    <row r="1066" spans="1:7" ht="25.5" x14ac:dyDescent="0.25">
      <c r="A1066" s="384"/>
      <c r="B1066" s="387"/>
      <c r="C1066" s="65" t="s">
        <v>345</v>
      </c>
      <c r="D1066" s="248">
        <v>300</v>
      </c>
      <c r="E1066" s="248">
        <v>0</v>
      </c>
      <c r="F1066" s="251">
        <v>0</v>
      </c>
      <c r="G1066" s="249">
        <v>0</v>
      </c>
    </row>
    <row r="1067" spans="1:7" s="46" customFormat="1" ht="15.75" customHeight="1" x14ac:dyDescent="0.25">
      <c r="A1067" s="621" t="s">
        <v>544</v>
      </c>
      <c r="B1067" s="622"/>
      <c r="C1067" s="622"/>
      <c r="D1067" s="622"/>
      <c r="E1067" s="622"/>
      <c r="F1067" s="622"/>
      <c r="G1067" s="623"/>
    </row>
    <row r="1068" spans="1:7" s="46" customFormat="1" ht="15" customHeight="1" x14ac:dyDescent="0.25">
      <c r="A1068" s="549">
        <v>1</v>
      </c>
      <c r="B1068" s="552" t="s">
        <v>10</v>
      </c>
      <c r="C1068" s="201" t="s">
        <v>343</v>
      </c>
      <c r="D1068" s="101">
        <v>18594.3</v>
      </c>
      <c r="E1068" s="202">
        <v>898.6</v>
      </c>
      <c r="F1068" s="198">
        <f>E1068/D1068</f>
        <v>4.8326637733068736E-2</v>
      </c>
      <c r="G1068" s="203">
        <v>898.6</v>
      </c>
    </row>
    <row r="1069" spans="1:7" s="46" customFormat="1" ht="38.25" x14ac:dyDescent="0.25">
      <c r="A1069" s="549"/>
      <c r="B1069" s="552"/>
      <c r="C1069" s="37" t="s">
        <v>344</v>
      </c>
      <c r="D1069" s="101">
        <v>0</v>
      </c>
      <c r="E1069" s="101">
        <f t="shared" ref="E1069:G1072" si="148">E1074</f>
        <v>0</v>
      </c>
      <c r="F1069" s="198">
        <v>0</v>
      </c>
      <c r="G1069" s="184">
        <f t="shared" si="148"/>
        <v>0</v>
      </c>
    </row>
    <row r="1070" spans="1:7" s="46" customFormat="1" ht="51" x14ac:dyDescent="0.25">
      <c r="A1070" s="549"/>
      <c r="B1070" s="552"/>
      <c r="C1070" s="53" t="s">
        <v>83</v>
      </c>
      <c r="D1070" s="102">
        <f>D1075</f>
        <v>0</v>
      </c>
      <c r="E1070" s="102">
        <f t="shared" si="148"/>
        <v>0</v>
      </c>
      <c r="F1070" s="198">
        <v>0</v>
      </c>
      <c r="G1070" s="185">
        <f t="shared" si="148"/>
        <v>0</v>
      </c>
    </row>
    <row r="1071" spans="1:7" s="46" customFormat="1" ht="51" x14ac:dyDescent="0.25">
      <c r="A1071" s="549"/>
      <c r="B1071" s="552"/>
      <c r="C1071" s="53" t="s">
        <v>339</v>
      </c>
      <c r="D1071" s="102">
        <v>18594.3</v>
      </c>
      <c r="E1071" s="160">
        <v>898.6</v>
      </c>
      <c r="F1071" s="198">
        <f t="shared" ref="F1071:F1133" si="149">E1071/D1071</f>
        <v>4.8326637733068736E-2</v>
      </c>
      <c r="G1071" s="183">
        <v>898.6</v>
      </c>
    </row>
    <row r="1072" spans="1:7" s="46" customFormat="1" ht="25.5" x14ac:dyDescent="0.25">
      <c r="A1072" s="550"/>
      <c r="B1072" s="553"/>
      <c r="C1072" s="53" t="s">
        <v>345</v>
      </c>
      <c r="D1072" s="102">
        <v>0</v>
      </c>
      <c r="E1072" s="103">
        <f t="shared" si="148"/>
        <v>0</v>
      </c>
      <c r="F1072" s="198">
        <v>0</v>
      </c>
      <c r="G1072" s="185">
        <f t="shared" si="148"/>
        <v>0</v>
      </c>
    </row>
    <row r="1073" spans="1:7" s="46" customFormat="1" ht="15" customHeight="1" x14ac:dyDescent="0.25">
      <c r="A1073" s="564" t="s">
        <v>986</v>
      </c>
      <c r="B1073" s="712"/>
      <c r="C1073" s="286" t="s">
        <v>343</v>
      </c>
      <c r="D1073" s="307">
        <v>812</v>
      </c>
      <c r="E1073" s="307">
        <v>90.69</v>
      </c>
      <c r="F1073" s="308">
        <f t="shared" si="149"/>
        <v>0.1116871921182266</v>
      </c>
      <c r="G1073" s="307">
        <v>90.69</v>
      </c>
    </row>
    <row r="1074" spans="1:7" s="46" customFormat="1" ht="38.25" x14ac:dyDescent="0.25">
      <c r="A1074" s="564"/>
      <c r="B1074" s="712"/>
      <c r="C1074" s="290" t="s">
        <v>344</v>
      </c>
      <c r="D1074" s="309">
        <v>0</v>
      </c>
      <c r="E1074" s="310">
        <v>0</v>
      </c>
      <c r="F1074" s="308">
        <v>0</v>
      </c>
      <c r="G1074" s="311"/>
    </row>
    <row r="1075" spans="1:7" s="46" customFormat="1" ht="51" x14ac:dyDescent="0.25">
      <c r="A1075" s="564"/>
      <c r="B1075" s="712"/>
      <c r="C1075" s="291" t="s">
        <v>83</v>
      </c>
      <c r="D1075" s="309">
        <f>D1080</f>
        <v>0</v>
      </c>
      <c r="E1075" s="309">
        <f t="shared" ref="E1075:G1077" si="150">E1080</f>
        <v>0</v>
      </c>
      <c r="F1075" s="308">
        <v>0</v>
      </c>
      <c r="G1075" s="311">
        <f t="shared" si="150"/>
        <v>0</v>
      </c>
    </row>
    <row r="1076" spans="1:7" s="46" customFormat="1" ht="51" x14ac:dyDescent="0.25">
      <c r="A1076" s="564"/>
      <c r="B1076" s="712"/>
      <c r="C1076" s="291" t="s">
        <v>339</v>
      </c>
      <c r="D1076" s="307">
        <v>812</v>
      </c>
      <c r="E1076" s="307">
        <v>90.69</v>
      </c>
      <c r="F1076" s="308">
        <f t="shared" si="149"/>
        <v>0.1116871921182266</v>
      </c>
      <c r="G1076" s="307">
        <v>90.69</v>
      </c>
    </row>
    <row r="1077" spans="1:7" s="46" customFormat="1" ht="25.5" x14ac:dyDescent="0.25">
      <c r="A1077" s="713"/>
      <c r="B1077" s="714"/>
      <c r="C1077" s="291" t="s">
        <v>345</v>
      </c>
      <c r="D1077" s="309">
        <v>0</v>
      </c>
      <c r="E1077" s="309">
        <f t="shared" si="150"/>
        <v>0</v>
      </c>
      <c r="F1077" s="308">
        <v>0</v>
      </c>
      <c r="G1077" s="311">
        <f t="shared" si="150"/>
        <v>0</v>
      </c>
    </row>
    <row r="1078" spans="1:7" s="46" customFormat="1" ht="15" customHeight="1" x14ac:dyDescent="0.25">
      <c r="A1078" s="383"/>
      <c r="B1078" s="386" t="s">
        <v>535</v>
      </c>
      <c r="C1078" s="35" t="s">
        <v>343</v>
      </c>
      <c r="D1078" s="94">
        <v>812</v>
      </c>
      <c r="E1078" s="94">
        <v>90.69</v>
      </c>
      <c r="F1078" s="252">
        <f t="shared" si="149"/>
        <v>0.1116871921182266</v>
      </c>
      <c r="G1078" s="94">
        <v>90.69</v>
      </c>
    </row>
    <row r="1079" spans="1:7" s="46" customFormat="1" ht="38.25" x14ac:dyDescent="0.25">
      <c r="A1079" s="384"/>
      <c r="B1079" s="387"/>
      <c r="C1079" s="66" t="s">
        <v>344</v>
      </c>
      <c r="D1079" s="84">
        <v>0</v>
      </c>
      <c r="E1079" s="84">
        <f t="shared" ref="E1079:G1094" si="151">E1084+E1089</f>
        <v>0</v>
      </c>
      <c r="F1079" s="252">
        <v>0</v>
      </c>
      <c r="G1079" s="186">
        <f t="shared" si="151"/>
        <v>0</v>
      </c>
    </row>
    <row r="1080" spans="1:7" s="46" customFormat="1" ht="51" x14ac:dyDescent="0.25">
      <c r="A1080" s="384"/>
      <c r="B1080" s="387"/>
      <c r="C1080" s="52" t="s">
        <v>83</v>
      </c>
      <c r="D1080" s="84">
        <f>D1085+D1090</f>
        <v>0</v>
      </c>
      <c r="E1080" s="84">
        <f t="shared" si="151"/>
        <v>0</v>
      </c>
      <c r="F1080" s="252">
        <v>0</v>
      </c>
      <c r="G1080" s="186">
        <f t="shared" si="151"/>
        <v>0</v>
      </c>
    </row>
    <row r="1081" spans="1:7" s="46" customFormat="1" ht="51" x14ac:dyDescent="0.25">
      <c r="A1081" s="384"/>
      <c r="B1081" s="387"/>
      <c r="C1081" s="52" t="s">
        <v>339</v>
      </c>
      <c r="D1081" s="145">
        <v>812</v>
      </c>
      <c r="E1081" s="84">
        <v>90.69</v>
      </c>
      <c r="F1081" s="252">
        <f t="shared" si="149"/>
        <v>0.1116871921182266</v>
      </c>
      <c r="G1081" s="186">
        <v>90.69</v>
      </c>
    </row>
    <row r="1082" spans="1:7" s="46" customFormat="1" ht="25.5" x14ac:dyDescent="0.25">
      <c r="A1082" s="385"/>
      <c r="B1082" s="388"/>
      <c r="C1082" s="52" t="s">
        <v>345</v>
      </c>
      <c r="D1082" s="187"/>
      <c r="E1082" s="84">
        <f t="shared" si="151"/>
        <v>0</v>
      </c>
      <c r="F1082" s="252">
        <v>0</v>
      </c>
      <c r="G1082" s="186">
        <f t="shared" si="151"/>
        <v>0</v>
      </c>
    </row>
    <row r="1083" spans="1:7" s="46" customFormat="1" ht="15" customHeight="1" x14ac:dyDescent="0.25">
      <c r="A1083" s="383"/>
      <c r="B1083" s="386" t="s">
        <v>536</v>
      </c>
      <c r="C1083" s="35" t="s">
        <v>343</v>
      </c>
      <c r="D1083" s="90">
        <v>400</v>
      </c>
      <c r="E1083" s="85">
        <v>40.088999999999999</v>
      </c>
      <c r="F1083" s="252">
        <f t="shared" si="149"/>
        <v>0.10022249999999999</v>
      </c>
      <c r="G1083" s="188">
        <v>40.088999999999999</v>
      </c>
    </row>
    <row r="1084" spans="1:7" s="46" customFormat="1" ht="38.25" x14ac:dyDescent="0.25">
      <c r="A1084" s="384"/>
      <c r="B1084" s="387"/>
      <c r="C1084" s="66" t="s">
        <v>344</v>
      </c>
      <c r="D1084" s="84">
        <v>0</v>
      </c>
      <c r="E1084" s="84">
        <f t="shared" si="151"/>
        <v>0</v>
      </c>
      <c r="F1084" s="252">
        <v>0</v>
      </c>
      <c r="G1084" s="186">
        <f t="shared" si="151"/>
        <v>0</v>
      </c>
    </row>
    <row r="1085" spans="1:7" s="46" customFormat="1" ht="51" x14ac:dyDescent="0.25">
      <c r="A1085" s="384"/>
      <c r="B1085" s="387"/>
      <c r="C1085" s="52" t="s">
        <v>83</v>
      </c>
      <c r="D1085" s="84">
        <f>D1090+D1095</f>
        <v>0</v>
      </c>
      <c r="E1085" s="84">
        <f t="shared" si="151"/>
        <v>0</v>
      </c>
      <c r="F1085" s="252">
        <v>0</v>
      </c>
      <c r="G1085" s="186">
        <f t="shared" si="151"/>
        <v>0</v>
      </c>
    </row>
    <row r="1086" spans="1:7" s="46" customFormat="1" ht="51" x14ac:dyDescent="0.25">
      <c r="A1086" s="384"/>
      <c r="B1086" s="387"/>
      <c r="C1086" s="52" t="s">
        <v>339</v>
      </c>
      <c r="D1086" s="94">
        <v>400</v>
      </c>
      <c r="E1086" s="85">
        <v>40.088999999999999</v>
      </c>
      <c r="F1086" s="252">
        <f t="shared" si="149"/>
        <v>0.10022249999999999</v>
      </c>
      <c r="G1086" s="188">
        <v>40.088999999999999</v>
      </c>
    </row>
    <row r="1087" spans="1:7" s="46" customFormat="1" ht="25.5" x14ac:dyDescent="0.25">
      <c r="A1087" s="385"/>
      <c r="B1087" s="388"/>
      <c r="C1087" s="52" t="s">
        <v>345</v>
      </c>
      <c r="D1087" s="84">
        <f>D1092+D1097</f>
        <v>0</v>
      </c>
      <c r="E1087" s="84">
        <f t="shared" si="151"/>
        <v>0</v>
      </c>
      <c r="F1087" s="252">
        <v>0</v>
      </c>
      <c r="G1087" s="186">
        <f t="shared" si="151"/>
        <v>0</v>
      </c>
    </row>
    <row r="1088" spans="1:7" s="46" customFormat="1" ht="15" customHeight="1" x14ac:dyDescent="0.25">
      <c r="A1088" s="383"/>
      <c r="B1088" s="386" t="s">
        <v>537</v>
      </c>
      <c r="C1088" s="35" t="s">
        <v>343</v>
      </c>
      <c r="D1088" s="84">
        <v>148.5</v>
      </c>
      <c r="E1088" s="84">
        <v>0</v>
      </c>
      <c r="F1088" s="252">
        <f t="shared" si="149"/>
        <v>0</v>
      </c>
      <c r="G1088" s="186">
        <v>0</v>
      </c>
    </row>
    <row r="1089" spans="1:7" s="46" customFormat="1" ht="38.25" x14ac:dyDescent="0.25">
      <c r="A1089" s="384"/>
      <c r="B1089" s="387"/>
      <c r="C1089" s="66" t="s">
        <v>344</v>
      </c>
      <c r="D1089" s="84">
        <v>0</v>
      </c>
      <c r="E1089" s="84">
        <f t="shared" si="151"/>
        <v>0</v>
      </c>
      <c r="F1089" s="252">
        <v>0</v>
      </c>
      <c r="G1089" s="186">
        <f t="shared" si="151"/>
        <v>0</v>
      </c>
    </row>
    <row r="1090" spans="1:7" s="46" customFormat="1" ht="51" x14ac:dyDescent="0.25">
      <c r="A1090" s="384"/>
      <c r="B1090" s="387"/>
      <c r="C1090" s="52" t="s">
        <v>83</v>
      </c>
      <c r="D1090" s="84">
        <f>D1095+D1100</f>
        <v>0</v>
      </c>
      <c r="E1090" s="84">
        <f t="shared" si="151"/>
        <v>0</v>
      </c>
      <c r="F1090" s="252">
        <v>0</v>
      </c>
      <c r="G1090" s="186">
        <f t="shared" si="151"/>
        <v>0</v>
      </c>
    </row>
    <row r="1091" spans="1:7" s="46" customFormat="1" ht="51" x14ac:dyDescent="0.25">
      <c r="A1091" s="384"/>
      <c r="B1091" s="387"/>
      <c r="C1091" s="52" t="s">
        <v>339</v>
      </c>
      <c r="D1091" s="145">
        <v>148.5</v>
      </c>
      <c r="E1091" s="84">
        <v>0</v>
      </c>
      <c r="F1091" s="252">
        <f t="shared" si="149"/>
        <v>0</v>
      </c>
      <c r="G1091" s="186">
        <v>0</v>
      </c>
    </row>
    <row r="1092" spans="1:7" s="46" customFormat="1" ht="25.5" x14ac:dyDescent="0.25">
      <c r="A1092" s="611"/>
      <c r="B1092" s="554"/>
      <c r="C1092" s="65" t="s">
        <v>345</v>
      </c>
      <c r="D1092" s="84">
        <f>D1097+D1102</f>
        <v>0</v>
      </c>
      <c r="E1092" s="84">
        <f t="shared" si="151"/>
        <v>0</v>
      </c>
      <c r="F1092" s="252">
        <v>0</v>
      </c>
      <c r="G1092" s="186">
        <f t="shared" si="151"/>
        <v>0</v>
      </c>
    </row>
    <row r="1093" spans="1:7" s="46" customFormat="1" ht="15" customHeight="1" x14ac:dyDescent="0.25">
      <c r="A1093" s="531"/>
      <c r="B1093" s="757" t="s">
        <v>538</v>
      </c>
      <c r="C1093" s="35" t="s">
        <v>343</v>
      </c>
      <c r="D1093" s="161">
        <v>111</v>
      </c>
      <c r="E1093" s="161">
        <v>50.6</v>
      </c>
      <c r="F1093" s="252">
        <f t="shared" si="149"/>
        <v>0.45585585585585586</v>
      </c>
      <c r="G1093" s="161">
        <v>50.6</v>
      </c>
    </row>
    <row r="1094" spans="1:7" s="46" customFormat="1" ht="38.25" x14ac:dyDescent="0.25">
      <c r="A1094" s="532"/>
      <c r="B1094" s="758"/>
      <c r="C1094" s="66" t="s">
        <v>344</v>
      </c>
      <c r="D1094" s="84">
        <v>0</v>
      </c>
      <c r="E1094" s="84">
        <f t="shared" si="151"/>
        <v>0</v>
      </c>
      <c r="F1094" s="252">
        <v>0</v>
      </c>
      <c r="G1094" s="186">
        <f t="shared" si="151"/>
        <v>0</v>
      </c>
    </row>
    <row r="1095" spans="1:7" s="46" customFormat="1" ht="51" x14ac:dyDescent="0.25">
      <c r="A1095" s="532"/>
      <c r="B1095" s="758"/>
      <c r="C1095" s="52" t="s">
        <v>83</v>
      </c>
      <c r="D1095" s="84">
        <f>D1100+D1105</f>
        <v>0</v>
      </c>
      <c r="E1095" s="84">
        <f t="shared" ref="E1095:G1102" si="152">E1100+E1105</f>
        <v>0</v>
      </c>
      <c r="F1095" s="252">
        <v>0</v>
      </c>
      <c r="G1095" s="186">
        <f t="shared" si="152"/>
        <v>0</v>
      </c>
    </row>
    <row r="1096" spans="1:7" s="46" customFormat="1" ht="51" x14ac:dyDescent="0.25">
      <c r="A1096" s="532"/>
      <c r="B1096" s="758"/>
      <c r="C1096" s="52" t="s">
        <v>339</v>
      </c>
      <c r="D1096" s="90">
        <v>111</v>
      </c>
      <c r="E1096" s="161">
        <v>50.6</v>
      </c>
      <c r="F1096" s="252">
        <f t="shared" si="149"/>
        <v>0.45585585585585586</v>
      </c>
      <c r="G1096" s="161">
        <v>50.6</v>
      </c>
    </row>
    <row r="1097" spans="1:7" s="46" customFormat="1" ht="25.5" x14ac:dyDescent="0.25">
      <c r="A1097" s="533"/>
      <c r="B1097" s="759"/>
      <c r="C1097" s="65" t="s">
        <v>345</v>
      </c>
      <c r="D1097" s="84">
        <f>D1102+D1107</f>
        <v>0</v>
      </c>
      <c r="E1097" s="84">
        <f t="shared" si="152"/>
        <v>0</v>
      </c>
      <c r="F1097" s="252">
        <v>0</v>
      </c>
      <c r="G1097" s="186">
        <f t="shared" si="152"/>
        <v>0</v>
      </c>
    </row>
    <row r="1098" spans="1:7" s="46" customFormat="1" ht="15" customHeight="1" x14ac:dyDescent="0.25">
      <c r="A1098" s="531"/>
      <c r="B1098" s="534" t="s">
        <v>539</v>
      </c>
      <c r="C1098" s="86" t="s">
        <v>343</v>
      </c>
      <c r="D1098" s="90">
        <v>152.5</v>
      </c>
      <c r="E1098" s="90">
        <v>0</v>
      </c>
      <c r="F1098" s="252">
        <f t="shared" si="149"/>
        <v>0</v>
      </c>
      <c r="G1098" s="90">
        <v>0</v>
      </c>
    </row>
    <row r="1099" spans="1:7" s="46" customFormat="1" ht="38.25" x14ac:dyDescent="0.25">
      <c r="A1099" s="532"/>
      <c r="B1099" s="535"/>
      <c r="C1099" s="87" t="s">
        <v>344</v>
      </c>
      <c r="D1099" s="84">
        <v>0</v>
      </c>
      <c r="E1099" s="84">
        <f t="shared" si="152"/>
        <v>0</v>
      </c>
      <c r="F1099" s="252">
        <v>0</v>
      </c>
      <c r="G1099" s="186">
        <f t="shared" si="152"/>
        <v>0</v>
      </c>
    </row>
    <row r="1100" spans="1:7" s="46" customFormat="1" ht="51" x14ac:dyDescent="0.25">
      <c r="A1100" s="532"/>
      <c r="B1100" s="535"/>
      <c r="C1100" s="88" t="s">
        <v>83</v>
      </c>
      <c r="D1100" s="84">
        <f>D1105+D1110</f>
        <v>0</v>
      </c>
      <c r="E1100" s="84">
        <f t="shared" si="152"/>
        <v>0</v>
      </c>
      <c r="F1100" s="252">
        <v>0</v>
      </c>
      <c r="G1100" s="186">
        <f t="shared" si="152"/>
        <v>0</v>
      </c>
    </row>
    <row r="1101" spans="1:7" s="46" customFormat="1" ht="51" x14ac:dyDescent="0.25">
      <c r="A1101" s="532"/>
      <c r="B1101" s="535"/>
      <c r="C1101" s="88" t="s">
        <v>339</v>
      </c>
      <c r="D1101" s="90">
        <v>152.5</v>
      </c>
      <c r="E1101" s="90">
        <v>0</v>
      </c>
      <c r="F1101" s="252">
        <f t="shared" si="149"/>
        <v>0</v>
      </c>
      <c r="G1101" s="90">
        <v>0</v>
      </c>
    </row>
    <row r="1102" spans="1:7" s="46" customFormat="1" ht="25.5" x14ac:dyDescent="0.25">
      <c r="A1102" s="533"/>
      <c r="B1102" s="536"/>
      <c r="C1102" s="89" t="s">
        <v>345</v>
      </c>
      <c r="D1102" s="84">
        <v>0</v>
      </c>
      <c r="E1102" s="84">
        <f t="shared" si="152"/>
        <v>0</v>
      </c>
      <c r="F1102" s="252">
        <v>0</v>
      </c>
      <c r="G1102" s="186">
        <f t="shared" si="152"/>
        <v>0</v>
      </c>
    </row>
    <row r="1103" spans="1:7" s="46" customFormat="1" ht="15" customHeight="1" x14ac:dyDescent="0.25">
      <c r="A1103" s="615" t="s">
        <v>987</v>
      </c>
      <c r="B1103" s="616"/>
      <c r="C1103" s="312" t="s">
        <v>343</v>
      </c>
      <c r="D1103" s="307">
        <v>6560</v>
      </c>
      <c r="E1103" s="307">
        <v>0</v>
      </c>
      <c r="F1103" s="308">
        <f t="shared" si="149"/>
        <v>0</v>
      </c>
      <c r="G1103" s="307">
        <v>0</v>
      </c>
    </row>
    <row r="1104" spans="1:7" s="46" customFormat="1" ht="38.25" x14ac:dyDescent="0.25">
      <c r="A1104" s="617"/>
      <c r="B1104" s="618"/>
      <c r="C1104" s="313" t="s">
        <v>344</v>
      </c>
      <c r="D1104" s="309">
        <f>D1109+D1114</f>
        <v>0</v>
      </c>
      <c r="E1104" s="309">
        <f t="shared" ref="E1104:G1105" si="153">E1109+E1114</f>
        <v>0</v>
      </c>
      <c r="F1104" s="308">
        <v>0</v>
      </c>
      <c r="G1104" s="311">
        <f t="shared" si="153"/>
        <v>0</v>
      </c>
    </row>
    <row r="1105" spans="1:7" s="46" customFormat="1" ht="51" x14ac:dyDescent="0.25">
      <c r="A1105" s="617"/>
      <c r="B1105" s="618"/>
      <c r="C1105" s="314" t="s">
        <v>83</v>
      </c>
      <c r="D1105" s="309">
        <f>D1110+D1115</f>
        <v>0</v>
      </c>
      <c r="E1105" s="309">
        <f t="shared" si="153"/>
        <v>0</v>
      </c>
      <c r="F1105" s="308">
        <v>0</v>
      </c>
      <c r="G1105" s="311">
        <f t="shared" si="153"/>
        <v>0</v>
      </c>
    </row>
    <row r="1106" spans="1:7" s="46" customFormat="1" ht="51" x14ac:dyDescent="0.25">
      <c r="A1106" s="617"/>
      <c r="B1106" s="618"/>
      <c r="C1106" s="314" t="s">
        <v>339</v>
      </c>
      <c r="D1106" s="307">
        <v>6560</v>
      </c>
      <c r="E1106" s="307">
        <v>0</v>
      </c>
      <c r="F1106" s="308">
        <f t="shared" si="149"/>
        <v>0</v>
      </c>
      <c r="G1106" s="307">
        <v>0</v>
      </c>
    </row>
    <row r="1107" spans="1:7" s="46" customFormat="1" ht="25.5" x14ac:dyDescent="0.25">
      <c r="A1107" s="619"/>
      <c r="B1107" s="620"/>
      <c r="C1107" s="315" t="s">
        <v>345</v>
      </c>
      <c r="D1107" s="309">
        <f>D1112+D1117</f>
        <v>0</v>
      </c>
      <c r="E1107" s="309">
        <f t="shared" ref="E1107:G1107" si="154">E1112+E1117</f>
        <v>0</v>
      </c>
      <c r="F1107" s="308">
        <v>0</v>
      </c>
      <c r="G1107" s="311">
        <f t="shared" si="154"/>
        <v>0</v>
      </c>
    </row>
    <row r="1108" spans="1:7" s="46" customFormat="1" ht="15" customHeight="1" x14ac:dyDescent="0.25">
      <c r="A1108" s="531"/>
      <c r="B1108" s="534" t="s">
        <v>540</v>
      </c>
      <c r="C1108" s="86" t="s">
        <v>343</v>
      </c>
      <c r="D1108" s="94">
        <v>6560</v>
      </c>
      <c r="E1108" s="94">
        <v>0</v>
      </c>
      <c r="F1108" s="252">
        <f t="shared" si="149"/>
        <v>0</v>
      </c>
      <c r="G1108" s="94">
        <v>0</v>
      </c>
    </row>
    <row r="1109" spans="1:7" s="46" customFormat="1" ht="38.25" x14ac:dyDescent="0.25">
      <c r="A1109" s="532"/>
      <c r="B1109" s="535"/>
      <c r="C1109" s="87" t="s">
        <v>344</v>
      </c>
      <c r="D1109" s="84">
        <v>0</v>
      </c>
      <c r="E1109" s="84">
        <f t="shared" ref="E1109:G1110" si="155">E1114+E1119</f>
        <v>0</v>
      </c>
      <c r="F1109" s="252">
        <v>0</v>
      </c>
      <c r="G1109" s="186">
        <f t="shared" si="155"/>
        <v>0</v>
      </c>
    </row>
    <row r="1110" spans="1:7" s="46" customFormat="1" ht="51" x14ac:dyDescent="0.25">
      <c r="A1110" s="532"/>
      <c r="B1110" s="535"/>
      <c r="C1110" s="88" t="s">
        <v>83</v>
      </c>
      <c r="D1110" s="84">
        <f>D1115+D1120</f>
        <v>0</v>
      </c>
      <c r="E1110" s="84">
        <f t="shared" si="155"/>
        <v>0</v>
      </c>
      <c r="F1110" s="252">
        <v>0</v>
      </c>
      <c r="G1110" s="186">
        <f t="shared" si="155"/>
        <v>0</v>
      </c>
    </row>
    <row r="1111" spans="1:7" s="46" customFormat="1" ht="51" x14ac:dyDescent="0.25">
      <c r="A1111" s="532"/>
      <c r="B1111" s="535"/>
      <c r="C1111" s="88" t="s">
        <v>339</v>
      </c>
      <c r="D1111" s="94">
        <v>6560</v>
      </c>
      <c r="E1111" s="90">
        <v>0</v>
      </c>
      <c r="F1111" s="252">
        <f t="shared" si="149"/>
        <v>0</v>
      </c>
      <c r="G1111" s="90">
        <v>0</v>
      </c>
    </row>
    <row r="1112" spans="1:7" s="46" customFormat="1" ht="25.5" x14ac:dyDescent="0.25">
      <c r="A1112" s="533"/>
      <c r="B1112" s="536"/>
      <c r="C1112" s="89" t="s">
        <v>345</v>
      </c>
      <c r="D1112" s="84">
        <f>D1117+D1122</f>
        <v>0</v>
      </c>
      <c r="E1112" s="84">
        <f t="shared" ref="E1112:G1112" si="156">E1117+E1122</f>
        <v>0</v>
      </c>
      <c r="F1112" s="252">
        <v>0</v>
      </c>
      <c r="G1112" s="186">
        <f t="shared" si="156"/>
        <v>0</v>
      </c>
    </row>
    <row r="1113" spans="1:7" s="46" customFormat="1" ht="15" customHeight="1" x14ac:dyDescent="0.25">
      <c r="A1113" s="531"/>
      <c r="B1113" s="612" t="s">
        <v>541</v>
      </c>
      <c r="C1113" s="86" t="s">
        <v>343</v>
      </c>
      <c r="D1113" s="90">
        <v>0</v>
      </c>
      <c r="E1113" s="90">
        <v>0</v>
      </c>
      <c r="F1113" s="252">
        <v>0</v>
      </c>
      <c r="G1113" s="90">
        <v>0</v>
      </c>
    </row>
    <row r="1114" spans="1:7" s="46" customFormat="1" ht="38.25" x14ac:dyDescent="0.25">
      <c r="A1114" s="532"/>
      <c r="B1114" s="613"/>
      <c r="C1114" s="87" t="s">
        <v>344</v>
      </c>
      <c r="D1114" s="84">
        <v>0</v>
      </c>
      <c r="E1114" s="84">
        <f t="shared" ref="E1114:G1115" si="157">E1119+E1124</f>
        <v>0</v>
      </c>
      <c r="F1114" s="252">
        <v>0</v>
      </c>
      <c r="G1114" s="186">
        <f t="shared" si="157"/>
        <v>0</v>
      </c>
    </row>
    <row r="1115" spans="1:7" s="46" customFormat="1" ht="51" x14ac:dyDescent="0.25">
      <c r="A1115" s="532"/>
      <c r="B1115" s="613"/>
      <c r="C1115" s="88" t="s">
        <v>83</v>
      </c>
      <c r="D1115" s="84">
        <f>D1120+D1125</f>
        <v>0</v>
      </c>
      <c r="E1115" s="84">
        <f t="shared" si="157"/>
        <v>0</v>
      </c>
      <c r="F1115" s="252">
        <v>0</v>
      </c>
      <c r="G1115" s="186">
        <f t="shared" si="157"/>
        <v>0</v>
      </c>
    </row>
    <row r="1116" spans="1:7" s="46" customFormat="1" ht="51" x14ac:dyDescent="0.25">
      <c r="A1116" s="532"/>
      <c r="B1116" s="613"/>
      <c r="C1116" s="88" t="s">
        <v>339</v>
      </c>
      <c r="D1116" s="90">
        <v>0</v>
      </c>
      <c r="E1116" s="90">
        <v>0</v>
      </c>
      <c r="F1116" s="252">
        <v>0</v>
      </c>
      <c r="G1116" s="186">
        <v>0</v>
      </c>
    </row>
    <row r="1117" spans="1:7" s="46" customFormat="1" ht="25.5" x14ac:dyDescent="0.25">
      <c r="A1117" s="533"/>
      <c r="B1117" s="614"/>
      <c r="C1117" s="89" t="s">
        <v>345</v>
      </c>
      <c r="D1117" s="84">
        <f>D1122+D1127</f>
        <v>0</v>
      </c>
      <c r="E1117" s="84">
        <f t="shared" ref="E1117:G1117" si="158">E1122+E1127</f>
        <v>0</v>
      </c>
      <c r="F1117" s="252">
        <v>0</v>
      </c>
      <c r="G1117" s="186">
        <f t="shared" si="158"/>
        <v>0</v>
      </c>
    </row>
    <row r="1118" spans="1:7" s="46" customFormat="1" ht="15" customHeight="1" x14ac:dyDescent="0.25">
      <c r="A1118" s="615" t="s">
        <v>988</v>
      </c>
      <c r="B1118" s="616"/>
      <c r="C1118" s="312" t="s">
        <v>343</v>
      </c>
      <c r="D1118" s="307">
        <v>2084</v>
      </c>
      <c r="E1118" s="307">
        <v>199.95</v>
      </c>
      <c r="F1118" s="308">
        <f t="shared" si="149"/>
        <v>9.5945297504798466E-2</v>
      </c>
      <c r="G1118" s="307">
        <v>199.95</v>
      </c>
    </row>
    <row r="1119" spans="1:7" s="46" customFormat="1" ht="38.25" x14ac:dyDescent="0.25">
      <c r="A1119" s="617"/>
      <c r="B1119" s="618"/>
      <c r="C1119" s="313" t="s">
        <v>344</v>
      </c>
      <c r="D1119" s="309">
        <v>0</v>
      </c>
      <c r="E1119" s="309">
        <f t="shared" ref="E1119:G1122" si="159">E1124+E1129</f>
        <v>0</v>
      </c>
      <c r="F1119" s="308">
        <v>0</v>
      </c>
      <c r="G1119" s="311">
        <f t="shared" si="159"/>
        <v>0</v>
      </c>
    </row>
    <row r="1120" spans="1:7" s="46" customFormat="1" ht="51" x14ac:dyDescent="0.25">
      <c r="A1120" s="617"/>
      <c r="B1120" s="618"/>
      <c r="C1120" s="314" t="s">
        <v>83</v>
      </c>
      <c r="D1120" s="309">
        <f>D1125+D1130</f>
        <v>0</v>
      </c>
      <c r="E1120" s="309">
        <f t="shared" si="159"/>
        <v>0</v>
      </c>
      <c r="F1120" s="308">
        <v>0</v>
      </c>
      <c r="G1120" s="311">
        <f t="shared" si="159"/>
        <v>0</v>
      </c>
    </row>
    <row r="1121" spans="1:7" s="46" customFormat="1" ht="51" x14ac:dyDescent="0.25">
      <c r="A1121" s="617"/>
      <c r="B1121" s="618"/>
      <c r="C1121" s="314" t="s">
        <v>339</v>
      </c>
      <c r="D1121" s="307">
        <v>2084</v>
      </c>
      <c r="E1121" s="307">
        <v>199.95</v>
      </c>
      <c r="F1121" s="308">
        <f t="shared" si="149"/>
        <v>9.5945297504798466E-2</v>
      </c>
      <c r="G1121" s="307">
        <v>199.95</v>
      </c>
    </row>
    <row r="1122" spans="1:7" s="46" customFormat="1" ht="25.5" x14ac:dyDescent="0.25">
      <c r="A1122" s="619"/>
      <c r="B1122" s="620"/>
      <c r="C1122" s="315" t="s">
        <v>345</v>
      </c>
      <c r="D1122" s="309">
        <f>D1127+D1132</f>
        <v>0</v>
      </c>
      <c r="E1122" s="309">
        <f t="shared" si="159"/>
        <v>0</v>
      </c>
      <c r="F1122" s="308">
        <v>0</v>
      </c>
      <c r="G1122" s="311">
        <f t="shared" si="159"/>
        <v>0</v>
      </c>
    </row>
    <row r="1123" spans="1:7" s="46" customFormat="1" ht="15" customHeight="1" x14ac:dyDescent="0.25">
      <c r="A1123" s="531"/>
      <c r="B1123" s="534" t="s">
        <v>542</v>
      </c>
      <c r="C1123" s="91" t="s">
        <v>343</v>
      </c>
      <c r="D1123" s="90">
        <v>1584</v>
      </c>
      <c r="E1123" s="90">
        <v>0</v>
      </c>
      <c r="F1123" s="252">
        <f t="shared" si="149"/>
        <v>0</v>
      </c>
      <c r="G1123" s="90">
        <v>0</v>
      </c>
    </row>
    <row r="1124" spans="1:7" s="46" customFormat="1" ht="38.25" x14ac:dyDescent="0.25">
      <c r="A1124" s="532"/>
      <c r="B1124" s="535"/>
      <c r="C1124" s="92" t="s">
        <v>344</v>
      </c>
      <c r="D1124" s="90">
        <v>0</v>
      </c>
      <c r="E1124" s="90">
        <v>0</v>
      </c>
      <c r="F1124" s="252">
        <v>0</v>
      </c>
      <c r="G1124" s="90">
        <v>0</v>
      </c>
    </row>
    <row r="1125" spans="1:7" s="46" customFormat="1" ht="51" x14ac:dyDescent="0.25">
      <c r="A1125" s="532"/>
      <c r="B1125" s="535"/>
      <c r="C1125" s="85" t="s">
        <v>83</v>
      </c>
      <c r="D1125" s="90">
        <v>0</v>
      </c>
      <c r="E1125" s="90">
        <v>0</v>
      </c>
      <c r="F1125" s="252">
        <v>0</v>
      </c>
      <c r="G1125" s="90">
        <v>0</v>
      </c>
    </row>
    <row r="1126" spans="1:7" s="46" customFormat="1" ht="51" x14ac:dyDescent="0.25">
      <c r="A1126" s="532"/>
      <c r="B1126" s="535"/>
      <c r="C1126" s="85" t="s">
        <v>339</v>
      </c>
      <c r="D1126" s="90">
        <v>1584</v>
      </c>
      <c r="E1126" s="90">
        <v>0</v>
      </c>
      <c r="F1126" s="252">
        <f t="shared" si="149"/>
        <v>0</v>
      </c>
      <c r="G1126" s="90">
        <v>0</v>
      </c>
    </row>
    <row r="1127" spans="1:7" ht="25.5" x14ac:dyDescent="0.25">
      <c r="A1127" s="533"/>
      <c r="B1127" s="536"/>
      <c r="C1127" s="93" t="s">
        <v>345</v>
      </c>
      <c r="D1127" s="90">
        <v>0</v>
      </c>
      <c r="E1127" s="90">
        <v>0</v>
      </c>
      <c r="F1127" s="252">
        <v>0</v>
      </c>
      <c r="G1127" s="90">
        <v>0</v>
      </c>
    </row>
    <row r="1128" spans="1:7" ht="15" customHeight="1" x14ac:dyDescent="0.25">
      <c r="A1128" s="531"/>
      <c r="B1128" s="534" t="s">
        <v>543</v>
      </c>
      <c r="C1128" s="91" t="s">
        <v>343</v>
      </c>
      <c r="D1128" s="90">
        <v>500</v>
      </c>
      <c r="E1128" s="90">
        <v>199.95</v>
      </c>
      <c r="F1128" s="252">
        <f t="shared" si="149"/>
        <v>0.39989999999999998</v>
      </c>
      <c r="G1128" s="90">
        <v>199.95</v>
      </c>
    </row>
    <row r="1129" spans="1:7" ht="38.25" x14ac:dyDescent="0.25">
      <c r="A1129" s="532"/>
      <c r="B1129" s="535"/>
      <c r="C1129" s="92" t="s">
        <v>344</v>
      </c>
      <c r="D1129" s="90">
        <v>0</v>
      </c>
      <c r="E1129" s="90">
        <v>0</v>
      </c>
      <c r="F1129" s="252">
        <v>0</v>
      </c>
      <c r="G1129" s="90">
        <v>0</v>
      </c>
    </row>
    <row r="1130" spans="1:7" ht="51" x14ac:dyDescent="0.25">
      <c r="A1130" s="532"/>
      <c r="B1130" s="535"/>
      <c r="C1130" s="85" t="s">
        <v>83</v>
      </c>
      <c r="D1130" s="90">
        <v>0</v>
      </c>
      <c r="E1130" s="90">
        <v>0</v>
      </c>
      <c r="F1130" s="252">
        <v>0</v>
      </c>
      <c r="G1130" s="90">
        <v>0</v>
      </c>
    </row>
    <row r="1131" spans="1:7" ht="51" x14ac:dyDescent="0.25">
      <c r="A1131" s="532"/>
      <c r="B1131" s="535"/>
      <c r="C1131" s="93" t="s">
        <v>339</v>
      </c>
      <c r="D1131" s="90">
        <v>500</v>
      </c>
      <c r="E1131" s="90">
        <v>199.95</v>
      </c>
      <c r="F1131" s="252">
        <f t="shared" si="149"/>
        <v>0.39989999999999998</v>
      </c>
      <c r="G1131" s="90">
        <v>199.95</v>
      </c>
    </row>
    <row r="1132" spans="1:7" ht="25.5" x14ac:dyDescent="0.25">
      <c r="A1132" s="533"/>
      <c r="B1132" s="536"/>
      <c r="C1132" s="95" t="s">
        <v>345</v>
      </c>
      <c r="D1132" s="96">
        <v>0</v>
      </c>
      <c r="E1132" s="90">
        <v>0</v>
      </c>
      <c r="F1132" s="252">
        <v>0</v>
      </c>
      <c r="G1132" s="90">
        <v>0</v>
      </c>
    </row>
    <row r="1133" spans="1:7" s="46" customFormat="1" ht="15" customHeight="1" x14ac:dyDescent="0.25">
      <c r="A1133" s="615" t="s">
        <v>989</v>
      </c>
      <c r="B1133" s="616"/>
      <c r="C1133" s="316" t="s">
        <v>343</v>
      </c>
      <c r="D1133" s="307">
        <v>600</v>
      </c>
      <c r="E1133" s="307">
        <v>0</v>
      </c>
      <c r="F1133" s="308">
        <f t="shared" si="149"/>
        <v>0</v>
      </c>
      <c r="G1133" s="307">
        <v>0</v>
      </c>
    </row>
    <row r="1134" spans="1:7" s="46" customFormat="1" ht="38.25" x14ac:dyDescent="0.25">
      <c r="A1134" s="617"/>
      <c r="B1134" s="618"/>
      <c r="C1134" s="317" t="s">
        <v>344</v>
      </c>
      <c r="D1134" s="318">
        <v>0</v>
      </c>
      <c r="E1134" s="318">
        <v>0</v>
      </c>
      <c r="F1134" s="308">
        <v>0</v>
      </c>
      <c r="G1134" s="318">
        <v>0</v>
      </c>
    </row>
    <row r="1135" spans="1:7" s="46" customFormat="1" ht="51" x14ac:dyDescent="0.25">
      <c r="A1135" s="617"/>
      <c r="B1135" s="618"/>
      <c r="C1135" s="319" t="s">
        <v>83</v>
      </c>
      <c r="D1135" s="318">
        <v>0</v>
      </c>
      <c r="E1135" s="318">
        <v>0</v>
      </c>
      <c r="F1135" s="308">
        <v>0</v>
      </c>
      <c r="G1135" s="318">
        <v>0</v>
      </c>
    </row>
    <row r="1136" spans="1:7" s="46" customFormat="1" ht="51" x14ac:dyDescent="0.25">
      <c r="A1136" s="617"/>
      <c r="B1136" s="618"/>
      <c r="C1136" s="320" t="s">
        <v>339</v>
      </c>
      <c r="D1136" s="307">
        <v>600</v>
      </c>
      <c r="E1136" s="307">
        <v>0</v>
      </c>
      <c r="F1136" s="308">
        <f t="shared" ref="F1136:F1198" si="160">E1136/D1136</f>
        <v>0</v>
      </c>
      <c r="G1136" s="307">
        <v>0</v>
      </c>
    </row>
    <row r="1137" spans="1:7" s="46" customFormat="1" ht="25.5" x14ac:dyDescent="0.25">
      <c r="A1137" s="619"/>
      <c r="B1137" s="620"/>
      <c r="C1137" s="321" t="s">
        <v>345</v>
      </c>
      <c r="D1137" s="318">
        <v>0</v>
      </c>
      <c r="E1137" s="318">
        <v>0</v>
      </c>
      <c r="F1137" s="308">
        <v>0</v>
      </c>
      <c r="G1137" s="318">
        <v>0</v>
      </c>
    </row>
    <row r="1138" spans="1:7" s="46" customFormat="1" ht="15" customHeight="1" x14ac:dyDescent="0.25">
      <c r="A1138" s="531"/>
      <c r="B1138" s="534" t="s">
        <v>545</v>
      </c>
      <c r="C1138" s="91" t="s">
        <v>343</v>
      </c>
      <c r="D1138" s="94">
        <v>600</v>
      </c>
      <c r="E1138" s="94">
        <v>0</v>
      </c>
      <c r="F1138" s="252">
        <f t="shared" si="160"/>
        <v>0</v>
      </c>
      <c r="G1138" s="94">
        <v>0</v>
      </c>
    </row>
    <row r="1139" spans="1:7" s="46" customFormat="1" ht="38.25" x14ac:dyDescent="0.25">
      <c r="A1139" s="532"/>
      <c r="B1139" s="535"/>
      <c r="C1139" s="92" t="s">
        <v>344</v>
      </c>
      <c r="D1139" s="90">
        <v>0</v>
      </c>
      <c r="E1139" s="90">
        <v>0</v>
      </c>
      <c r="F1139" s="252">
        <v>0</v>
      </c>
      <c r="G1139" s="90">
        <v>0</v>
      </c>
    </row>
    <row r="1140" spans="1:7" s="46" customFormat="1" ht="51" x14ac:dyDescent="0.25">
      <c r="A1140" s="532"/>
      <c r="B1140" s="535"/>
      <c r="C1140" s="85" t="s">
        <v>83</v>
      </c>
      <c r="D1140" s="90">
        <v>0</v>
      </c>
      <c r="E1140" s="90">
        <v>0</v>
      </c>
      <c r="F1140" s="252">
        <v>0</v>
      </c>
      <c r="G1140" s="90">
        <v>0</v>
      </c>
    </row>
    <row r="1141" spans="1:7" s="46" customFormat="1" ht="51" x14ac:dyDescent="0.25">
      <c r="A1141" s="532"/>
      <c r="B1141" s="535"/>
      <c r="C1141" s="93" t="s">
        <v>339</v>
      </c>
      <c r="D1141" s="94">
        <v>600</v>
      </c>
      <c r="E1141" s="94">
        <v>0</v>
      </c>
      <c r="F1141" s="252">
        <f t="shared" si="160"/>
        <v>0</v>
      </c>
      <c r="G1141" s="94">
        <v>0</v>
      </c>
    </row>
    <row r="1142" spans="1:7" s="46" customFormat="1" ht="25.5" x14ac:dyDescent="0.25">
      <c r="A1142" s="533"/>
      <c r="B1142" s="536"/>
      <c r="C1142" s="95" t="s">
        <v>345</v>
      </c>
      <c r="D1142" s="90">
        <v>0</v>
      </c>
      <c r="E1142" s="90">
        <v>0</v>
      </c>
      <c r="F1142" s="252">
        <v>0</v>
      </c>
      <c r="G1142" s="90">
        <v>0</v>
      </c>
    </row>
    <row r="1143" spans="1:7" s="46" customFormat="1" ht="15" customHeight="1" x14ac:dyDescent="0.25">
      <c r="A1143" s="615" t="s">
        <v>990</v>
      </c>
      <c r="B1143" s="616"/>
      <c r="C1143" s="316" t="s">
        <v>343</v>
      </c>
      <c r="D1143" s="307">
        <v>8538.2999999999993</v>
      </c>
      <c r="E1143" s="307">
        <v>608</v>
      </c>
      <c r="F1143" s="308">
        <f t="shared" si="160"/>
        <v>7.1208554396074167E-2</v>
      </c>
      <c r="G1143" s="307">
        <v>608</v>
      </c>
    </row>
    <row r="1144" spans="1:7" s="46" customFormat="1" ht="38.25" x14ac:dyDescent="0.25">
      <c r="A1144" s="617"/>
      <c r="B1144" s="618"/>
      <c r="C1144" s="317" t="s">
        <v>344</v>
      </c>
      <c r="D1144" s="318">
        <v>0</v>
      </c>
      <c r="E1144" s="318">
        <v>0</v>
      </c>
      <c r="F1144" s="308">
        <v>0</v>
      </c>
      <c r="G1144" s="318">
        <v>0</v>
      </c>
    </row>
    <row r="1145" spans="1:7" s="46" customFormat="1" ht="51" x14ac:dyDescent="0.25">
      <c r="A1145" s="617"/>
      <c r="B1145" s="618"/>
      <c r="C1145" s="319" t="s">
        <v>83</v>
      </c>
      <c r="D1145" s="318">
        <v>0</v>
      </c>
      <c r="E1145" s="318">
        <v>0</v>
      </c>
      <c r="F1145" s="308">
        <v>0</v>
      </c>
      <c r="G1145" s="318">
        <v>0</v>
      </c>
    </row>
    <row r="1146" spans="1:7" s="46" customFormat="1" ht="51" x14ac:dyDescent="0.25">
      <c r="A1146" s="617"/>
      <c r="B1146" s="618"/>
      <c r="C1146" s="320" t="s">
        <v>339</v>
      </c>
      <c r="D1146" s="307">
        <v>8538.2999999999993</v>
      </c>
      <c r="E1146" s="307">
        <v>608</v>
      </c>
      <c r="F1146" s="308">
        <f t="shared" si="160"/>
        <v>7.1208554396074167E-2</v>
      </c>
      <c r="G1146" s="307">
        <v>608</v>
      </c>
    </row>
    <row r="1147" spans="1:7" s="46" customFormat="1" ht="25.5" x14ac:dyDescent="0.25">
      <c r="A1147" s="619"/>
      <c r="B1147" s="620"/>
      <c r="C1147" s="321" t="s">
        <v>345</v>
      </c>
      <c r="D1147" s="318">
        <v>0</v>
      </c>
      <c r="E1147" s="318">
        <v>0</v>
      </c>
      <c r="F1147" s="308">
        <v>0</v>
      </c>
      <c r="G1147" s="318">
        <v>0</v>
      </c>
    </row>
    <row r="1148" spans="1:7" s="46" customFormat="1" ht="15" customHeight="1" x14ac:dyDescent="0.25">
      <c r="A1148" s="531"/>
      <c r="B1148" s="534" t="s">
        <v>922</v>
      </c>
      <c r="C1148" s="91" t="s">
        <v>343</v>
      </c>
      <c r="D1148" s="90">
        <v>7026.3</v>
      </c>
      <c r="E1148" s="94">
        <v>228</v>
      </c>
      <c r="F1148" s="252">
        <f t="shared" si="160"/>
        <v>3.2449511122496902E-2</v>
      </c>
      <c r="G1148" s="90">
        <v>228</v>
      </c>
    </row>
    <row r="1149" spans="1:7" s="46" customFormat="1" ht="38.25" x14ac:dyDescent="0.25">
      <c r="A1149" s="532"/>
      <c r="B1149" s="535"/>
      <c r="C1149" s="92" t="s">
        <v>344</v>
      </c>
      <c r="D1149" s="90">
        <v>0</v>
      </c>
      <c r="E1149" s="90">
        <v>0</v>
      </c>
      <c r="F1149" s="252">
        <v>0</v>
      </c>
      <c r="G1149" s="90">
        <v>0</v>
      </c>
    </row>
    <row r="1150" spans="1:7" s="46" customFormat="1" ht="51" x14ac:dyDescent="0.25">
      <c r="A1150" s="532"/>
      <c r="B1150" s="535"/>
      <c r="C1150" s="85" t="s">
        <v>83</v>
      </c>
      <c r="D1150" s="90">
        <v>0</v>
      </c>
      <c r="E1150" s="90">
        <v>0</v>
      </c>
      <c r="F1150" s="252">
        <v>0</v>
      </c>
      <c r="G1150" s="90">
        <v>0</v>
      </c>
    </row>
    <row r="1151" spans="1:7" s="46" customFormat="1" ht="51" x14ac:dyDescent="0.25">
      <c r="A1151" s="532"/>
      <c r="B1151" s="535"/>
      <c r="C1151" s="93" t="s">
        <v>339</v>
      </c>
      <c r="D1151" s="90">
        <v>7026.3</v>
      </c>
      <c r="E1151" s="94">
        <v>228</v>
      </c>
      <c r="F1151" s="252">
        <f t="shared" si="160"/>
        <v>3.2449511122496902E-2</v>
      </c>
      <c r="G1151" s="94">
        <v>228</v>
      </c>
    </row>
    <row r="1152" spans="1:7" s="46" customFormat="1" ht="25.5" x14ac:dyDescent="0.25">
      <c r="A1152" s="533"/>
      <c r="B1152" s="536"/>
      <c r="C1152" s="95" t="s">
        <v>345</v>
      </c>
      <c r="D1152" s="90">
        <v>0</v>
      </c>
      <c r="E1152" s="90">
        <v>0</v>
      </c>
      <c r="F1152" s="252">
        <v>0</v>
      </c>
      <c r="G1152" s="90">
        <v>0</v>
      </c>
    </row>
    <row r="1153" spans="1:7" s="46" customFormat="1" ht="15" customHeight="1" x14ac:dyDescent="0.25">
      <c r="A1153" s="531"/>
      <c r="B1153" s="534" t="s">
        <v>923</v>
      </c>
      <c r="C1153" s="91" t="s">
        <v>343</v>
      </c>
      <c r="D1153" s="90">
        <v>5826.3</v>
      </c>
      <c r="E1153" s="90">
        <v>0</v>
      </c>
      <c r="F1153" s="252">
        <f t="shared" si="160"/>
        <v>0</v>
      </c>
      <c r="G1153" s="90">
        <v>0</v>
      </c>
    </row>
    <row r="1154" spans="1:7" s="46" customFormat="1" ht="38.25" x14ac:dyDescent="0.25">
      <c r="A1154" s="532"/>
      <c r="B1154" s="535"/>
      <c r="C1154" s="92" t="s">
        <v>344</v>
      </c>
      <c r="D1154" s="90">
        <v>0</v>
      </c>
      <c r="E1154" s="90">
        <v>0</v>
      </c>
      <c r="F1154" s="252">
        <v>0</v>
      </c>
      <c r="G1154" s="90">
        <v>0</v>
      </c>
    </row>
    <row r="1155" spans="1:7" s="46" customFormat="1" ht="51" x14ac:dyDescent="0.25">
      <c r="A1155" s="532"/>
      <c r="B1155" s="535"/>
      <c r="C1155" s="85" t="s">
        <v>83</v>
      </c>
      <c r="D1155" s="90">
        <v>0</v>
      </c>
      <c r="E1155" s="90">
        <v>0</v>
      </c>
      <c r="F1155" s="252">
        <v>0</v>
      </c>
      <c r="G1155" s="90">
        <v>0</v>
      </c>
    </row>
    <row r="1156" spans="1:7" s="46" customFormat="1" ht="51" x14ac:dyDescent="0.25">
      <c r="A1156" s="532"/>
      <c r="B1156" s="535"/>
      <c r="C1156" s="93" t="s">
        <v>339</v>
      </c>
      <c r="D1156" s="90">
        <v>5826.3</v>
      </c>
      <c r="E1156" s="90">
        <v>0</v>
      </c>
      <c r="F1156" s="252">
        <f t="shared" si="160"/>
        <v>0</v>
      </c>
      <c r="G1156" s="90">
        <v>0</v>
      </c>
    </row>
    <row r="1157" spans="1:7" s="46" customFormat="1" ht="25.5" x14ac:dyDescent="0.25">
      <c r="A1157" s="533"/>
      <c r="B1157" s="536"/>
      <c r="C1157" s="95" t="s">
        <v>345</v>
      </c>
      <c r="D1157" s="90">
        <v>0</v>
      </c>
      <c r="E1157" s="90">
        <v>0</v>
      </c>
      <c r="F1157" s="252">
        <v>0</v>
      </c>
      <c r="G1157" s="90">
        <v>0</v>
      </c>
    </row>
    <row r="1158" spans="1:7" s="46" customFormat="1" ht="15" customHeight="1" x14ac:dyDescent="0.25">
      <c r="A1158" s="531"/>
      <c r="B1158" s="534" t="s">
        <v>924</v>
      </c>
      <c r="C1158" s="91" t="s">
        <v>343</v>
      </c>
      <c r="D1158" s="94">
        <v>1200</v>
      </c>
      <c r="E1158" s="94">
        <v>228</v>
      </c>
      <c r="F1158" s="252">
        <f t="shared" si="160"/>
        <v>0.19</v>
      </c>
      <c r="G1158" s="94">
        <v>228</v>
      </c>
    </row>
    <row r="1159" spans="1:7" s="46" customFormat="1" ht="38.25" x14ac:dyDescent="0.25">
      <c r="A1159" s="532"/>
      <c r="B1159" s="535"/>
      <c r="C1159" s="92" t="s">
        <v>344</v>
      </c>
      <c r="D1159" s="94">
        <v>0</v>
      </c>
      <c r="E1159" s="94">
        <v>0</v>
      </c>
      <c r="F1159" s="252">
        <v>0</v>
      </c>
      <c r="G1159" s="94">
        <v>0</v>
      </c>
    </row>
    <row r="1160" spans="1:7" s="46" customFormat="1" ht="51" x14ac:dyDescent="0.25">
      <c r="A1160" s="532"/>
      <c r="B1160" s="535"/>
      <c r="C1160" s="85" t="s">
        <v>83</v>
      </c>
      <c r="D1160" s="94">
        <v>0</v>
      </c>
      <c r="E1160" s="94">
        <v>0</v>
      </c>
      <c r="F1160" s="252">
        <v>0</v>
      </c>
      <c r="G1160" s="94">
        <v>0</v>
      </c>
    </row>
    <row r="1161" spans="1:7" s="46" customFormat="1" ht="51" x14ac:dyDescent="0.25">
      <c r="A1161" s="532"/>
      <c r="B1161" s="535"/>
      <c r="C1161" s="93" t="s">
        <v>339</v>
      </c>
      <c r="D1161" s="94">
        <v>1200</v>
      </c>
      <c r="E1161" s="94">
        <v>228</v>
      </c>
      <c r="F1161" s="252">
        <f t="shared" si="160"/>
        <v>0.19</v>
      </c>
      <c r="G1161" s="94">
        <v>228</v>
      </c>
    </row>
    <row r="1162" spans="1:7" s="46" customFormat="1" ht="25.5" x14ac:dyDescent="0.25">
      <c r="A1162" s="533"/>
      <c r="B1162" s="536"/>
      <c r="C1162" s="91" t="s">
        <v>345</v>
      </c>
      <c r="D1162" s="94">
        <v>0</v>
      </c>
      <c r="E1162" s="94">
        <v>0</v>
      </c>
      <c r="F1162" s="252">
        <v>0</v>
      </c>
      <c r="G1162" s="94">
        <v>0</v>
      </c>
    </row>
    <row r="1163" spans="1:7" s="46" customFormat="1" ht="15" customHeight="1" x14ac:dyDescent="0.25">
      <c r="A1163" s="531"/>
      <c r="B1163" s="534" t="s">
        <v>925</v>
      </c>
      <c r="C1163" s="100" t="s">
        <v>343</v>
      </c>
      <c r="D1163" s="94">
        <v>1212</v>
      </c>
      <c r="E1163" s="90">
        <v>330</v>
      </c>
      <c r="F1163" s="252">
        <f t="shared" si="160"/>
        <v>0.2722772277227723</v>
      </c>
      <c r="G1163" s="90">
        <v>330</v>
      </c>
    </row>
    <row r="1164" spans="1:7" s="46" customFormat="1" ht="38.25" x14ac:dyDescent="0.25">
      <c r="A1164" s="532"/>
      <c r="B1164" s="535"/>
      <c r="C1164" s="97" t="s">
        <v>344</v>
      </c>
      <c r="D1164" s="94">
        <v>0</v>
      </c>
      <c r="E1164" s="94">
        <v>0</v>
      </c>
      <c r="F1164" s="252">
        <v>0</v>
      </c>
      <c r="G1164" s="94">
        <v>0</v>
      </c>
    </row>
    <row r="1165" spans="1:7" s="46" customFormat="1" ht="51" x14ac:dyDescent="0.25">
      <c r="A1165" s="532"/>
      <c r="B1165" s="535"/>
      <c r="C1165" s="98" t="s">
        <v>83</v>
      </c>
      <c r="D1165" s="94">
        <v>0</v>
      </c>
      <c r="E1165" s="94">
        <v>0</v>
      </c>
      <c r="F1165" s="252">
        <v>0</v>
      </c>
      <c r="G1165" s="94">
        <v>0</v>
      </c>
    </row>
    <row r="1166" spans="1:7" s="46" customFormat="1" ht="51" x14ac:dyDescent="0.25">
      <c r="A1166" s="532"/>
      <c r="B1166" s="535"/>
      <c r="C1166" s="99" t="s">
        <v>339</v>
      </c>
      <c r="D1166" s="94">
        <v>1212</v>
      </c>
      <c r="E1166" s="90">
        <v>330</v>
      </c>
      <c r="F1166" s="252">
        <f t="shared" si="160"/>
        <v>0.2722772277227723</v>
      </c>
      <c r="G1166" s="90">
        <v>330</v>
      </c>
    </row>
    <row r="1167" spans="1:7" s="46" customFormat="1" ht="25.5" x14ac:dyDescent="0.25">
      <c r="A1167" s="533"/>
      <c r="B1167" s="536"/>
      <c r="C1167" s="100" t="s">
        <v>345</v>
      </c>
      <c r="D1167" s="94">
        <v>0</v>
      </c>
      <c r="E1167" s="94">
        <v>0</v>
      </c>
      <c r="F1167" s="252">
        <v>0</v>
      </c>
      <c r="G1167" s="94">
        <v>0</v>
      </c>
    </row>
    <row r="1168" spans="1:7" s="46" customFormat="1" ht="15" customHeight="1" x14ac:dyDescent="0.25">
      <c r="A1168" s="531"/>
      <c r="B1168" s="534" t="s">
        <v>926</v>
      </c>
      <c r="C1168" s="100" t="s">
        <v>343</v>
      </c>
      <c r="D1168" s="90">
        <v>1212</v>
      </c>
      <c r="E1168" s="90">
        <v>330</v>
      </c>
      <c r="F1168" s="252">
        <f t="shared" si="160"/>
        <v>0.2722772277227723</v>
      </c>
      <c r="G1168" s="90">
        <v>330</v>
      </c>
    </row>
    <row r="1169" spans="1:7" s="46" customFormat="1" ht="38.25" x14ac:dyDescent="0.25">
      <c r="A1169" s="532"/>
      <c r="B1169" s="535"/>
      <c r="C1169" s="97" t="s">
        <v>344</v>
      </c>
      <c r="D1169" s="90">
        <v>0</v>
      </c>
      <c r="E1169" s="90">
        <v>0</v>
      </c>
      <c r="F1169" s="252">
        <v>0</v>
      </c>
      <c r="G1169" s="90">
        <v>0</v>
      </c>
    </row>
    <row r="1170" spans="1:7" s="46" customFormat="1" ht="51" x14ac:dyDescent="0.25">
      <c r="A1170" s="532"/>
      <c r="B1170" s="535"/>
      <c r="C1170" s="98" t="s">
        <v>83</v>
      </c>
      <c r="D1170" s="90">
        <v>0</v>
      </c>
      <c r="E1170" s="90">
        <v>0</v>
      </c>
      <c r="F1170" s="252">
        <v>0</v>
      </c>
      <c r="G1170" s="90">
        <v>0</v>
      </c>
    </row>
    <row r="1171" spans="1:7" s="46" customFormat="1" ht="51" x14ac:dyDescent="0.25">
      <c r="A1171" s="532"/>
      <c r="B1171" s="535"/>
      <c r="C1171" s="99" t="s">
        <v>339</v>
      </c>
      <c r="D1171" s="90">
        <v>1212</v>
      </c>
      <c r="E1171" s="90">
        <v>330</v>
      </c>
      <c r="F1171" s="252">
        <f t="shared" si="160"/>
        <v>0.2722772277227723</v>
      </c>
      <c r="G1171" s="90">
        <v>330</v>
      </c>
    </row>
    <row r="1172" spans="1:7" s="46" customFormat="1" ht="25.5" x14ac:dyDescent="0.25">
      <c r="A1172" s="533"/>
      <c r="B1172" s="536"/>
      <c r="C1172" s="100" t="s">
        <v>345</v>
      </c>
      <c r="D1172" s="90">
        <v>0</v>
      </c>
      <c r="E1172" s="90">
        <v>0</v>
      </c>
      <c r="F1172" s="252">
        <v>0</v>
      </c>
      <c r="G1172" s="90">
        <v>0</v>
      </c>
    </row>
    <row r="1173" spans="1:7" s="46" customFormat="1" ht="15" customHeight="1" x14ac:dyDescent="0.25">
      <c r="A1173" s="531"/>
      <c r="B1173" s="534" t="s">
        <v>927</v>
      </c>
      <c r="C1173" s="100" t="s">
        <v>343</v>
      </c>
      <c r="D1173" s="90">
        <v>25</v>
      </c>
      <c r="E1173" s="90">
        <v>25</v>
      </c>
      <c r="F1173" s="252">
        <f t="shared" si="160"/>
        <v>1</v>
      </c>
      <c r="G1173" s="90">
        <v>25</v>
      </c>
    </row>
    <row r="1174" spans="1:7" s="46" customFormat="1" ht="38.25" x14ac:dyDescent="0.25">
      <c r="A1174" s="532"/>
      <c r="B1174" s="535"/>
      <c r="C1174" s="97" t="s">
        <v>344</v>
      </c>
      <c r="D1174" s="90">
        <v>0</v>
      </c>
      <c r="E1174" s="90">
        <v>0</v>
      </c>
      <c r="F1174" s="252">
        <v>0</v>
      </c>
      <c r="G1174" s="90">
        <v>0</v>
      </c>
    </row>
    <row r="1175" spans="1:7" s="46" customFormat="1" ht="51" x14ac:dyDescent="0.25">
      <c r="A1175" s="532"/>
      <c r="B1175" s="535"/>
      <c r="C1175" s="98" t="s">
        <v>83</v>
      </c>
      <c r="D1175" s="90">
        <v>0</v>
      </c>
      <c r="E1175" s="90">
        <v>0</v>
      </c>
      <c r="F1175" s="252">
        <v>0</v>
      </c>
      <c r="G1175" s="90">
        <v>0</v>
      </c>
    </row>
    <row r="1176" spans="1:7" s="46" customFormat="1" ht="51" x14ac:dyDescent="0.25">
      <c r="A1176" s="532"/>
      <c r="B1176" s="535"/>
      <c r="C1176" s="99" t="s">
        <v>339</v>
      </c>
      <c r="D1176" s="90">
        <v>25</v>
      </c>
      <c r="E1176" s="90">
        <v>25</v>
      </c>
      <c r="F1176" s="252">
        <f t="shared" si="160"/>
        <v>1</v>
      </c>
      <c r="G1176" s="90">
        <v>25</v>
      </c>
    </row>
    <row r="1177" spans="1:7" s="46" customFormat="1" ht="25.5" x14ac:dyDescent="0.25">
      <c r="A1177" s="533"/>
      <c r="B1177" s="536"/>
      <c r="C1177" s="100" t="s">
        <v>345</v>
      </c>
      <c r="D1177" s="90">
        <v>0</v>
      </c>
      <c r="E1177" s="90">
        <v>0</v>
      </c>
      <c r="F1177" s="252">
        <v>0</v>
      </c>
      <c r="G1177" s="90">
        <v>0</v>
      </c>
    </row>
    <row r="1178" spans="1:7" s="46" customFormat="1" ht="15" customHeight="1" x14ac:dyDescent="0.25">
      <c r="A1178" s="531"/>
      <c r="B1178" s="534" t="s">
        <v>928</v>
      </c>
      <c r="C1178" s="100" t="s">
        <v>343</v>
      </c>
      <c r="D1178" s="90">
        <v>0</v>
      </c>
      <c r="E1178" s="90">
        <v>0</v>
      </c>
      <c r="F1178" s="252">
        <v>0</v>
      </c>
      <c r="G1178" s="90">
        <v>0</v>
      </c>
    </row>
    <row r="1179" spans="1:7" s="46" customFormat="1" ht="38.25" x14ac:dyDescent="0.25">
      <c r="A1179" s="532"/>
      <c r="B1179" s="535"/>
      <c r="C1179" s="97" t="s">
        <v>344</v>
      </c>
      <c r="D1179" s="90">
        <v>0</v>
      </c>
      <c r="E1179" s="90">
        <v>0</v>
      </c>
      <c r="F1179" s="252">
        <v>0</v>
      </c>
      <c r="G1179" s="90">
        <v>0</v>
      </c>
    </row>
    <row r="1180" spans="1:7" s="46" customFormat="1" ht="51" x14ac:dyDescent="0.25">
      <c r="A1180" s="532"/>
      <c r="B1180" s="535"/>
      <c r="C1180" s="98" t="s">
        <v>83</v>
      </c>
      <c r="D1180" s="90">
        <v>0</v>
      </c>
      <c r="E1180" s="90">
        <v>0</v>
      </c>
      <c r="F1180" s="252">
        <v>0</v>
      </c>
      <c r="G1180" s="90">
        <v>0</v>
      </c>
    </row>
    <row r="1181" spans="1:7" s="46" customFormat="1" ht="51" x14ac:dyDescent="0.25">
      <c r="A1181" s="532"/>
      <c r="B1181" s="535"/>
      <c r="C1181" s="99" t="s">
        <v>339</v>
      </c>
      <c r="D1181" s="90">
        <v>0</v>
      </c>
      <c r="E1181" s="90">
        <v>0</v>
      </c>
      <c r="F1181" s="252">
        <v>0</v>
      </c>
      <c r="G1181" s="90">
        <v>0</v>
      </c>
    </row>
    <row r="1182" spans="1:7" s="46" customFormat="1" ht="25.5" x14ac:dyDescent="0.25">
      <c r="A1182" s="533"/>
      <c r="B1182" s="536"/>
      <c r="C1182" s="100" t="s">
        <v>345</v>
      </c>
      <c r="D1182" s="90">
        <v>0</v>
      </c>
      <c r="E1182" s="90">
        <v>0</v>
      </c>
      <c r="F1182" s="252">
        <v>0</v>
      </c>
      <c r="G1182" s="90">
        <v>0</v>
      </c>
    </row>
    <row r="1183" spans="1:7" s="46" customFormat="1" ht="15" customHeight="1" x14ac:dyDescent="0.25">
      <c r="A1183" s="531"/>
      <c r="B1183" s="534" t="s">
        <v>929</v>
      </c>
      <c r="C1183" s="100" t="s">
        <v>343</v>
      </c>
      <c r="D1183" s="94">
        <v>25</v>
      </c>
      <c r="E1183" s="94">
        <v>25</v>
      </c>
      <c r="F1183" s="252">
        <f t="shared" si="160"/>
        <v>1</v>
      </c>
      <c r="G1183" s="94">
        <v>25</v>
      </c>
    </row>
    <row r="1184" spans="1:7" s="46" customFormat="1" ht="38.25" x14ac:dyDescent="0.25">
      <c r="A1184" s="532"/>
      <c r="B1184" s="535"/>
      <c r="C1184" s="97" t="s">
        <v>344</v>
      </c>
      <c r="D1184" s="94">
        <v>0</v>
      </c>
      <c r="E1184" s="94">
        <v>0</v>
      </c>
      <c r="F1184" s="252">
        <v>0</v>
      </c>
      <c r="G1184" s="94">
        <v>0</v>
      </c>
    </row>
    <row r="1185" spans="1:7" s="46" customFormat="1" ht="51" x14ac:dyDescent="0.25">
      <c r="A1185" s="532"/>
      <c r="B1185" s="535"/>
      <c r="C1185" s="98" t="s">
        <v>83</v>
      </c>
      <c r="D1185" s="94">
        <v>0</v>
      </c>
      <c r="E1185" s="94">
        <v>0</v>
      </c>
      <c r="F1185" s="252">
        <v>0</v>
      </c>
      <c r="G1185" s="94">
        <v>0</v>
      </c>
    </row>
    <row r="1186" spans="1:7" s="46" customFormat="1" ht="51" x14ac:dyDescent="0.25">
      <c r="A1186" s="532"/>
      <c r="B1186" s="535"/>
      <c r="C1186" s="99" t="s">
        <v>339</v>
      </c>
      <c r="D1186" s="94">
        <v>25</v>
      </c>
      <c r="E1186" s="94">
        <v>25</v>
      </c>
      <c r="F1186" s="252">
        <f t="shared" si="160"/>
        <v>1</v>
      </c>
      <c r="G1186" s="94">
        <v>25</v>
      </c>
    </row>
    <row r="1187" spans="1:7" s="46" customFormat="1" ht="25.5" x14ac:dyDescent="0.25">
      <c r="A1187" s="533"/>
      <c r="B1187" s="536"/>
      <c r="C1187" s="100" t="s">
        <v>345</v>
      </c>
      <c r="D1187" s="94">
        <v>0</v>
      </c>
      <c r="E1187" s="94">
        <v>0</v>
      </c>
      <c r="F1187" s="252">
        <v>0</v>
      </c>
      <c r="G1187" s="94">
        <v>0</v>
      </c>
    </row>
    <row r="1188" spans="1:7" s="46" customFormat="1" ht="15" customHeight="1" x14ac:dyDescent="0.25">
      <c r="A1188" s="531"/>
      <c r="B1188" s="534" t="s">
        <v>930</v>
      </c>
      <c r="C1188" s="100" t="s">
        <v>343</v>
      </c>
      <c r="D1188" s="90">
        <v>30</v>
      </c>
      <c r="E1188" s="90">
        <v>0</v>
      </c>
      <c r="F1188" s="252">
        <f t="shared" si="160"/>
        <v>0</v>
      </c>
      <c r="G1188" s="90">
        <v>0</v>
      </c>
    </row>
    <row r="1189" spans="1:7" s="46" customFormat="1" ht="38.25" x14ac:dyDescent="0.25">
      <c r="A1189" s="532"/>
      <c r="B1189" s="535"/>
      <c r="C1189" s="97" t="s">
        <v>344</v>
      </c>
      <c r="D1189" s="90">
        <v>0</v>
      </c>
      <c r="E1189" s="90">
        <v>0</v>
      </c>
      <c r="F1189" s="252">
        <v>0</v>
      </c>
      <c r="G1189" s="90">
        <v>0</v>
      </c>
    </row>
    <row r="1190" spans="1:7" s="46" customFormat="1" ht="51" x14ac:dyDescent="0.25">
      <c r="A1190" s="532"/>
      <c r="B1190" s="535"/>
      <c r="C1190" s="98" t="s">
        <v>83</v>
      </c>
      <c r="D1190" s="90">
        <v>0</v>
      </c>
      <c r="E1190" s="90">
        <v>0</v>
      </c>
      <c r="F1190" s="252">
        <v>0</v>
      </c>
      <c r="G1190" s="90">
        <v>0</v>
      </c>
    </row>
    <row r="1191" spans="1:7" s="46" customFormat="1" ht="51" x14ac:dyDescent="0.25">
      <c r="A1191" s="532"/>
      <c r="B1191" s="535"/>
      <c r="C1191" s="99" t="s">
        <v>339</v>
      </c>
      <c r="D1191" s="90">
        <v>30</v>
      </c>
      <c r="E1191" s="90">
        <v>0</v>
      </c>
      <c r="F1191" s="252">
        <f t="shared" si="160"/>
        <v>0</v>
      </c>
      <c r="G1191" s="90">
        <v>0</v>
      </c>
    </row>
    <row r="1192" spans="1:7" s="46" customFormat="1" ht="25.5" x14ac:dyDescent="0.25">
      <c r="A1192" s="533"/>
      <c r="B1192" s="536"/>
      <c r="C1192" s="100" t="s">
        <v>345</v>
      </c>
      <c r="D1192" s="90">
        <v>0</v>
      </c>
      <c r="E1192" s="90">
        <v>0</v>
      </c>
      <c r="F1192" s="252">
        <v>0</v>
      </c>
      <c r="G1192" s="90">
        <v>0</v>
      </c>
    </row>
    <row r="1193" spans="1:7" s="46" customFormat="1" ht="15" customHeight="1" x14ac:dyDescent="0.25">
      <c r="A1193" s="531"/>
      <c r="B1193" s="534" t="s">
        <v>931</v>
      </c>
      <c r="C1193" s="100" t="s">
        <v>343</v>
      </c>
      <c r="D1193" s="90">
        <v>30</v>
      </c>
      <c r="E1193" s="90">
        <v>0</v>
      </c>
      <c r="F1193" s="252">
        <f t="shared" si="160"/>
        <v>0</v>
      </c>
      <c r="G1193" s="90">
        <v>0</v>
      </c>
    </row>
    <row r="1194" spans="1:7" s="46" customFormat="1" ht="38.25" x14ac:dyDescent="0.25">
      <c r="A1194" s="532"/>
      <c r="B1194" s="535"/>
      <c r="C1194" s="97" t="s">
        <v>344</v>
      </c>
      <c r="D1194" s="90">
        <v>0</v>
      </c>
      <c r="E1194" s="90">
        <v>0</v>
      </c>
      <c r="F1194" s="252">
        <v>0</v>
      </c>
      <c r="G1194" s="90">
        <v>0</v>
      </c>
    </row>
    <row r="1195" spans="1:7" s="46" customFormat="1" ht="51" x14ac:dyDescent="0.25">
      <c r="A1195" s="532"/>
      <c r="B1195" s="535"/>
      <c r="C1195" s="98" t="s">
        <v>83</v>
      </c>
      <c r="D1195" s="90">
        <v>0</v>
      </c>
      <c r="E1195" s="90">
        <v>0</v>
      </c>
      <c r="F1195" s="252">
        <v>0</v>
      </c>
      <c r="G1195" s="90">
        <v>0</v>
      </c>
    </row>
    <row r="1196" spans="1:7" s="46" customFormat="1" ht="51" x14ac:dyDescent="0.25">
      <c r="A1196" s="532"/>
      <c r="B1196" s="535"/>
      <c r="C1196" s="99" t="s">
        <v>339</v>
      </c>
      <c r="D1196" s="90">
        <v>30</v>
      </c>
      <c r="E1196" s="90">
        <v>0</v>
      </c>
      <c r="F1196" s="252">
        <f t="shared" si="160"/>
        <v>0</v>
      </c>
      <c r="G1196" s="90">
        <v>0</v>
      </c>
    </row>
    <row r="1197" spans="1:7" s="46" customFormat="1" ht="25.5" x14ac:dyDescent="0.25">
      <c r="A1197" s="533"/>
      <c r="B1197" s="536"/>
      <c r="C1197" s="100" t="s">
        <v>345</v>
      </c>
      <c r="D1197" s="90">
        <v>0</v>
      </c>
      <c r="E1197" s="90">
        <v>0</v>
      </c>
      <c r="F1197" s="252">
        <v>0</v>
      </c>
      <c r="G1197" s="90">
        <v>0</v>
      </c>
    </row>
    <row r="1198" spans="1:7" s="46" customFormat="1" ht="15" customHeight="1" x14ac:dyDescent="0.25">
      <c r="A1198" s="531"/>
      <c r="B1198" s="534" t="s">
        <v>932</v>
      </c>
      <c r="C1198" s="100" t="s">
        <v>343</v>
      </c>
      <c r="D1198" s="94">
        <v>245</v>
      </c>
      <c r="E1198" s="94">
        <v>0</v>
      </c>
      <c r="F1198" s="252">
        <f t="shared" si="160"/>
        <v>0</v>
      </c>
      <c r="G1198" s="94">
        <v>0</v>
      </c>
    </row>
    <row r="1199" spans="1:7" s="46" customFormat="1" ht="38.25" x14ac:dyDescent="0.25">
      <c r="A1199" s="532"/>
      <c r="B1199" s="535"/>
      <c r="C1199" s="97" t="s">
        <v>344</v>
      </c>
      <c r="D1199" s="94">
        <v>0</v>
      </c>
      <c r="E1199" s="94">
        <v>0</v>
      </c>
      <c r="F1199" s="252">
        <v>0</v>
      </c>
      <c r="G1199" s="94">
        <v>0</v>
      </c>
    </row>
    <row r="1200" spans="1:7" s="46" customFormat="1" ht="51" x14ac:dyDescent="0.25">
      <c r="A1200" s="532"/>
      <c r="B1200" s="535"/>
      <c r="C1200" s="98" t="s">
        <v>83</v>
      </c>
      <c r="D1200" s="94">
        <v>0</v>
      </c>
      <c r="E1200" s="94">
        <v>0</v>
      </c>
      <c r="F1200" s="252">
        <v>0</v>
      </c>
      <c r="G1200" s="94">
        <v>0</v>
      </c>
    </row>
    <row r="1201" spans="1:7" s="46" customFormat="1" ht="51" x14ac:dyDescent="0.25">
      <c r="A1201" s="532"/>
      <c r="B1201" s="535"/>
      <c r="C1201" s="99" t="s">
        <v>339</v>
      </c>
      <c r="D1201" s="94">
        <v>245</v>
      </c>
      <c r="E1201" s="94">
        <v>25</v>
      </c>
      <c r="F1201" s="252">
        <f t="shared" ref="F1201:F1221" si="161">E1201/D1201</f>
        <v>0.10204081632653061</v>
      </c>
      <c r="G1201" s="94">
        <v>25</v>
      </c>
    </row>
    <row r="1202" spans="1:7" s="46" customFormat="1" ht="25.5" x14ac:dyDescent="0.25">
      <c r="A1202" s="533"/>
      <c r="B1202" s="536"/>
      <c r="C1202" s="100" t="s">
        <v>345</v>
      </c>
      <c r="D1202" s="94">
        <v>0</v>
      </c>
      <c r="E1202" s="94">
        <v>0</v>
      </c>
      <c r="F1202" s="252">
        <v>0</v>
      </c>
      <c r="G1202" s="94">
        <v>0</v>
      </c>
    </row>
    <row r="1203" spans="1:7" s="46" customFormat="1" ht="15" customHeight="1" x14ac:dyDescent="0.25">
      <c r="A1203" s="531"/>
      <c r="B1203" s="534" t="s">
        <v>933</v>
      </c>
      <c r="C1203" s="100" t="s">
        <v>343</v>
      </c>
      <c r="D1203" s="90">
        <v>75</v>
      </c>
      <c r="E1203" s="90">
        <v>0</v>
      </c>
      <c r="F1203" s="252">
        <f t="shared" si="161"/>
        <v>0</v>
      </c>
      <c r="G1203" s="90">
        <v>0</v>
      </c>
    </row>
    <row r="1204" spans="1:7" s="46" customFormat="1" ht="38.25" x14ac:dyDescent="0.25">
      <c r="A1204" s="532"/>
      <c r="B1204" s="535"/>
      <c r="C1204" s="97" t="s">
        <v>344</v>
      </c>
      <c r="D1204" s="90">
        <v>0</v>
      </c>
      <c r="E1204" s="90">
        <v>0</v>
      </c>
      <c r="F1204" s="252">
        <v>0</v>
      </c>
      <c r="G1204" s="90">
        <v>0</v>
      </c>
    </row>
    <row r="1205" spans="1:7" s="46" customFormat="1" ht="51" x14ac:dyDescent="0.25">
      <c r="A1205" s="532"/>
      <c r="B1205" s="535"/>
      <c r="C1205" s="98" t="s">
        <v>83</v>
      </c>
      <c r="D1205" s="90">
        <v>0</v>
      </c>
      <c r="E1205" s="90">
        <v>0</v>
      </c>
      <c r="F1205" s="252">
        <v>0</v>
      </c>
      <c r="G1205" s="90">
        <v>0</v>
      </c>
    </row>
    <row r="1206" spans="1:7" s="46" customFormat="1" ht="51" x14ac:dyDescent="0.25">
      <c r="A1206" s="532"/>
      <c r="B1206" s="535"/>
      <c r="C1206" s="99" t="s">
        <v>339</v>
      </c>
      <c r="D1206" s="90">
        <v>75</v>
      </c>
      <c r="E1206" s="90">
        <v>0</v>
      </c>
      <c r="F1206" s="252">
        <f t="shared" si="161"/>
        <v>0</v>
      </c>
      <c r="G1206" s="90">
        <v>0</v>
      </c>
    </row>
    <row r="1207" spans="1:7" s="46" customFormat="1" ht="25.5" x14ac:dyDescent="0.25">
      <c r="A1207" s="533"/>
      <c r="B1207" s="536"/>
      <c r="C1207" s="100" t="s">
        <v>345</v>
      </c>
      <c r="D1207" s="90">
        <v>0</v>
      </c>
      <c r="E1207" s="90">
        <v>0</v>
      </c>
      <c r="F1207" s="252">
        <v>0</v>
      </c>
      <c r="G1207" s="90">
        <v>0</v>
      </c>
    </row>
    <row r="1208" spans="1:7" s="46" customFormat="1" ht="15" customHeight="1" x14ac:dyDescent="0.25">
      <c r="A1208" s="531"/>
      <c r="B1208" s="534" t="s">
        <v>934</v>
      </c>
      <c r="C1208" s="100" t="s">
        <v>343</v>
      </c>
      <c r="D1208" s="90">
        <v>30</v>
      </c>
      <c r="E1208" s="90">
        <v>0</v>
      </c>
      <c r="F1208" s="252">
        <f t="shared" si="161"/>
        <v>0</v>
      </c>
      <c r="G1208" s="90">
        <v>0</v>
      </c>
    </row>
    <row r="1209" spans="1:7" s="46" customFormat="1" ht="38.25" x14ac:dyDescent="0.25">
      <c r="A1209" s="532"/>
      <c r="B1209" s="535"/>
      <c r="C1209" s="97" t="s">
        <v>344</v>
      </c>
      <c r="D1209" s="90">
        <v>0</v>
      </c>
      <c r="E1209" s="90">
        <v>0</v>
      </c>
      <c r="F1209" s="252">
        <v>0</v>
      </c>
      <c r="G1209" s="90">
        <v>0</v>
      </c>
    </row>
    <row r="1210" spans="1:7" s="46" customFormat="1" ht="51" x14ac:dyDescent="0.25">
      <c r="A1210" s="532"/>
      <c r="B1210" s="535"/>
      <c r="C1210" s="98" t="s">
        <v>83</v>
      </c>
      <c r="D1210" s="90">
        <v>0</v>
      </c>
      <c r="E1210" s="90">
        <v>0</v>
      </c>
      <c r="F1210" s="252">
        <v>0</v>
      </c>
      <c r="G1210" s="90">
        <v>0</v>
      </c>
    </row>
    <row r="1211" spans="1:7" s="46" customFormat="1" ht="51" x14ac:dyDescent="0.25">
      <c r="A1211" s="532"/>
      <c r="B1211" s="535"/>
      <c r="C1211" s="99" t="s">
        <v>339</v>
      </c>
      <c r="D1211" s="90">
        <v>30</v>
      </c>
      <c r="E1211" s="90">
        <v>0</v>
      </c>
      <c r="F1211" s="252">
        <f t="shared" si="161"/>
        <v>0</v>
      </c>
      <c r="G1211" s="90">
        <v>0</v>
      </c>
    </row>
    <row r="1212" spans="1:7" s="46" customFormat="1" ht="25.5" x14ac:dyDescent="0.25">
      <c r="A1212" s="533"/>
      <c r="B1212" s="536"/>
      <c r="C1212" s="100" t="s">
        <v>345</v>
      </c>
      <c r="D1212" s="90">
        <v>0</v>
      </c>
      <c r="E1212" s="90">
        <v>0</v>
      </c>
      <c r="F1212" s="252">
        <v>0</v>
      </c>
      <c r="G1212" s="90">
        <v>0</v>
      </c>
    </row>
    <row r="1213" spans="1:7" s="46" customFormat="1" ht="15" customHeight="1" x14ac:dyDescent="0.25">
      <c r="A1213" s="531"/>
      <c r="B1213" s="534" t="s">
        <v>935</v>
      </c>
      <c r="C1213" s="100" t="s">
        <v>343</v>
      </c>
      <c r="D1213" s="90">
        <v>25</v>
      </c>
      <c r="E1213" s="90">
        <v>25</v>
      </c>
      <c r="F1213" s="252">
        <f t="shared" si="161"/>
        <v>1</v>
      </c>
      <c r="G1213" s="90">
        <v>25</v>
      </c>
    </row>
    <row r="1214" spans="1:7" s="46" customFormat="1" ht="38.25" x14ac:dyDescent="0.25">
      <c r="A1214" s="532"/>
      <c r="B1214" s="535"/>
      <c r="C1214" s="97" t="s">
        <v>344</v>
      </c>
      <c r="D1214" s="90">
        <v>0</v>
      </c>
      <c r="E1214" s="90">
        <v>0</v>
      </c>
      <c r="F1214" s="252">
        <v>0</v>
      </c>
      <c r="G1214" s="90">
        <v>0</v>
      </c>
    </row>
    <row r="1215" spans="1:7" s="46" customFormat="1" ht="51" x14ac:dyDescent="0.25">
      <c r="A1215" s="532"/>
      <c r="B1215" s="535"/>
      <c r="C1215" s="98" t="s">
        <v>83</v>
      </c>
      <c r="D1215" s="90">
        <v>0</v>
      </c>
      <c r="E1215" s="90">
        <v>0</v>
      </c>
      <c r="F1215" s="252">
        <v>0</v>
      </c>
      <c r="G1215" s="90">
        <v>0</v>
      </c>
    </row>
    <row r="1216" spans="1:7" s="46" customFormat="1" ht="51" x14ac:dyDescent="0.25">
      <c r="A1216" s="532"/>
      <c r="B1216" s="535"/>
      <c r="C1216" s="99" t="s">
        <v>339</v>
      </c>
      <c r="D1216" s="90">
        <v>25</v>
      </c>
      <c r="E1216" s="90">
        <v>25</v>
      </c>
      <c r="F1216" s="252">
        <f t="shared" si="161"/>
        <v>1</v>
      </c>
      <c r="G1216" s="90">
        <v>25</v>
      </c>
    </row>
    <row r="1217" spans="1:7" s="46" customFormat="1" ht="25.5" x14ac:dyDescent="0.25">
      <c r="A1217" s="533"/>
      <c r="B1217" s="536"/>
      <c r="C1217" s="100" t="s">
        <v>345</v>
      </c>
      <c r="D1217" s="90">
        <v>0</v>
      </c>
      <c r="E1217" s="90">
        <v>0</v>
      </c>
      <c r="F1217" s="252">
        <v>0</v>
      </c>
      <c r="G1217" s="90">
        <v>0</v>
      </c>
    </row>
    <row r="1218" spans="1:7" s="46" customFormat="1" ht="15" customHeight="1" x14ac:dyDescent="0.25">
      <c r="A1218" s="531"/>
      <c r="B1218" s="534" t="s">
        <v>936</v>
      </c>
      <c r="C1218" s="100" t="s">
        <v>343</v>
      </c>
      <c r="D1218" s="90">
        <v>115</v>
      </c>
      <c r="E1218" s="90">
        <v>0</v>
      </c>
      <c r="F1218" s="252">
        <f t="shared" si="161"/>
        <v>0</v>
      </c>
      <c r="G1218" s="90">
        <v>0</v>
      </c>
    </row>
    <row r="1219" spans="1:7" s="46" customFormat="1" ht="38.25" x14ac:dyDescent="0.25">
      <c r="A1219" s="532"/>
      <c r="B1219" s="535"/>
      <c r="C1219" s="97" t="s">
        <v>344</v>
      </c>
      <c r="D1219" s="90">
        <v>0</v>
      </c>
      <c r="E1219" s="90">
        <v>0</v>
      </c>
      <c r="F1219" s="252">
        <v>0</v>
      </c>
      <c r="G1219" s="90">
        <v>0</v>
      </c>
    </row>
    <row r="1220" spans="1:7" s="46" customFormat="1" ht="51" x14ac:dyDescent="0.25">
      <c r="A1220" s="532"/>
      <c r="B1220" s="535"/>
      <c r="C1220" s="98" t="s">
        <v>83</v>
      </c>
      <c r="D1220" s="90">
        <v>0</v>
      </c>
      <c r="E1220" s="90">
        <v>0</v>
      </c>
      <c r="F1220" s="252">
        <v>0</v>
      </c>
      <c r="G1220" s="90">
        <v>0</v>
      </c>
    </row>
    <row r="1221" spans="1:7" s="46" customFormat="1" ht="51" x14ac:dyDescent="0.25">
      <c r="A1221" s="532"/>
      <c r="B1221" s="535"/>
      <c r="C1221" s="99" t="s">
        <v>339</v>
      </c>
      <c r="D1221" s="90">
        <v>115</v>
      </c>
      <c r="E1221" s="90">
        <v>0</v>
      </c>
      <c r="F1221" s="252">
        <f t="shared" si="161"/>
        <v>0</v>
      </c>
      <c r="G1221" s="90">
        <v>0</v>
      </c>
    </row>
    <row r="1222" spans="1:7" s="46" customFormat="1" ht="25.5" x14ac:dyDescent="0.25">
      <c r="A1222" s="533"/>
      <c r="B1222" s="536"/>
      <c r="C1222" s="100" t="s">
        <v>345</v>
      </c>
      <c r="D1222" s="94">
        <v>0</v>
      </c>
      <c r="E1222" s="94">
        <v>0</v>
      </c>
      <c r="F1222" s="252">
        <v>0</v>
      </c>
      <c r="G1222" s="94">
        <v>0</v>
      </c>
    </row>
    <row r="1223" spans="1:7" ht="15.75" x14ac:dyDescent="0.25">
      <c r="A1223" s="446" t="s">
        <v>377</v>
      </c>
      <c r="B1223" s="452"/>
      <c r="C1223" s="452"/>
      <c r="D1223" s="452"/>
      <c r="E1223" s="452"/>
      <c r="F1223" s="452"/>
      <c r="G1223" s="453"/>
    </row>
    <row r="1224" spans="1:7" ht="15" customHeight="1" x14ac:dyDescent="0.25">
      <c r="A1224" s="555"/>
      <c r="B1224" s="551" t="s">
        <v>10</v>
      </c>
      <c r="C1224" s="36" t="s">
        <v>343</v>
      </c>
      <c r="D1224" s="102">
        <f>D1225+D1226+D1227+D1228</f>
        <v>144370.85999999999</v>
      </c>
      <c r="E1224" s="102">
        <f t="shared" ref="E1224" si="162">E1225+E1226+E1227+E1228</f>
        <v>84293.709999999992</v>
      </c>
      <c r="F1224" s="199">
        <f>E1224/D1224</f>
        <v>0.58386927943769262</v>
      </c>
      <c r="G1224" s="185">
        <f t="shared" ref="G1224" si="163">G1225+G1226+G1227+G1228</f>
        <v>84293.709999999992</v>
      </c>
    </row>
    <row r="1225" spans="1:7" ht="38.25" x14ac:dyDescent="0.25">
      <c r="A1225" s="549"/>
      <c r="B1225" s="552"/>
      <c r="C1225" s="37" t="s">
        <v>344</v>
      </c>
      <c r="D1225" s="101">
        <f>D1230+D1245+D1260+D1275+D1290+D1305+D1320</f>
        <v>1844.1</v>
      </c>
      <c r="E1225" s="101">
        <f>E1230+E1245+E1260+E1275+E1290+E1305+E1320</f>
        <v>0</v>
      </c>
      <c r="F1225" s="199">
        <f t="shared" ref="F1225:F1286" si="164">E1225/D1225</f>
        <v>0</v>
      </c>
      <c r="G1225" s="184">
        <f>G1230+G1245+G1260+G1275+G1290+G1305+G1320</f>
        <v>0</v>
      </c>
    </row>
    <row r="1226" spans="1:7" ht="51" x14ac:dyDescent="0.25">
      <c r="A1226" s="549"/>
      <c r="B1226" s="552"/>
      <c r="C1226" s="53" t="s">
        <v>83</v>
      </c>
      <c r="D1226" s="101">
        <f t="shared" ref="D1226:E1228" si="165">D1231+D1246+D1261+D1276+D1291+D1306+D1321</f>
        <v>96821</v>
      </c>
      <c r="E1226" s="101">
        <f t="shared" si="165"/>
        <v>73799.259999999995</v>
      </c>
      <c r="F1226" s="199">
        <f t="shared" si="164"/>
        <v>0.76222369114138455</v>
      </c>
      <c r="G1226" s="184">
        <f t="shared" ref="G1226:G1228" si="166">G1231+G1246+G1261+G1276+G1291+G1306+G1321</f>
        <v>73799.259999999995</v>
      </c>
    </row>
    <row r="1227" spans="1:7" ht="51" x14ac:dyDescent="0.25">
      <c r="A1227" s="549"/>
      <c r="B1227" s="552"/>
      <c r="C1227" s="53" t="s">
        <v>339</v>
      </c>
      <c r="D1227" s="101">
        <f t="shared" si="165"/>
        <v>18255.699999999997</v>
      </c>
      <c r="E1227" s="101">
        <f t="shared" si="165"/>
        <v>10494.45</v>
      </c>
      <c r="F1227" s="199">
        <f t="shared" si="164"/>
        <v>0.57485881122060523</v>
      </c>
      <c r="G1227" s="184">
        <f t="shared" si="166"/>
        <v>10494.45</v>
      </c>
    </row>
    <row r="1228" spans="1:7" ht="25.5" x14ac:dyDescent="0.25">
      <c r="A1228" s="550"/>
      <c r="B1228" s="553"/>
      <c r="C1228" s="53" t="s">
        <v>345</v>
      </c>
      <c r="D1228" s="101">
        <f t="shared" si="165"/>
        <v>27450.059999999998</v>
      </c>
      <c r="E1228" s="101">
        <f t="shared" si="165"/>
        <v>0</v>
      </c>
      <c r="F1228" s="199">
        <f t="shared" si="164"/>
        <v>0</v>
      </c>
      <c r="G1228" s="184">
        <f t="shared" si="166"/>
        <v>0</v>
      </c>
    </row>
    <row r="1229" spans="1:7" ht="15" customHeight="1" x14ac:dyDescent="0.25">
      <c r="A1229" s="564" t="s">
        <v>378</v>
      </c>
      <c r="B1229" s="712"/>
      <c r="C1229" s="286" t="s">
        <v>343</v>
      </c>
      <c r="D1229" s="309">
        <f>D1230+D1231+D1232+D1233</f>
        <v>19268.28</v>
      </c>
      <c r="E1229" s="309">
        <f t="shared" ref="E1229:G1229" si="167">E1230+E1231+E1232+E1233</f>
        <v>0</v>
      </c>
      <c r="F1229" s="322">
        <f t="shared" si="164"/>
        <v>0</v>
      </c>
      <c r="G1229" s="311">
        <f t="shared" si="167"/>
        <v>0</v>
      </c>
    </row>
    <row r="1230" spans="1:7" ht="38.25" x14ac:dyDescent="0.25">
      <c r="A1230" s="564"/>
      <c r="B1230" s="712"/>
      <c r="C1230" s="290" t="s">
        <v>344</v>
      </c>
      <c r="D1230" s="309">
        <f>D1235</f>
        <v>0</v>
      </c>
      <c r="E1230" s="309">
        <f t="shared" ref="E1230:G1233" si="168">E1235</f>
        <v>0</v>
      </c>
      <c r="F1230" s="322">
        <v>0</v>
      </c>
      <c r="G1230" s="311">
        <f t="shared" si="168"/>
        <v>0</v>
      </c>
    </row>
    <row r="1231" spans="1:7" ht="51" x14ac:dyDescent="0.25">
      <c r="A1231" s="564"/>
      <c r="B1231" s="712"/>
      <c r="C1231" s="291" t="s">
        <v>83</v>
      </c>
      <c r="D1231" s="309">
        <f>D1236</f>
        <v>0</v>
      </c>
      <c r="E1231" s="309">
        <f t="shared" si="168"/>
        <v>0</v>
      </c>
      <c r="F1231" s="322">
        <v>0</v>
      </c>
      <c r="G1231" s="311">
        <f t="shared" si="168"/>
        <v>0</v>
      </c>
    </row>
    <row r="1232" spans="1:7" ht="51" x14ac:dyDescent="0.25">
      <c r="A1232" s="564"/>
      <c r="B1232" s="712"/>
      <c r="C1232" s="291" t="s">
        <v>339</v>
      </c>
      <c r="D1232" s="309">
        <f>D1237</f>
        <v>3059.1</v>
      </c>
      <c r="E1232" s="309">
        <f t="shared" si="168"/>
        <v>0</v>
      </c>
      <c r="F1232" s="322">
        <f t="shared" si="164"/>
        <v>0</v>
      </c>
      <c r="G1232" s="311">
        <f t="shared" si="168"/>
        <v>0</v>
      </c>
    </row>
    <row r="1233" spans="1:7" ht="25.5" x14ac:dyDescent="0.25">
      <c r="A1233" s="713"/>
      <c r="B1233" s="714"/>
      <c r="C1233" s="291" t="s">
        <v>345</v>
      </c>
      <c r="D1233" s="309">
        <f>D1238</f>
        <v>16209.18</v>
      </c>
      <c r="E1233" s="309">
        <f t="shared" si="168"/>
        <v>0</v>
      </c>
      <c r="F1233" s="322">
        <f t="shared" si="164"/>
        <v>0</v>
      </c>
      <c r="G1233" s="311">
        <f t="shared" si="168"/>
        <v>0</v>
      </c>
    </row>
    <row r="1234" spans="1:7" ht="15" customHeight="1" x14ac:dyDescent="0.25">
      <c r="A1234" s="383"/>
      <c r="B1234" s="386" t="s">
        <v>379</v>
      </c>
      <c r="C1234" s="35" t="s">
        <v>343</v>
      </c>
      <c r="D1234" s="84">
        <f>D1235+D1236+D1237+D1238</f>
        <v>19268.28</v>
      </c>
      <c r="E1234" s="84">
        <f t="shared" ref="E1234:G1234" si="169">E1235+E1236+E1237+E1238</f>
        <v>0</v>
      </c>
      <c r="F1234" s="253">
        <f t="shared" si="164"/>
        <v>0</v>
      </c>
      <c r="G1234" s="186">
        <f t="shared" si="169"/>
        <v>0</v>
      </c>
    </row>
    <row r="1235" spans="1:7" ht="38.25" x14ac:dyDescent="0.25">
      <c r="A1235" s="384"/>
      <c r="B1235" s="387"/>
      <c r="C1235" s="66" t="s">
        <v>344</v>
      </c>
      <c r="D1235" s="84">
        <f>D1240</f>
        <v>0</v>
      </c>
      <c r="E1235" s="84">
        <f>E1240</f>
        <v>0</v>
      </c>
      <c r="F1235" s="253">
        <v>0</v>
      </c>
      <c r="G1235" s="186">
        <f>G1240</f>
        <v>0</v>
      </c>
    </row>
    <row r="1236" spans="1:7" ht="51" x14ac:dyDescent="0.25">
      <c r="A1236" s="384"/>
      <c r="B1236" s="387"/>
      <c r="C1236" s="52" t="s">
        <v>83</v>
      </c>
      <c r="D1236" s="84">
        <f t="shared" ref="D1236:E1238" si="170">D1241</f>
        <v>0</v>
      </c>
      <c r="E1236" s="84">
        <f t="shared" si="170"/>
        <v>0</v>
      </c>
      <c r="F1236" s="253">
        <v>0</v>
      </c>
      <c r="G1236" s="186">
        <f t="shared" ref="G1236:G1238" si="171">G1241</f>
        <v>0</v>
      </c>
    </row>
    <row r="1237" spans="1:7" ht="51" x14ac:dyDescent="0.25">
      <c r="A1237" s="384"/>
      <c r="B1237" s="387"/>
      <c r="C1237" s="52" t="s">
        <v>339</v>
      </c>
      <c r="D1237" s="84">
        <f t="shared" si="170"/>
        <v>3059.1</v>
      </c>
      <c r="E1237" s="84">
        <f t="shared" si="170"/>
        <v>0</v>
      </c>
      <c r="F1237" s="253">
        <f t="shared" si="164"/>
        <v>0</v>
      </c>
      <c r="G1237" s="186">
        <f t="shared" si="171"/>
        <v>0</v>
      </c>
    </row>
    <row r="1238" spans="1:7" ht="25.5" x14ac:dyDescent="0.25">
      <c r="A1238" s="385"/>
      <c r="B1238" s="388"/>
      <c r="C1238" s="52" t="s">
        <v>345</v>
      </c>
      <c r="D1238" s="84">
        <f>D1243</f>
        <v>16209.18</v>
      </c>
      <c r="E1238" s="84">
        <f t="shared" si="170"/>
        <v>0</v>
      </c>
      <c r="F1238" s="253">
        <f t="shared" si="164"/>
        <v>0</v>
      </c>
      <c r="G1238" s="186">
        <f t="shared" si="171"/>
        <v>0</v>
      </c>
    </row>
    <row r="1239" spans="1:7" ht="89.25" customHeight="1" x14ac:dyDescent="0.25">
      <c r="A1239" s="383"/>
      <c r="B1239" s="386" t="s">
        <v>380</v>
      </c>
      <c r="C1239" s="35" t="s">
        <v>343</v>
      </c>
      <c r="D1239" s="84">
        <f>D1240+D1241+D1242+D1243</f>
        <v>19268.28</v>
      </c>
      <c r="E1239" s="84">
        <f t="shared" ref="E1239:G1239" si="172">E1240+E1241+E1242+E1243</f>
        <v>0</v>
      </c>
      <c r="F1239" s="253">
        <f t="shared" si="164"/>
        <v>0</v>
      </c>
      <c r="G1239" s="186">
        <f t="shared" si="172"/>
        <v>0</v>
      </c>
    </row>
    <row r="1240" spans="1:7" ht="38.25" x14ac:dyDescent="0.25">
      <c r="A1240" s="384"/>
      <c r="B1240" s="387"/>
      <c r="C1240" s="66" t="s">
        <v>344</v>
      </c>
      <c r="D1240" s="84">
        <v>0</v>
      </c>
      <c r="E1240" s="84">
        <v>0</v>
      </c>
      <c r="F1240" s="253">
        <v>0</v>
      </c>
      <c r="G1240" s="186">
        <v>0</v>
      </c>
    </row>
    <row r="1241" spans="1:7" ht="51" x14ac:dyDescent="0.25">
      <c r="A1241" s="384"/>
      <c r="B1241" s="387"/>
      <c r="C1241" s="52" t="s">
        <v>83</v>
      </c>
      <c r="D1241" s="84">
        <v>0</v>
      </c>
      <c r="E1241" s="84">
        <v>0</v>
      </c>
      <c r="F1241" s="253">
        <v>0</v>
      </c>
      <c r="G1241" s="186">
        <v>0</v>
      </c>
    </row>
    <row r="1242" spans="1:7" ht="51" x14ac:dyDescent="0.25">
      <c r="A1242" s="384"/>
      <c r="B1242" s="387"/>
      <c r="C1242" s="52" t="s">
        <v>339</v>
      </c>
      <c r="D1242" s="84">
        <v>3059.1</v>
      </c>
      <c r="E1242" s="84">
        <v>0</v>
      </c>
      <c r="F1242" s="253">
        <f t="shared" si="164"/>
        <v>0</v>
      </c>
      <c r="G1242" s="186">
        <v>0</v>
      </c>
    </row>
    <row r="1243" spans="1:7" ht="25.5" x14ac:dyDescent="0.25">
      <c r="A1243" s="385"/>
      <c r="B1243" s="388"/>
      <c r="C1243" s="52" t="s">
        <v>345</v>
      </c>
      <c r="D1243" s="84">
        <v>16209.18</v>
      </c>
      <c r="E1243" s="84">
        <v>0</v>
      </c>
      <c r="F1243" s="253">
        <f t="shared" si="164"/>
        <v>0</v>
      </c>
      <c r="G1243" s="186">
        <v>0</v>
      </c>
    </row>
    <row r="1244" spans="1:7" ht="15" customHeight="1" x14ac:dyDescent="0.25">
      <c r="A1244" s="710" t="s">
        <v>381</v>
      </c>
      <c r="B1244" s="711"/>
      <c r="C1244" s="286" t="s">
        <v>343</v>
      </c>
      <c r="D1244" s="309">
        <f t="shared" ref="D1244:E1244" si="173">D1245+D1246+D1247+D1248</f>
        <v>11943.48</v>
      </c>
      <c r="E1244" s="309">
        <f t="shared" si="173"/>
        <v>0</v>
      </c>
      <c r="F1244" s="322">
        <f t="shared" si="164"/>
        <v>0</v>
      </c>
      <c r="G1244" s="311">
        <f t="shared" ref="G1244" si="174">G1245+G1246+G1247+G1248</f>
        <v>0</v>
      </c>
    </row>
    <row r="1245" spans="1:7" ht="38.25" x14ac:dyDescent="0.25">
      <c r="A1245" s="564"/>
      <c r="B1245" s="712"/>
      <c r="C1245" s="290" t="s">
        <v>344</v>
      </c>
      <c r="D1245" s="309">
        <f t="shared" ref="D1245:E1248" si="175">D1250</f>
        <v>0</v>
      </c>
      <c r="E1245" s="309">
        <f t="shared" si="175"/>
        <v>0</v>
      </c>
      <c r="F1245" s="322">
        <v>0</v>
      </c>
      <c r="G1245" s="311">
        <f t="shared" ref="G1245:G1248" si="176">G1250</f>
        <v>0</v>
      </c>
    </row>
    <row r="1246" spans="1:7" ht="51" x14ac:dyDescent="0.25">
      <c r="A1246" s="564"/>
      <c r="B1246" s="712"/>
      <c r="C1246" s="291" t="s">
        <v>83</v>
      </c>
      <c r="D1246" s="309">
        <f t="shared" si="175"/>
        <v>0</v>
      </c>
      <c r="E1246" s="309">
        <f t="shared" si="175"/>
        <v>0</v>
      </c>
      <c r="F1246" s="322">
        <v>0</v>
      </c>
      <c r="G1246" s="311">
        <f t="shared" si="176"/>
        <v>0</v>
      </c>
    </row>
    <row r="1247" spans="1:7" ht="51" x14ac:dyDescent="0.25">
      <c r="A1247" s="564"/>
      <c r="B1247" s="712"/>
      <c r="C1247" s="291" t="s">
        <v>339</v>
      </c>
      <c r="D1247" s="309">
        <f t="shared" si="175"/>
        <v>702.6</v>
      </c>
      <c r="E1247" s="309">
        <f t="shared" si="175"/>
        <v>0</v>
      </c>
      <c r="F1247" s="322">
        <f t="shared" si="164"/>
        <v>0</v>
      </c>
      <c r="G1247" s="311">
        <f t="shared" si="176"/>
        <v>0</v>
      </c>
    </row>
    <row r="1248" spans="1:7" ht="25.5" x14ac:dyDescent="0.25">
      <c r="A1248" s="713"/>
      <c r="B1248" s="714"/>
      <c r="C1248" s="291" t="s">
        <v>345</v>
      </c>
      <c r="D1248" s="309">
        <f t="shared" si="175"/>
        <v>11240.88</v>
      </c>
      <c r="E1248" s="309">
        <f t="shared" si="175"/>
        <v>0</v>
      </c>
      <c r="F1248" s="322">
        <f t="shared" si="164"/>
        <v>0</v>
      </c>
      <c r="G1248" s="311">
        <f t="shared" si="176"/>
        <v>0</v>
      </c>
    </row>
    <row r="1249" spans="1:7" ht="15" customHeight="1" x14ac:dyDescent="0.25">
      <c r="A1249" s="383"/>
      <c r="B1249" s="386" t="s">
        <v>382</v>
      </c>
      <c r="C1249" s="35" t="s">
        <v>343</v>
      </c>
      <c r="D1249" s="84">
        <f t="shared" ref="D1249:E1249" si="177">D1250+D1251+D1252+D1253</f>
        <v>11943.48</v>
      </c>
      <c r="E1249" s="84">
        <f t="shared" si="177"/>
        <v>0</v>
      </c>
      <c r="F1249" s="253">
        <f t="shared" si="164"/>
        <v>0</v>
      </c>
      <c r="G1249" s="186">
        <f t="shared" ref="G1249" si="178">G1250+G1251+G1252+G1253</f>
        <v>0</v>
      </c>
    </row>
    <row r="1250" spans="1:7" ht="38.25" x14ac:dyDescent="0.25">
      <c r="A1250" s="384"/>
      <c r="B1250" s="387"/>
      <c r="C1250" s="66" t="s">
        <v>344</v>
      </c>
      <c r="D1250" s="84">
        <f t="shared" ref="D1250:E1253" si="179">D1255</f>
        <v>0</v>
      </c>
      <c r="E1250" s="84">
        <f t="shared" si="179"/>
        <v>0</v>
      </c>
      <c r="F1250" s="253">
        <v>0</v>
      </c>
      <c r="G1250" s="186">
        <f t="shared" ref="G1250:G1313" si="180">G1255</f>
        <v>0</v>
      </c>
    </row>
    <row r="1251" spans="1:7" ht="51" x14ac:dyDescent="0.25">
      <c r="A1251" s="384"/>
      <c r="B1251" s="387"/>
      <c r="C1251" s="52" t="s">
        <v>83</v>
      </c>
      <c r="D1251" s="84">
        <f t="shared" si="179"/>
        <v>0</v>
      </c>
      <c r="E1251" s="84">
        <f t="shared" si="179"/>
        <v>0</v>
      </c>
      <c r="F1251" s="253">
        <v>0</v>
      </c>
      <c r="G1251" s="186">
        <f t="shared" si="180"/>
        <v>0</v>
      </c>
    </row>
    <row r="1252" spans="1:7" ht="51" x14ac:dyDescent="0.25">
      <c r="A1252" s="384"/>
      <c r="B1252" s="387"/>
      <c r="C1252" s="52" t="s">
        <v>339</v>
      </c>
      <c r="D1252" s="84">
        <f t="shared" si="179"/>
        <v>702.6</v>
      </c>
      <c r="E1252" s="84">
        <f t="shared" si="179"/>
        <v>0</v>
      </c>
      <c r="F1252" s="253">
        <f t="shared" si="164"/>
        <v>0</v>
      </c>
      <c r="G1252" s="186">
        <f t="shared" si="180"/>
        <v>0</v>
      </c>
    </row>
    <row r="1253" spans="1:7" ht="25.5" x14ac:dyDescent="0.25">
      <c r="A1253" s="385"/>
      <c r="B1253" s="388"/>
      <c r="C1253" s="52" t="s">
        <v>345</v>
      </c>
      <c r="D1253" s="84">
        <f t="shared" si="179"/>
        <v>11240.88</v>
      </c>
      <c r="E1253" s="84">
        <f t="shared" si="179"/>
        <v>0</v>
      </c>
      <c r="F1253" s="253">
        <f t="shared" si="164"/>
        <v>0</v>
      </c>
      <c r="G1253" s="186">
        <f t="shared" si="180"/>
        <v>0</v>
      </c>
    </row>
    <row r="1254" spans="1:7" ht="25.5" customHeight="1" x14ac:dyDescent="0.25">
      <c r="A1254" s="383"/>
      <c r="B1254" s="386" t="s">
        <v>383</v>
      </c>
      <c r="C1254" s="35" t="s">
        <v>343</v>
      </c>
      <c r="D1254" s="84">
        <f t="shared" ref="D1254:E1254" si="181">D1255+D1256+D1257+D1258</f>
        <v>11943.48</v>
      </c>
      <c r="E1254" s="84">
        <f t="shared" si="181"/>
        <v>0</v>
      </c>
      <c r="F1254" s="253">
        <f t="shared" si="164"/>
        <v>0</v>
      </c>
      <c r="G1254" s="186">
        <f t="shared" ref="G1254" si="182">G1255+G1256+G1257+G1258</f>
        <v>0</v>
      </c>
    </row>
    <row r="1255" spans="1:7" ht="38.25" x14ac:dyDescent="0.25">
      <c r="A1255" s="384"/>
      <c r="B1255" s="387"/>
      <c r="C1255" s="66" t="s">
        <v>344</v>
      </c>
      <c r="D1255" s="84">
        <v>0</v>
      </c>
      <c r="E1255" s="84">
        <v>0</v>
      </c>
      <c r="F1255" s="253">
        <v>0</v>
      </c>
      <c r="G1255" s="186">
        <v>0</v>
      </c>
    </row>
    <row r="1256" spans="1:7" ht="51" x14ac:dyDescent="0.25">
      <c r="A1256" s="384"/>
      <c r="B1256" s="387"/>
      <c r="C1256" s="52" t="s">
        <v>83</v>
      </c>
      <c r="D1256" s="84">
        <v>0</v>
      </c>
      <c r="E1256" s="84">
        <v>0</v>
      </c>
      <c r="F1256" s="253">
        <v>0</v>
      </c>
      <c r="G1256" s="186">
        <v>0</v>
      </c>
    </row>
    <row r="1257" spans="1:7" ht="51" x14ac:dyDescent="0.25">
      <c r="A1257" s="384"/>
      <c r="B1257" s="387"/>
      <c r="C1257" s="52" t="s">
        <v>339</v>
      </c>
      <c r="D1257" s="84">
        <v>702.6</v>
      </c>
      <c r="E1257" s="84">
        <v>0</v>
      </c>
      <c r="F1257" s="253">
        <f t="shared" si="164"/>
        <v>0</v>
      </c>
      <c r="G1257" s="186">
        <v>0</v>
      </c>
    </row>
    <row r="1258" spans="1:7" ht="25.5" x14ac:dyDescent="0.25">
      <c r="A1258" s="385"/>
      <c r="B1258" s="388"/>
      <c r="C1258" s="52" t="s">
        <v>345</v>
      </c>
      <c r="D1258" s="84">
        <v>11240.88</v>
      </c>
      <c r="E1258" s="84">
        <v>0</v>
      </c>
      <c r="F1258" s="253">
        <f t="shared" si="164"/>
        <v>0</v>
      </c>
      <c r="G1258" s="186">
        <v>0</v>
      </c>
    </row>
    <row r="1259" spans="1:7" ht="15" customHeight="1" x14ac:dyDescent="0.25">
      <c r="A1259" s="710" t="s">
        <v>384</v>
      </c>
      <c r="B1259" s="711"/>
      <c r="C1259" s="286" t="s">
        <v>343</v>
      </c>
      <c r="D1259" s="309">
        <f t="shared" ref="D1259:E1259" si="183">D1260+D1261+D1262+D1263</f>
        <v>15669</v>
      </c>
      <c r="E1259" s="309">
        <f t="shared" si="183"/>
        <v>10494.45</v>
      </c>
      <c r="F1259" s="322">
        <f t="shared" si="164"/>
        <v>0.66975875933371631</v>
      </c>
      <c r="G1259" s="311">
        <f t="shared" ref="G1259" si="184">G1260+G1261+G1262+G1263</f>
        <v>10494.45</v>
      </c>
    </row>
    <row r="1260" spans="1:7" ht="38.25" x14ac:dyDescent="0.25">
      <c r="A1260" s="564"/>
      <c r="B1260" s="712"/>
      <c r="C1260" s="290" t="s">
        <v>344</v>
      </c>
      <c r="D1260" s="309">
        <f t="shared" ref="D1260:E1263" si="185">D1265</f>
        <v>1844.1</v>
      </c>
      <c r="E1260" s="309">
        <f t="shared" si="185"/>
        <v>0</v>
      </c>
      <c r="F1260" s="322">
        <f t="shared" si="164"/>
        <v>0</v>
      </c>
      <c r="G1260" s="311">
        <f t="shared" ref="G1260:G1263" si="186">G1265</f>
        <v>0</v>
      </c>
    </row>
    <row r="1261" spans="1:7" ht="51" x14ac:dyDescent="0.25">
      <c r="A1261" s="564"/>
      <c r="B1261" s="712"/>
      <c r="C1261" s="291" t="s">
        <v>83</v>
      </c>
      <c r="D1261" s="309">
        <f t="shared" si="185"/>
        <v>0</v>
      </c>
      <c r="E1261" s="309">
        <f t="shared" si="185"/>
        <v>0</v>
      </c>
      <c r="F1261" s="322">
        <v>0</v>
      </c>
      <c r="G1261" s="311">
        <f t="shared" si="186"/>
        <v>0</v>
      </c>
    </row>
    <row r="1262" spans="1:7" ht="51" x14ac:dyDescent="0.25">
      <c r="A1262" s="564"/>
      <c r="B1262" s="712"/>
      <c r="C1262" s="291" t="s">
        <v>339</v>
      </c>
      <c r="D1262" s="309">
        <f t="shared" si="185"/>
        <v>13824.9</v>
      </c>
      <c r="E1262" s="309">
        <f>E1267</f>
        <v>10494.45</v>
      </c>
      <c r="F1262" s="322">
        <f t="shared" si="164"/>
        <v>0.75909771499251355</v>
      </c>
      <c r="G1262" s="311">
        <f t="shared" si="186"/>
        <v>10494.45</v>
      </c>
    </row>
    <row r="1263" spans="1:7" ht="25.5" x14ac:dyDescent="0.25">
      <c r="A1263" s="713"/>
      <c r="B1263" s="714"/>
      <c r="C1263" s="291" t="s">
        <v>345</v>
      </c>
      <c r="D1263" s="309">
        <f t="shared" si="185"/>
        <v>0</v>
      </c>
      <c r="E1263" s="309">
        <f t="shared" si="185"/>
        <v>0</v>
      </c>
      <c r="F1263" s="322">
        <v>0</v>
      </c>
      <c r="G1263" s="311">
        <f t="shared" si="186"/>
        <v>0</v>
      </c>
    </row>
    <row r="1264" spans="1:7" ht="15" customHeight="1" x14ac:dyDescent="0.25">
      <c r="A1264" s="383"/>
      <c r="B1264" s="386" t="s">
        <v>385</v>
      </c>
      <c r="C1264" s="35" t="s">
        <v>343</v>
      </c>
      <c r="D1264" s="84">
        <f t="shared" ref="D1264:E1264" si="187">D1265+D1266+D1267+D1268</f>
        <v>15669</v>
      </c>
      <c r="E1264" s="84">
        <f t="shared" si="187"/>
        <v>10494.45</v>
      </c>
      <c r="F1264" s="253">
        <f t="shared" si="164"/>
        <v>0.66975875933371631</v>
      </c>
      <c r="G1264" s="186">
        <f t="shared" ref="G1264" si="188">G1265+G1266+G1267+G1268</f>
        <v>10494.45</v>
      </c>
    </row>
    <row r="1265" spans="1:7" ht="38.25" x14ac:dyDescent="0.25">
      <c r="A1265" s="384"/>
      <c r="B1265" s="387"/>
      <c r="C1265" s="66" t="s">
        <v>344</v>
      </c>
      <c r="D1265" s="84">
        <f t="shared" ref="D1265:E1268" si="189">D1270</f>
        <v>1844.1</v>
      </c>
      <c r="E1265" s="84">
        <f t="shared" si="189"/>
        <v>0</v>
      </c>
      <c r="F1265" s="253">
        <f t="shared" si="164"/>
        <v>0</v>
      </c>
      <c r="G1265" s="186">
        <f t="shared" ref="G1265" si="190">G1270</f>
        <v>0</v>
      </c>
    </row>
    <row r="1266" spans="1:7" ht="51" x14ac:dyDescent="0.25">
      <c r="A1266" s="384"/>
      <c r="B1266" s="387"/>
      <c r="C1266" s="52" t="s">
        <v>83</v>
      </c>
      <c r="D1266" s="84">
        <f t="shared" si="189"/>
        <v>0</v>
      </c>
      <c r="E1266" s="84">
        <f t="shared" si="189"/>
        <v>0</v>
      </c>
      <c r="F1266" s="253">
        <v>0</v>
      </c>
      <c r="G1266" s="186">
        <f t="shared" si="180"/>
        <v>0</v>
      </c>
    </row>
    <row r="1267" spans="1:7" ht="51" x14ac:dyDescent="0.25">
      <c r="A1267" s="384"/>
      <c r="B1267" s="387"/>
      <c r="C1267" s="52" t="s">
        <v>339</v>
      </c>
      <c r="D1267" s="84">
        <f t="shared" si="189"/>
        <v>13824.9</v>
      </c>
      <c r="E1267" s="84">
        <f t="shared" si="189"/>
        <v>10494.45</v>
      </c>
      <c r="F1267" s="253">
        <f t="shared" si="164"/>
        <v>0.75909771499251355</v>
      </c>
      <c r="G1267" s="186">
        <f t="shared" si="180"/>
        <v>10494.45</v>
      </c>
    </row>
    <row r="1268" spans="1:7" ht="25.5" x14ac:dyDescent="0.25">
      <c r="A1268" s="385"/>
      <c r="B1268" s="388"/>
      <c r="C1268" s="52" t="s">
        <v>345</v>
      </c>
      <c r="D1268" s="84">
        <f t="shared" si="189"/>
        <v>0</v>
      </c>
      <c r="E1268" s="84">
        <f t="shared" si="189"/>
        <v>0</v>
      </c>
      <c r="F1268" s="253">
        <v>0</v>
      </c>
      <c r="G1268" s="186">
        <f t="shared" si="180"/>
        <v>0</v>
      </c>
    </row>
    <row r="1269" spans="1:7" ht="15" customHeight="1" x14ac:dyDescent="0.25">
      <c r="A1269" s="383"/>
      <c r="B1269" s="386" t="s">
        <v>386</v>
      </c>
      <c r="C1269" s="35" t="s">
        <v>343</v>
      </c>
      <c r="D1269" s="84">
        <f t="shared" ref="D1269:E1269" si="191">D1270+D1271+D1272+D1273</f>
        <v>15669</v>
      </c>
      <c r="E1269" s="84">
        <f t="shared" si="191"/>
        <v>10494.45</v>
      </c>
      <c r="F1269" s="253">
        <f t="shared" si="164"/>
        <v>0.66975875933371631</v>
      </c>
      <c r="G1269" s="186">
        <f t="shared" ref="G1269" si="192">G1270+G1271+G1272+G1273</f>
        <v>10494.45</v>
      </c>
    </row>
    <row r="1270" spans="1:7" ht="38.25" x14ac:dyDescent="0.25">
      <c r="A1270" s="384"/>
      <c r="B1270" s="387"/>
      <c r="C1270" s="66" t="s">
        <v>344</v>
      </c>
      <c r="D1270" s="84">
        <v>1844.1</v>
      </c>
      <c r="E1270" s="84">
        <v>0</v>
      </c>
      <c r="F1270" s="253">
        <f t="shared" si="164"/>
        <v>0</v>
      </c>
      <c r="G1270" s="186">
        <v>0</v>
      </c>
    </row>
    <row r="1271" spans="1:7" ht="51" x14ac:dyDescent="0.25">
      <c r="A1271" s="384"/>
      <c r="B1271" s="387"/>
      <c r="C1271" s="52" t="s">
        <v>83</v>
      </c>
      <c r="D1271" s="84">
        <v>0</v>
      </c>
      <c r="E1271" s="84">
        <v>0</v>
      </c>
      <c r="F1271" s="253">
        <v>0</v>
      </c>
      <c r="G1271" s="186">
        <v>0</v>
      </c>
    </row>
    <row r="1272" spans="1:7" ht="51" x14ac:dyDescent="0.25">
      <c r="A1272" s="384"/>
      <c r="B1272" s="387"/>
      <c r="C1272" s="52" t="s">
        <v>339</v>
      </c>
      <c r="D1272" s="84">
        <v>13824.9</v>
      </c>
      <c r="E1272" s="84">
        <v>10494.45</v>
      </c>
      <c r="F1272" s="253">
        <f t="shared" si="164"/>
        <v>0.75909771499251355</v>
      </c>
      <c r="G1272" s="186">
        <v>10494.45</v>
      </c>
    </row>
    <row r="1273" spans="1:7" ht="25.5" x14ac:dyDescent="0.25">
      <c r="A1273" s="385"/>
      <c r="B1273" s="388"/>
      <c r="C1273" s="52" t="s">
        <v>345</v>
      </c>
      <c r="D1273" s="84">
        <v>0</v>
      </c>
      <c r="E1273" s="84">
        <v>0</v>
      </c>
      <c r="F1273" s="253">
        <v>0</v>
      </c>
      <c r="G1273" s="186">
        <v>0</v>
      </c>
    </row>
    <row r="1274" spans="1:7" ht="15" customHeight="1" x14ac:dyDescent="0.25">
      <c r="A1274" s="710" t="s">
        <v>387</v>
      </c>
      <c r="B1274" s="711"/>
      <c r="C1274" s="286" t="s">
        <v>343</v>
      </c>
      <c r="D1274" s="309">
        <f t="shared" ref="D1274:E1274" si="193">D1275+D1276+D1277+D1278</f>
        <v>81115</v>
      </c>
      <c r="E1274" s="309">
        <f t="shared" si="193"/>
        <v>73799.259999999995</v>
      </c>
      <c r="F1274" s="322">
        <f t="shared" si="164"/>
        <v>0.90981026937064657</v>
      </c>
      <c r="G1274" s="311">
        <f t="shared" ref="G1274" si="194">G1275+G1276+G1277+G1278</f>
        <v>73799.259999999995</v>
      </c>
    </row>
    <row r="1275" spans="1:7" ht="38.25" x14ac:dyDescent="0.25">
      <c r="A1275" s="564"/>
      <c r="B1275" s="712"/>
      <c r="C1275" s="290" t="s">
        <v>344</v>
      </c>
      <c r="D1275" s="309">
        <f t="shared" ref="D1275:E1278" si="195">D1280</f>
        <v>0</v>
      </c>
      <c r="E1275" s="309">
        <f t="shared" si="195"/>
        <v>0</v>
      </c>
      <c r="F1275" s="322">
        <v>0</v>
      </c>
      <c r="G1275" s="311">
        <f t="shared" ref="G1275:G1278" si="196">G1280</f>
        <v>0</v>
      </c>
    </row>
    <row r="1276" spans="1:7" ht="51" x14ac:dyDescent="0.25">
      <c r="A1276" s="564"/>
      <c r="B1276" s="712"/>
      <c r="C1276" s="291" t="s">
        <v>83</v>
      </c>
      <c r="D1276" s="309">
        <f t="shared" si="195"/>
        <v>81115</v>
      </c>
      <c r="E1276" s="309">
        <f t="shared" si="195"/>
        <v>73799.259999999995</v>
      </c>
      <c r="F1276" s="322">
        <f t="shared" si="164"/>
        <v>0.90981026937064657</v>
      </c>
      <c r="G1276" s="311">
        <f t="shared" si="196"/>
        <v>73799.259999999995</v>
      </c>
    </row>
    <row r="1277" spans="1:7" ht="51" x14ac:dyDescent="0.25">
      <c r="A1277" s="564"/>
      <c r="B1277" s="712"/>
      <c r="C1277" s="291" t="s">
        <v>339</v>
      </c>
      <c r="D1277" s="309">
        <f t="shared" si="195"/>
        <v>0</v>
      </c>
      <c r="E1277" s="309">
        <f t="shared" si="195"/>
        <v>0</v>
      </c>
      <c r="F1277" s="322">
        <v>0</v>
      </c>
      <c r="G1277" s="311">
        <f t="shared" si="196"/>
        <v>0</v>
      </c>
    </row>
    <row r="1278" spans="1:7" ht="25.5" x14ac:dyDescent="0.25">
      <c r="A1278" s="713"/>
      <c r="B1278" s="714"/>
      <c r="C1278" s="291" t="s">
        <v>345</v>
      </c>
      <c r="D1278" s="309">
        <f t="shared" si="195"/>
        <v>0</v>
      </c>
      <c r="E1278" s="309">
        <f t="shared" si="195"/>
        <v>0</v>
      </c>
      <c r="F1278" s="322">
        <v>0</v>
      </c>
      <c r="G1278" s="311">
        <f t="shared" si="196"/>
        <v>0</v>
      </c>
    </row>
    <row r="1279" spans="1:7" ht="15" customHeight="1" x14ac:dyDescent="0.25">
      <c r="A1279" s="383"/>
      <c r="B1279" s="386" t="s">
        <v>388</v>
      </c>
      <c r="C1279" s="35" t="s">
        <v>343</v>
      </c>
      <c r="D1279" s="84">
        <f t="shared" ref="D1279:E1279" si="197">D1280+D1281+D1282+D1283</f>
        <v>81115</v>
      </c>
      <c r="E1279" s="84">
        <f t="shared" si="197"/>
        <v>73799.259999999995</v>
      </c>
      <c r="F1279" s="253">
        <f t="shared" si="164"/>
        <v>0.90981026937064657</v>
      </c>
      <c r="G1279" s="186">
        <f t="shared" ref="G1279" si="198">G1280+G1281+G1282+G1283</f>
        <v>73799.259999999995</v>
      </c>
    </row>
    <row r="1280" spans="1:7" ht="38.25" x14ac:dyDescent="0.25">
      <c r="A1280" s="384"/>
      <c r="B1280" s="387"/>
      <c r="C1280" s="66" t="s">
        <v>344</v>
      </c>
      <c r="D1280" s="84">
        <f t="shared" ref="D1280:E1283" si="199">D1285</f>
        <v>0</v>
      </c>
      <c r="E1280" s="84">
        <f t="shared" si="199"/>
        <v>0</v>
      </c>
      <c r="F1280" s="253">
        <v>0</v>
      </c>
      <c r="G1280" s="186">
        <f t="shared" ref="G1280" si="200">G1285</f>
        <v>0</v>
      </c>
    </row>
    <row r="1281" spans="1:7" ht="51" x14ac:dyDescent="0.25">
      <c r="A1281" s="384"/>
      <c r="B1281" s="387"/>
      <c r="C1281" s="52" t="s">
        <v>83</v>
      </c>
      <c r="D1281" s="84">
        <f t="shared" si="199"/>
        <v>81115</v>
      </c>
      <c r="E1281" s="84">
        <f t="shared" si="199"/>
        <v>73799.259999999995</v>
      </c>
      <c r="F1281" s="253">
        <f t="shared" si="164"/>
        <v>0.90981026937064657</v>
      </c>
      <c r="G1281" s="186">
        <f t="shared" si="180"/>
        <v>73799.259999999995</v>
      </c>
    </row>
    <row r="1282" spans="1:7" ht="51" x14ac:dyDescent="0.25">
      <c r="A1282" s="384"/>
      <c r="B1282" s="387"/>
      <c r="C1282" s="52" t="s">
        <v>339</v>
      </c>
      <c r="D1282" s="84">
        <f t="shared" si="199"/>
        <v>0</v>
      </c>
      <c r="E1282" s="84">
        <f t="shared" si="199"/>
        <v>0</v>
      </c>
      <c r="F1282" s="253">
        <v>0</v>
      </c>
      <c r="G1282" s="186">
        <f t="shared" si="180"/>
        <v>0</v>
      </c>
    </row>
    <row r="1283" spans="1:7" ht="25.5" x14ac:dyDescent="0.25">
      <c r="A1283" s="385"/>
      <c r="B1283" s="388"/>
      <c r="C1283" s="52" t="s">
        <v>345</v>
      </c>
      <c r="D1283" s="84">
        <f t="shared" si="199"/>
        <v>0</v>
      </c>
      <c r="E1283" s="84">
        <f t="shared" si="199"/>
        <v>0</v>
      </c>
      <c r="F1283" s="253">
        <v>0</v>
      </c>
      <c r="G1283" s="186">
        <f t="shared" si="180"/>
        <v>0</v>
      </c>
    </row>
    <row r="1284" spans="1:7" ht="51" customHeight="1" x14ac:dyDescent="0.25">
      <c r="A1284" s="383"/>
      <c r="B1284" s="386" t="s">
        <v>389</v>
      </c>
      <c r="C1284" s="35" t="s">
        <v>343</v>
      </c>
      <c r="D1284" s="84">
        <f t="shared" ref="D1284:E1284" si="201">D1285+D1286+D1287+D1288</f>
        <v>81115</v>
      </c>
      <c r="E1284" s="84">
        <f t="shared" si="201"/>
        <v>73799.259999999995</v>
      </c>
      <c r="F1284" s="253">
        <f t="shared" si="164"/>
        <v>0.90981026937064657</v>
      </c>
      <c r="G1284" s="186">
        <f t="shared" ref="G1284" si="202">G1285+G1286+G1287+G1288</f>
        <v>73799.259999999995</v>
      </c>
    </row>
    <row r="1285" spans="1:7" ht="38.25" x14ac:dyDescent="0.25">
      <c r="A1285" s="384"/>
      <c r="B1285" s="387"/>
      <c r="C1285" s="66" t="s">
        <v>344</v>
      </c>
      <c r="D1285" s="84">
        <v>0</v>
      </c>
      <c r="E1285" s="84">
        <v>0</v>
      </c>
      <c r="F1285" s="253">
        <v>0</v>
      </c>
      <c r="G1285" s="186">
        <v>0</v>
      </c>
    </row>
    <row r="1286" spans="1:7" ht="51" x14ac:dyDescent="0.25">
      <c r="A1286" s="384"/>
      <c r="B1286" s="387"/>
      <c r="C1286" s="52" t="s">
        <v>83</v>
      </c>
      <c r="D1286" s="84">
        <v>81115</v>
      </c>
      <c r="E1286" s="84">
        <v>73799.259999999995</v>
      </c>
      <c r="F1286" s="253">
        <f t="shared" si="164"/>
        <v>0.90981026937064657</v>
      </c>
      <c r="G1286" s="186">
        <v>73799.259999999995</v>
      </c>
    </row>
    <row r="1287" spans="1:7" ht="51" x14ac:dyDescent="0.25">
      <c r="A1287" s="384"/>
      <c r="B1287" s="387"/>
      <c r="C1287" s="52" t="s">
        <v>339</v>
      </c>
      <c r="D1287" s="84">
        <v>0</v>
      </c>
      <c r="E1287" s="84">
        <v>0</v>
      </c>
      <c r="F1287" s="253">
        <v>0</v>
      </c>
      <c r="G1287" s="186">
        <v>0</v>
      </c>
    </row>
    <row r="1288" spans="1:7" ht="25.5" x14ac:dyDescent="0.25">
      <c r="A1288" s="385"/>
      <c r="B1288" s="388"/>
      <c r="C1288" s="52" t="s">
        <v>345</v>
      </c>
      <c r="D1288" s="84">
        <v>0</v>
      </c>
      <c r="E1288" s="84">
        <v>0</v>
      </c>
      <c r="F1288" s="253">
        <v>0</v>
      </c>
      <c r="G1288" s="186">
        <v>0</v>
      </c>
    </row>
    <row r="1289" spans="1:7" ht="15" customHeight="1" x14ac:dyDescent="0.25">
      <c r="A1289" s="710" t="s">
        <v>390</v>
      </c>
      <c r="B1289" s="711"/>
      <c r="C1289" s="286" t="s">
        <v>343</v>
      </c>
      <c r="D1289" s="309">
        <f t="shared" ref="D1289:E1289" si="203">D1290+D1291+D1292+D1293</f>
        <v>15871</v>
      </c>
      <c r="E1289" s="309">
        <f t="shared" si="203"/>
        <v>0</v>
      </c>
      <c r="F1289" s="322">
        <f t="shared" ref="F1289" si="204">E1289/D1289</f>
        <v>0</v>
      </c>
      <c r="G1289" s="311">
        <f t="shared" ref="G1289" si="205">G1290+G1291+G1292+G1293</f>
        <v>0</v>
      </c>
    </row>
    <row r="1290" spans="1:7" ht="38.25" x14ac:dyDescent="0.25">
      <c r="A1290" s="564"/>
      <c r="B1290" s="712"/>
      <c r="C1290" s="290" t="s">
        <v>344</v>
      </c>
      <c r="D1290" s="309">
        <f t="shared" ref="D1290:E1293" si="206">D1295</f>
        <v>0</v>
      </c>
      <c r="E1290" s="309">
        <f t="shared" si="206"/>
        <v>0</v>
      </c>
      <c r="F1290" s="322">
        <v>0</v>
      </c>
      <c r="G1290" s="311">
        <f t="shared" ref="G1290:G1293" si="207">G1295</f>
        <v>0</v>
      </c>
    </row>
    <row r="1291" spans="1:7" ht="51" x14ac:dyDescent="0.25">
      <c r="A1291" s="564"/>
      <c r="B1291" s="712"/>
      <c r="C1291" s="291" t="s">
        <v>83</v>
      </c>
      <c r="D1291" s="309">
        <f t="shared" si="206"/>
        <v>15706</v>
      </c>
      <c r="E1291" s="309">
        <f t="shared" si="206"/>
        <v>0</v>
      </c>
      <c r="F1291" s="322">
        <f t="shared" ref="F1291:F1317" si="208">E1291/D1291</f>
        <v>0</v>
      </c>
      <c r="G1291" s="311">
        <f t="shared" si="207"/>
        <v>0</v>
      </c>
    </row>
    <row r="1292" spans="1:7" ht="51" x14ac:dyDescent="0.25">
      <c r="A1292" s="564"/>
      <c r="B1292" s="712"/>
      <c r="C1292" s="291" t="s">
        <v>339</v>
      </c>
      <c r="D1292" s="309">
        <f t="shared" si="206"/>
        <v>165</v>
      </c>
      <c r="E1292" s="309">
        <f t="shared" si="206"/>
        <v>0</v>
      </c>
      <c r="F1292" s="322">
        <f t="shared" si="208"/>
        <v>0</v>
      </c>
      <c r="G1292" s="311">
        <f t="shared" si="207"/>
        <v>0</v>
      </c>
    </row>
    <row r="1293" spans="1:7" ht="25.5" x14ac:dyDescent="0.25">
      <c r="A1293" s="713"/>
      <c r="B1293" s="714"/>
      <c r="C1293" s="291" t="s">
        <v>345</v>
      </c>
      <c r="D1293" s="309">
        <f t="shared" si="206"/>
        <v>0</v>
      </c>
      <c r="E1293" s="309">
        <f t="shared" si="206"/>
        <v>0</v>
      </c>
      <c r="F1293" s="322">
        <v>0</v>
      </c>
      <c r="G1293" s="311">
        <f t="shared" si="207"/>
        <v>0</v>
      </c>
    </row>
    <row r="1294" spans="1:7" ht="15" customHeight="1" x14ac:dyDescent="0.25">
      <c r="A1294" s="383"/>
      <c r="B1294" s="386" t="s">
        <v>391</v>
      </c>
      <c r="C1294" s="35" t="s">
        <v>343</v>
      </c>
      <c r="D1294" s="84">
        <f t="shared" ref="D1294:E1294" si="209">D1295+D1296+D1297+D1298</f>
        <v>15871</v>
      </c>
      <c r="E1294" s="84">
        <f t="shared" si="209"/>
        <v>0</v>
      </c>
      <c r="F1294" s="253">
        <f t="shared" si="208"/>
        <v>0</v>
      </c>
      <c r="G1294" s="186">
        <f t="shared" ref="G1294" si="210">G1295+G1296+G1297+G1298</f>
        <v>0</v>
      </c>
    </row>
    <row r="1295" spans="1:7" ht="38.25" x14ac:dyDescent="0.25">
      <c r="A1295" s="384"/>
      <c r="B1295" s="387"/>
      <c r="C1295" s="66" t="s">
        <v>344</v>
      </c>
      <c r="D1295" s="84">
        <f t="shared" ref="D1295:E1298" si="211">D1300</f>
        <v>0</v>
      </c>
      <c r="E1295" s="84">
        <f t="shared" si="211"/>
        <v>0</v>
      </c>
      <c r="F1295" s="253">
        <v>0</v>
      </c>
      <c r="G1295" s="186">
        <f t="shared" ref="G1295" si="212">G1300</f>
        <v>0</v>
      </c>
    </row>
    <row r="1296" spans="1:7" ht="51" x14ac:dyDescent="0.25">
      <c r="A1296" s="384"/>
      <c r="B1296" s="387"/>
      <c r="C1296" s="52" t="s">
        <v>83</v>
      </c>
      <c r="D1296" s="84">
        <f t="shared" si="211"/>
        <v>15706</v>
      </c>
      <c r="E1296" s="84">
        <f t="shared" si="211"/>
        <v>0</v>
      </c>
      <c r="F1296" s="253">
        <f t="shared" si="208"/>
        <v>0</v>
      </c>
      <c r="G1296" s="186">
        <f t="shared" si="180"/>
        <v>0</v>
      </c>
    </row>
    <row r="1297" spans="1:7" ht="51" x14ac:dyDescent="0.25">
      <c r="A1297" s="384"/>
      <c r="B1297" s="387"/>
      <c r="C1297" s="52" t="s">
        <v>339</v>
      </c>
      <c r="D1297" s="84">
        <f t="shared" si="211"/>
        <v>165</v>
      </c>
      <c r="E1297" s="84">
        <f t="shared" si="211"/>
        <v>0</v>
      </c>
      <c r="F1297" s="253">
        <f t="shared" si="208"/>
        <v>0</v>
      </c>
      <c r="G1297" s="186">
        <f t="shared" si="180"/>
        <v>0</v>
      </c>
    </row>
    <row r="1298" spans="1:7" ht="25.5" x14ac:dyDescent="0.25">
      <c r="A1298" s="385"/>
      <c r="B1298" s="388"/>
      <c r="C1298" s="52" t="s">
        <v>345</v>
      </c>
      <c r="D1298" s="84">
        <f t="shared" si="211"/>
        <v>0</v>
      </c>
      <c r="E1298" s="84">
        <f t="shared" si="211"/>
        <v>0</v>
      </c>
      <c r="F1298" s="253">
        <v>0</v>
      </c>
      <c r="G1298" s="186">
        <f t="shared" si="180"/>
        <v>0</v>
      </c>
    </row>
    <row r="1299" spans="1:7" ht="15" customHeight="1" x14ac:dyDescent="0.25">
      <c r="A1299" s="383"/>
      <c r="B1299" s="386" t="s">
        <v>392</v>
      </c>
      <c r="C1299" s="35" t="s">
        <v>343</v>
      </c>
      <c r="D1299" s="84">
        <f t="shared" ref="D1299:E1299" si="213">D1300+D1301+D1302+D1303</f>
        <v>15871</v>
      </c>
      <c r="E1299" s="84">
        <f t="shared" si="213"/>
        <v>0</v>
      </c>
      <c r="F1299" s="253">
        <f t="shared" si="208"/>
        <v>0</v>
      </c>
      <c r="G1299" s="186">
        <f t="shared" ref="G1299" si="214">G1300+G1301+G1302+G1303</f>
        <v>0</v>
      </c>
    </row>
    <row r="1300" spans="1:7" ht="38.25" x14ac:dyDescent="0.25">
      <c r="A1300" s="384"/>
      <c r="B1300" s="387"/>
      <c r="C1300" s="66" t="s">
        <v>344</v>
      </c>
      <c r="D1300" s="84">
        <v>0</v>
      </c>
      <c r="E1300" s="84">
        <v>0</v>
      </c>
      <c r="F1300" s="253">
        <v>0</v>
      </c>
      <c r="G1300" s="186">
        <v>0</v>
      </c>
    </row>
    <row r="1301" spans="1:7" ht="51" x14ac:dyDescent="0.25">
      <c r="A1301" s="384"/>
      <c r="B1301" s="387"/>
      <c r="C1301" s="52" t="s">
        <v>83</v>
      </c>
      <c r="D1301" s="84">
        <v>15706</v>
      </c>
      <c r="E1301" s="84">
        <v>0</v>
      </c>
      <c r="F1301" s="253">
        <f t="shared" si="208"/>
        <v>0</v>
      </c>
      <c r="G1301" s="186">
        <v>0</v>
      </c>
    </row>
    <row r="1302" spans="1:7" ht="51" x14ac:dyDescent="0.25">
      <c r="A1302" s="384"/>
      <c r="B1302" s="387"/>
      <c r="C1302" s="52" t="s">
        <v>339</v>
      </c>
      <c r="D1302" s="84">
        <v>165</v>
      </c>
      <c r="E1302" s="84">
        <v>0</v>
      </c>
      <c r="F1302" s="253">
        <f t="shared" si="208"/>
        <v>0</v>
      </c>
      <c r="G1302" s="186">
        <v>0</v>
      </c>
    </row>
    <row r="1303" spans="1:7" ht="25.5" x14ac:dyDescent="0.25">
      <c r="A1303" s="385"/>
      <c r="B1303" s="388"/>
      <c r="C1303" s="52" t="s">
        <v>345</v>
      </c>
      <c r="D1303" s="84">
        <v>0</v>
      </c>
      <c r="E1303" s="84">
        <v>0</v>
      </c>
      <c r="F1303" s="253">
        <v>0</v>
      </c>
      <c r="G1303" s="186">
        <v>0</v>
      </c>
    </row>
    <row r="1304" spans="1:7" ht="15" customHeight="1" x14ac:dyDescent="0.25">
      <c r="A1304" s="710" t="s">
        <v>393</v>
      </c>
      <c r="B1304" s="711"/>
      <c r="C1304" s="286" t="s">
        <v>343</v>
      </c>
      <c r="D1304" s="309">
        <f t="shared" ref="D1304:E1304" si="215">D1305+D1306+D1307+D1308</f>
        <v>504.1</v>
      </c>
      <c r="E1304" s="309">
        <f t="shared" si="215"/>
        <v>0</v>
      </c>
      <c r="F1304" s="322">
        <f t="shared" si="208"/>
        <v>0</v>
      </c>
      <c r="G1304" s="311">
        <f t="shared" ref="G1304" si="216">G1305+G1306+G1307+G1308</f>
        <v>0</v>
      </c>
    </row>
    <row r="1305" spans="1:7" ht="38.25" x14ac:dyDescent="0.25">
      <c r="A1305" s="564"/>
      <c r="B1305" s="712"/>
      <c r="C1305" s="290" t="s">
        <v>344</v>
      </c>
      <c r="D1305" s="309">
        <f t="shared" ref="D1305:E1308" si="217">D1310</f>
        <v>0</v>
      </c>
      <c r="E1305" s="309">
        <f t="shared" si="217"/>
        <v>0</v>
      </c>
      <c r="F1305" s="322">
        <v>0</v>
      </c>
      <c r="G1305" s="311">
        <f t="shared" ref="G1305:G1308" si="218">G1310</f>
        <v>0</v>
      </c>
    </row>
    <row r="1306" spans="1:7" ht="51" x14ac:dyDescent="0.25">
      <c r="A1306" s="564"/>
      <c r="B1306" s="712"/>
      <c r="C1306" s="291" t="s">
        <v>83</v>
      </c>
      <c r="D1306" s="309">
        <f t="shared" si="217"/>
        <v>0</v>
      </c>
      <c r="E1306" s="309">
        <f t="shared" si="217"/>
        <v>0</v>
      </c>
      <c r="F1306" s="322">
        <v>0</v>
      </c>
      <c r="G1306" s="311">
        <f t="shared" si="218"/>
        <v>0</v>
      </c>
    </row>
    <row r="1307" spans="1:7" ht="51" x14ac:dyDescent="0.25">
      <c r="A1307" s="564"/>
      <c r="B1307" s="712"/>
      <c r="C1307" s="291" t="s">
        <v>339</v>
      </c>
      <c r="D1307" s="309">
        <f t="shared" si="217"/>
        <v>504.1</v>
      </c>
      <c r="E1307" s="309">
        <f t="shared" si="217"/>
        <v>0</v>
      </c>
      <c r="F1307" s="322">
        <f t="shared" si="208"/>
        <v>0</v>
      </c>
      <c r="G1307" s="311">
        <f t="shared" si="218"/>
        <v>0</v>
      </c>
    </row>
    <row r="1308" spans="1:7" ht="25.5" x14ac:dyDescent="0.25">
      <c r="A1308" s="713"/>
      <c r="B1308" s="714"/>
      <c r="C1308" s="291" t="s">
        <v>345</v>
      </c>
      <c r="D1308" s="309">
        <f t="shared" si="217"/>
        <v>0</v>
      </c>
      <c r="E1308" s="309">
        <f t="shared" si="217"/>
        <v>0</v>
      </c>
      <c r="F1308" s="322">
        <v>0</v>
      </c>
      <c r="G1308" s="311">
        <f t="shared" si="218"/>
        <v>0</v>
      </c>
    </row>
    <row r="1309" spans="1:7" ht="15" customHeight="1" x14ac:dyDescent="0.25">
      <c r="A1309" s="383"/>
      <c r="B1309" s="386" t="s">
        <v>394</v>
      </c>
      <c r="C1309" s="35" t="s">
        <v>343</v>
      </c>
      <c r="D1309" s="84">
        <f t="shared" ref="D1309:E1309" si="219">D1310+D1311+D1312+D1313</f>
        <v>504.1</v>
      </c>
      <c r="E1309" s="84">
        <f t="shared" si="219"/>
        <v>0</v>
      </c>
      <c r="F1309" s="253">
        <f t="shared" si="208"/>
        <v>0</v>
      </c>
      <c r="G1309" s="186">
        <f t="shared" ref="G1309" si="220">G1310+G1311+G1312+G1313</f>
        <v>0</v>
      </c>
    </row>
    <row r="1310" spans="1:7" ht="38.25" x14ac:dyDescent="0.25">
      <c r="A1310" s="384"/>
      <c r="B1310" s="387"/>
      <c r="C1310" s="66" t="s">
        <v>344</v>
      </c>
      <c r="D1310" s="84">
        <f t="shared" ref="D1310:E1313" si="221">D1315</f>
        <v>0</v>
      </c>
      <c r="E1310" s="84">
        <f t="shared" si="221"/>
        <v>0</v>
      </c>
      <c r="F1310" s="253">
        <v>0</v>
      </c>
      <c r="G1310" s="186">
        <f t="shared" ref="G1310" si="222">G1315</f>
        <v>0</v>
      </c>
    </row>
    <row r="1311" spans="1:7" ht="51" x14ac:dyDescent="0.25">
      <c r="A1311" s="384"/>
      <c r="B1311" s="387"/>
      <c r="C1311" s="52" t="s">
        <v>83</v>
      </c>
      <c r="D1311" s="84">
        <f t="shared" si="221"/>
        <v>0</v>
      </c>
      <c r="E1311" s="84">
        <f t="shared" si="221"/>
        <v>0</v>
      </c>
      <c r="F1311" s="253">
        <v>0</v>
      </c>
      <c r="G1311" s="186">
        <f t="shared" si="180"/>
        <v>0</v>
      </c>
    </row>
    <row r="1312" spans="1:7" ht="51" x14ac:dyDescent="0.25">
      <c r="A1312" s="384"/>
      <c r="B1312" s="387"/>
      <c r="C1312" s="52" t="s">
        <v>339</v>
      </c>
      <c r="D1312" s="84">
        <f t="shared" si="221"/>
        <v>504.1</v>
      </c>
      <c r="E1312" s="84">
        <f t="shared" si="221"/>
        <v>0</v>
      </c>
      <c r="F1312" s="253">
        <f t="shared" si="208"/>
        <v>0</v>
      </c>
      <c r="G1312" s="186">
        <f t="shared" si="180"/>
        <v>0</v>
      </c>
    </row>
    <row r="1313" spans="1:7" ht="25.5" x14ac:dyDescent="0.25">
      <c r="A1313" s="385"/>
      <c r="B1313" s="388"/>
      <c r="C1313" s="52" t="s">
        <v>345</v>
      </c>
      <c r="D1313" s="84">
        <f t="shared" si="221"/>
        <v>0</v>
      </c>
      <c r="E1313" s="84">
        <f t="shared" si="221"/>
        <v>0</v>
      </c>
      <c r="F1313" s="253">
        <v>0</v>
      </c>
      <c r="G1313" s="186">
        <f t="shared" si="180"/>
        <v>0</v>
      </c>
    </row>
    <row r="1314" spans="1:7" ht="25.5" customHeight="1" x14ac:dyDescent="0.25">
      <c r="A1314" s="383"/>
      <c r="B1314" s="386" t="s">
        <v>395</v>
      </c>
      <c r="C1314" s="35" t="s">
        <v>343</v>
      </c>
      <c r="D1314" s="84">
        <f t="shared" ref="D1314:E1314" si="223">D1315+D1316+D1317+D1318</f>
        <v>504.1</v>
      </c>
      <c r="E1314" s="84">
        <f t="shared" si="223"/>
        <v>0</v>
      </c>
      <c r="F1314" s="253">
        <f t="shared" si="208"/>
        <v>0</v>
      </c>
      <c r="G1314" s="186">
        <f t="shared" ref="G1314" si="224">G1315+G1316+G1317+G1318</f>
        <v>0</v>
      </c>
    </row>
    <row r="1315" spans="1:7" ht="38.25" x14ac:dyDescent="0.25">
      <c r="A1315" s="384"/>
      <c r="B1315" s="387"/>
      <c r="C1315" s="66" t="s">
        <v>344</v>
      </c>
      <c r="D1315" s="84">
        <v>0</v>
      </c>
      <c r="E1315" s="84">
        <v>0</v>
      </c>
      <c r="F1315" s="253">
        <v>0</v>
      </c>
      <c r="G1315" s="186">
        <v>0</v>
      </c>
    </row>
    <row r="1316" spans="1:7" ht="51" x14ac:dyDescent="0.25">
      <c r="A1316" s="384"/>
      <c r="B1316" s="387"/>
      <c r="C1316" s="52" t="s">
        <v>83</v>
      </c>
      <c r="D1316" s="84">
        <v>0</v>
      </c>
      <c r="E1316" s="84">
        <v>0</v>
      </c>
      <c r="F1316" s="253">
        <v>0</v>
      </c>
      <c r="G1316" s="186">
        <v>0</v>
      </c>
    </row>
    <row r="1317" spans="1:7" ht="51" x14ac:dyDescent="0.25">
      <c r="A1317" s="384"/>
      <c r="B1317" s="387"/>
      <c r="C1317" s="52" t="s">
        <v>339</v>
      </c>
      <c r="D1317" s="84">
        <v>504.1</v>
      </c>
      <c r="E1317" s="84">
        <v>0</v>
      </c>
      <c r="F1317" s="253">
        <f t="shared" si="208"/>
        <v>0</v>
      </c>
      <c r="G1317" s="186">
        <v>0</v>
      </c>
    </row>
    <row r="1318" spans="1:7" ht="25.5" x14ac:dyDescent="0.25">
      <c r="A1318" s="385"/>
      <c r="B1318" s="388"/>
      <c r="C1318" s="52" t="s">
        <v>345</v>
      </c>
      <c r="D1318" s="84">
        <v>0</v>
      </c>
      <c r="E1318" s="84">
        <v>0</v>
      </c>
      <c r="F1318" s="253">
        <v>0</v>
      </c>
      <c r="G1318" s="186">
        <v>0</v>
      </c>
    </row>
    <row r="1319" spans="1:7" ht="15" customHeight="1" x14ac:dyDescent="0.25">
      <c r="A1319" s="710" t="s">
        <v>396</v>
      </c>
      <c r="B1319" s="711"/>
      <c r="C1319" s="286" t="s">
        <v>343</v>
      </c>
      <c r="D1319" s="309">
        <f t="shared" ref="D1319:E1319" si="225">D1320+D1321+D1322+D1323</f>
        <v>0</v>
      </c>
      <c r="E1319" s="309">
        <f t="shared" si="225"/>
        <v>0</v>
      </c>
      <c r="F1319" s="322">
        <v>0</v>
      </c>
      <c r="G1319" s="311">
        <f t="shared" ref="G1319" si="226">G1320+G1321+G1322+G1323</f>
        <v>0</v>
      </c>
    </row>
    <row r="1320" spans="1:7" ht="38.25" x14ac:dyDescent="0.25">
      <c r="A1320" s="564"/>
      <c r="B1320" s="712"/>
      <c r="C1320" s="290" t="s">
        <v>344</v>
      </c>
      <c r="D1320" s="309">
        <f t="shared" ref="D1320:E1323" si="227">D1325</f>
        <v>0</v>
      </c>
      <c r="E1320" s="309">
        <f t="shared" si="227"/>
        <v>0</v>
      </c>
      <c r="F1320" s="322">
        <v>0</v>
      </c>
      <c r="G1320" s="311">
        <f t="shared" ref="G1320:G1323" si="228">G1325</f>
        <v>0</v>
      </c>
    </row>
    <row r="1321" spans="1:7" ht="51" x14ac:dyDescent="0.25">
      <c r="A1321" s="564"/>
      <c r="B1321" s="712"/>
      <c r="C1321" s="291" t="s">
        <v>83</v>
      </c>
      <c r="D1321" s="309">
        <f t="shared" si="227"/>
        <v>0</v>
      </c>
      <c r="E1321" s="309">
        <f t="shared" si="227"/>
        <v>0</v>
      </c>
      <c r="F1321" s="322">
        <v>0</v>
      </c>
      <c r="G1321" s="311">
        <f t="shared" si="228"/>
        <v>0</v>
      </c>
    </row>
    <row r="1322" spans="1:7" ht="51" x14ac:dyDescent="0.25">
      <c r="A1322" s="564"/>
      <c r="B1322" s="712"/>
      <c r="C1322" s="291" t="s">
        <v>339</v>
      </c>
      <c r="D1322" s="309">
        <f t="shared" si="227"/>
        <v>0</v>
      </c>
      <c r="E1322" s="309">
        <f t="shared" si="227"/>
        <v>0</v>
      </c>
      <c r="F1322" s="322">
        <v>0</v>
      </c>
      <c r="G1322" s="311">
        <f t="shared" si="228"/>
        <v>0</v>
      </c>
    </row>
    <row r="1323" spans="1:7" ht="25.5" x14ac:dyDescent="0.25">
      <c r="A1323" s="713"/>
      <c r="B1323" s="714"/>
      <c r="C1323" s="291" t="s">
        <v>345</v>
      </c>
      <c r="D1323" s="309">
        <f t="shared" si="227"/>
        <v>0</v>
      </c>
      <c r="E1323" s="309">
        <f t="shared" si="227"/>
        <v>0</v>
      </c>
      <c r="F1323" s="322">
        <v>0</v>
      </c>
      <c r="G1323" s="311">
        <f t="shared" si="228"/>
        <v>0</v>
      </c>
    </row>
    <row r="1324" spans="1:7" ht="15" customHeight="1" x14ac:dyDescent="0.25">
      <c r="A1324" s="383"/>
      <c r="B1324" s="386" t="s">
        <v>397</v>
      </c>
      <c r="C1324" s="35" t="s">
        <v>343</v>
      </c>
      <c r="D1324" s="84">
        <f t="shared" ref="D1324:E1324" si="229">D1325+D1326+D1327+D1328</f>
        <v>0</v>
      </c>
      <c r="E1324" s="84">
        <f t="shared" si="229"/>
        <v>0</v>
      </c>
      <c r="F1324" s="253">
        <v>0</v>
      </c>
      <c r="G1324" s="186">
        <f t="shared" ref="G1324" si="230">G1325+G1326+G1327+G1328</f>
        <v>0</v>
      </c>
    </row>
    <row r="1325" spans="1:7" ht="38.25" x14ac:dyDescent="0.25">
      <c r="A1325" s="384"/>
      <c r="B1325" s="387"/>
      <c r="C1325" s="66" t="s">
        <v>344</v>
      </c>
      <c r="D1325" s="84">
        <f t="shared" ref="D1325:E1328" si="231">D1330</f>
        <v>0</v>
      </c>
      <c r="E1325" s="84">
        <f t="shared" si="231"/>
        <v>0</v>
      </c>
      <c r="F1325" s="253">
        <v>0</v>
      </c>
      <c r="G1325" s="186">
        <f t="shared" ref="G1325:G1328" si="232">G1330</f>
        <v>0</v>
      </c>
    </row>
    <row r="1326" spans="1:7" ht="51" x14ac:dyDescent="0.25">
      <c r="A1326" s="384"/>
      <c r="B1326" s="387"/>
      <c r="C1326" s="52" t="s">
        <v>83</v>
      </c>
      <c r="D1326" s="84">
        <f t="shared" si="231"/>
        <v>0</v>
      </c>
      <c r="E1326" s="84">
        <f t="shared" si="231"/>
        <v>0</v>
      </c>
      <c r="F1326" s="253">
        <v>0</v>
      </c>
      <c r="G1326" s="186">
        <f t="shared" si="232"/>
        <v>0</v>
      </c>
    </row>
    <row r="1327" spans="1:7" ht="51" x14ac:dyDescent="0.25">
      <c r="A1327" s="384"/>
      <c r="B1327" s="387"/>
      <c r="C1327" s="52" t="s">
        <v>339</v>
      </c>
      <c r="D1327" s="84">
        <f t="shared" si="231"/>
        <v>0</v>
      </c>
      <c r="E1327" s="84">
        <f t="shared" si="231"/>
        <v>0</v>
      </c>
      <c r="F1327" s="253">
        <v>0</v>
      </c>
      <c r="G1327" s="186">
        <f t="shared" si="232"/>
        <v>0</v>
      </c>
    </row>
    <row r="1328" spans="1:7" ht="25.5" x14ac:dyDescent="0.25">
      <c r="A1328" s="385"/>
      <c r="B1328" s="388"/>
      <c r="C1328" s="52" t="s">
        <v>345</v>
      </c>
      <c r="D1328" s="84">
        <f t="shared" si="231"/>
        <v>0</v>
      </c>
      <c r="E1328" s="84">
        <f t="shared" si="231"/>
        <v>0</v>
      </c>
      <c r="F1328" s="253">
        <v>0</v>
      </c>
      <c r="G1328" s="186">
        <f t="shared" si="232"/>
        <v>0</v>
      </c>
    </row>
    <row r="1329" spans="1:7" ht="51" customHeight="1" x14ac:dyDescent="0.25">
      <c r="A1329" s="383"/>
      <c r="B1329" s="386" t="s">
        <v>398</v>
      </c>
      <c r="C1329" s="35" t="s">
        <v>343</v>
      </c>
      <c r="D1329" s="84">
        <f t="shared" ref="D1329:E1329" si="233">D1330+D1331+D1332+D1333</f>
        <v>0</v>
      </c>
      <c r="E1329" s="84">
        <f t="shared" si="233"/>
        <v>0</v>
      </c>
      <c r="F1329" s="253">
        <v>0</v>
      </c>
      <c r="G1329" s="186">
        <f t="shared" ref="G1329" si="234">G1330+G1331+G1332+G1333</f>
        <v>0</v>
      </c>
    </row>
    <row r="1330" spans="1:7" ht="38.25" x14ac:dyDescent="0.25">
      <c r="A1330" s="384"/>
      <c r="B1330" s="387"/>
      <c r="C1330" s="66" t="s">
        <v>344</v>
      </c>
      <c r="D1330" s="84">
        <v>0</v>
      </c>
      <c r="E1330" s="84">
        <v>0</v>
      </c>
      <c r="F1330" s="253">
        <v>0</v>
      </c>
      <c r="G1330" s="186">
        <v>0</v>
      </c>
    </row>
    <row r="1331" spans="1:7" ht="51" x14ac:dyDescent="0.25">
      <c r="A1331" s="384"/>
      <c r="B1331" s="387"/>
      <c r="C1331" s="52" t="s">
        <v>83</v>
      </c>
      <c r="D1331" s="84">
        <v>0</v>
      </c>
      <c r="E1331" s="84">
        <v>0</v>
      </c>
      <c r="F1331" s="253">
        <v>0</v>
      </c>
      <c r="G1331" s="186">
        <v>0</v>
      </c>
    </row>
    <row r="1332" spans="1:7" ht="51" x14ac:dyDescent="0.25">
      <c r="A1332" s="384"/>
      <c r="B1332" s="387"/>
      <c r="C1332" s="52" t="s">
        <v>339</v>
      </c>
      <c r="D1332" s="84">
        <v>0</v>
      </c>
      <c r="E1332" s="84">
        <v>0</v>
      </c>
      <c r="F1332" s="253">
        <v>0</v>
      </c>
      <c r="G1332" s="186">
        <v>0</v>
      </c>
    </row>
    <row r="1333" spans="1:7" ht="25.5" x14ac:dyDescent="0.25">
      <c r="A1333" s="385"/>
      <c r="B1333" s="388"/>
      <c r="C1333" s="52" t="s">
        <v>345</v>
      </c>
      <c r="D1333" s="84">
        <v>0</v>
      </c>
      <c r="E1333" s="84">
        <v>0</v>
      </c>
      <c r="F1333" s="253">
        <v>0</v>
      </c>
      <c r="G1333" s="186">
        <v>0</v>
      </c>
    </row>
    <row r="1334" spans="1:7" ht="25.5" customHeight="1" x14ac:dyDescent="0.25">
      <c r="A1334" s="710" t="s">
        <v>399</v>
      </c>
      <c r="B1334" s="711"/>
      <c r="C1334" s="286" t="s">
        <v>343</v>
      </c>
      <c r="D1334" s="544" t="s">
        <v>547</v>
      </c>
      <c r="E1334" s="542"/>
      <c r="F1334" s="542"/>
      <c r="G1334" s="543"/>
    </row>
    <row r="1335" spans="1:7" ht="38.25" x14ac:dyDescent="0.25">
      <c r="A1335" s="564"/>
      <c r="B1335" s="712"/>
      <c r="C1335" s="290" t="s">
        <v>344</v>
      </c>
      <c r="D1335" s="309" t="s">
        <v>546</v>
      </c>
      <c r="E1335" s="309" t="s">
        <v>546</v>
      </c>
      <c r="F1335" s="309" t="s">
        <v>546</v>
      </c>
      <c r="G1335" s="311" t="s">
        <v>546</v>
      </c>
    </row>
    <row r="1336" spans="1:7" ht="51" x14ac:dyDescent="0.25">
      <c r="A1336" s="564"/>
      <c r="B1336" s="712"/>
      <c r="C1336" s="291" t="s">
        <v>83</v>
      </c>
      <c r="D1336" s="309" t="s">
        <v>546</v>
      </c>
      <c r="E1336" s="309" t="s">
        <v>546</v>
      </c>
      <c r="F1336" s="309" t="s">
        <v>546</v>
      </c>
      <c r="G1336" s="311" t="s">
        <v>546</v>
      </c>
    </row>
    <row r="1337" spans="1:7" ht="51" customHeight="1" x14ac:dyDescent="0.25">
      <c r="A1337" s="564"/>
      <c r="B1337" s="712"/>
      <c r="C1337" s="291" t="s">
        <v>339</v>
      </c>
      <c r="D1337" s="541" t="s">
        <v>547</v>
      </c>
      <c r="E1337" s="542"/>
      <c r="F1337" s="542"/>
      <c r="G1337" s="543"/>
    </row>
    <row r="1338" spans="1:7" ht="25.5" x14ac:dyDescent="0.25">
      <c r="A1338" s="713"/>
      <c r="B1338" s="714"/>
      <c r="C1338" s="291" t="s">
        <v>345</v>
      </c>
      <c r="D1338" s="309" t="s">
        <v>546</v>
      </c>
      <c r="E1338" s="309" t="s">
        <v>546</v>
      </c>
      <c r="F1338" s="309" t="s">
        <v>546</v>
      </c>
      <c r="G1338" s="311" t="s">
        <v>546</v>
      </c>
    </row>
    <row r="1339" spans="1:7" ht="29.25" customHeight="1" x14ac:dyDescent="0.25">
      <c r="A1339" s="383"/>
      <c r="B1339" s="386" t="s">
        <v>400</v>
      </c>
      <c r="C1339" s="35" t="s">
        <v>343</v>
      </c>
      <c r="D1339" s="537" t="s">
        <v>547</v>
      </c>
      <c r="E1339" s="538"/>
      <c r="F1339" s="538"/>
      <c r="G1339" s="539"/>
    </row>
    <row r="1340" spans="1:7" ht="38.25" x14ac:dyDescent="0.25">
      <c r="A1340" s="384"/>
      <c r="B1340" s="387"/>
      <c r="C1340" s="66" t="s">
        <v>344</v>
      </c>
      <c r="D1340" s="84" t="s">
        <v>546</v>
      </c>
      <c r="E1340" s="84" t="s">
        <v>546</v>
      </c>
      <c r="F1340" s="84" t="s">
        <v>546</v>
      </c>
      <c r="G1340" s="186" t="s">
        <v>546</v>
      </c>
    </row>
    <row r="1341" spans="1:7" ht="51" customHeight="1" x14ac:dyDescent="0.25">
      <c r="A1341" s="384"/>
      <c r="B1341" s="387"/>
      <c r="C1341" s="52" t="s">
        <v>83</v>
      </c>
      <c r="D1341" s="540" t="s">
        <v>547</v>
      </c>
      <c r="E1341" s="538"/>
      <c r="F1341" s="538"/>
      <c r="G1341" s="539"/>
    </row>
    <row r="1342" spans="1:7" ht="51" x14ac:dyDescent="0.25">
      <c r="A1342" s="384"/>
      <c r="B1342" s="387"/>
      <c r="C1342" s="52" t="s">
        <v>339</v>
      </c>
      <c r="D1342" s="84" t="s">
        <v>546</v>
      </c>
      <c r="E1342" s="84" t="s">
        <v>546</v>
      </c>
      <c r="F1342" s="84" t="s">
        <v>546</v>
      </c>
      <c r="G1342" s="186" t="s">
        <v>546</v>
      </c>
    </row>
    <row r="1343" spans="1:7" ht="25.5" x14ac:dyDescent="0.25">
      <c r="A1343" s="385"/>
      <c r="B1343" s="388"/>
      <c r="C1343" s="52" t="s">
        <v>345</v>
      </c>
      <c r="D1343" s="84" t="s">
        <v>546</v>
      </c>
      <c r="E1343" s="84" t="s">
        <v>546</v>
      </c>
      <c r="F1343" s="84" t="s">
        <v>546</v>
      </c>
      <c r="G1343" s="186" t="s">
        <v>546</v>
      </c>
    </row>
    <row r="1344" spans="1:7" ht="29.25" customHeight="1" x14ac:dyDescent="0.25">
      <c r="A1344" s="383"/>
      <c r="B1344" s="386" t="s">
        <v>401</v>
      </c>
      <c r="C1344" s="35" t="s">
        <v>343</v>
      </c>
      <c r="D1344" s="537" t="s">
        <v>547</v>
      </c>
      <c r="E1344" s="538"/>
      <c r="F1344" s="538"/>
      <c r="G1344" s="539"/>
    </row>
    <row r="1345" spans="1:7" ht="38.25" x14ac:dyDescent="0.25">
      <c r="A1345" s="384"/>
      <c r="B1345" s="387"/>
      <c r="C1345" s="66" t="s">
        <v>344</v>
      </c>
      <c r="D1345" s="84" t="s">
        <v>546</v>
      </c>
      <c r="E1345" s="84" t="s">
        <v>546</v>
      </c>
      <c r="F1345" s="84" t="s">
        <v>546</v>
      </c>
      <c r="G1345" s="186" t="s">
        <v>546</v>
      </c>
    </row>
    <row r="1346" spans="1:7" ht="51" x14ac:dyDescent="0.25">
      <c r="A1346" s="384"/>
      <c r="B1346" s="387"/>
      <c r="C1346" s="52" t="s">
        <v>83</v>
      </c>
      <c r="D1346" s="84" t="s">
        <v>546</v>
      </c>
      <c r="E1346" s="84" t="s">
        <v>546</v>
      </c>
      <c r="F1346" s="84" t="s">
        <v>546</v>
      </c>
      <c r="G1346" s="186" t="s">
        <v>546</v>
      </c>
    </row>
    <row r="1347" spans="1:7" ht="51" customHeight="1" x14ac:dyDescent="0.25">
      <c r="A1347" s="384"/>
      <c r="B1347" s="387"/>
      <c r="C1347" s="52" t="s">
        <v>339</v>
      </c>
      <c r="D1347" s="540" t="s">
        <v>547</v>
      </c>
      <c r="E1347" s="538"/>
      <c r="F1347" s="538"/>
      <c r="G1347" s="539"/>
    </row>
    <row r="1348" spans="1:7" ht="25.5" x14ac:dyDescent="0.25">
      <c r="A1348" s="385"/>
      <c r="B1348" s="388"/>
      <c r="C1348" s="52" t="s">
        <v>345</v>
      </c>
      <c r="D1348" s="84" t="s">
        <v>546</v>
      </c>
      <c r="E1348" s="84" t="s">
        <v>546</v>
      </c>
      <c r="F1348" s="84" t="s">
        <v>546</v>
      </c>
      <c r="G1348" s="186" t="s">
        <v>546</v>
      </c>
    </row>
    <row r="1349" spans="1:7" ht="27.75" customHeight="1" x14ac:dyDescent="0.25">
      <c r="A1349" s="383"/>
      <c r="B1349" s="386" t="s">
        <v>402</v>
      </c>
      <c r="C1349" s="35" t="s">
        <v>343</v>
      </c>
      <c r="D1349" s="537" t="s">
        <v>547</v>
      </c>
      <c r="E1349" s="538"/>
      <c r="F1349" s="538"/>
      <c r="G1349" s="539"/>
    </row>
    <row r="1350" spans="1:7" ht="38.25" x14ac:dyDescent="0.25">
      <c r="A1350" s="384"/>
      <c r="B1350" s="387"/>
      <c r="C1350" s="66" t="s">
        <v>344</v>
      </c>
      <c r="D1350" s="84" t="s">
        <v>546</v>
      </c>
      <c r="E1350" s="84" t="s">
        <v>546</v>
      </c>
      <c r="F1350" s="84" t="s">
        <v>546</v>
      </c>
      <c r="G1350" s="186" t="s">
        <v>546</v>
      </c>
    </row>
    <row r="1351" spans="1:7" ht="51" x14ac:dyDescent="0.25">
      <c r="A1351" s="384"/>
      <c r="B1351" s="387"/>
      <c r="C1351" s="52" t="s">
        <v>83</v>
      </c>
      <c r="D1351" s="84" t="s">
        <v>546</v>
      </c>
      <c r="E1351" s="84" t="s">
        <v>546</v>
      </c>
      <c r="F1351" s="84" t="s">
        <v>546</v>
      </c>
      <c r="G1351" s="186" t="s">
        <v>546</v>
      </c>
    </row>
    <row r="1352" spans="1:7" ht="51" customHeight="1" x14ac:dyDescent="0.25">
      <c r="A1352" s="384"/>
      <c r="B1352" s="387"/>
      <c r="C1352" s="52" t="s">
        <v>339</v>
      </c>
      <c r="D1352" s="540" t="s">
        <v>547</v>
      </c>
      <c r="E1352" s="538"/>
      <c r="F1352" s="538"/>
      <c r="G1352" s="539"/>
    </row>
    <row r="1353" spans="1:7" ht="25.5" x14ac:dyDescent="0.25">
      <c r="A1353" s="385"/>
      <c r="B1353" s="388"/>
      <c r="C1353" s="52" t="s">
        <v>345</v>
      </c>
      <c r="D1353" s="84" t="s">
        <v>546</v>
      </c>
      <c r="E1353" s="84" t="s">
        <v>546</v>
      </c>
      <c r="F1353" s="84" t="s">
        <v>546</v>
      </c>
      <c r="G1353" s="186" t="s">
        <v>546</v>
      </c>
    </row>
    <row r="1354" spans="1:7" ht="24.75" customHeight="1" x14ac:dyDescent="0.25">
      <c r="A1354" s="383"/>
      <c r="B1354" s="386" t="s">
        <v>403</v>
      </c>
      <c r="C1354" s="35" t="s">
        <v>343</v>
      </c>
      <c r="D1354" s="537" t="s">
        <v>547</v>
      </c>
      <c r="E1354" s="538"/>
      <c r="F1354" s="538"/>
      <c r="G1354" s="539"/>
    </row>
    <row r="1355" spans="1:7" ht="38.25" x14ac:dyDescent="0.25">
      <c r="A1355" s="384"/>
      <c r="B1355" s="387"/>
      <c r="C1355" s="66" t="s">
        <v>344</v>
      </c>
      <c r="D1355" s="84" t="s">
        <v>546</v>
      </c>
      <c r="E1355" s="84" t="s">
        <v>546</v>
      </c>
      <c r="F1355" s="84" t="s">
        <v>546</v>
      </c>
      <c r="G1355" s="186" t="s">
        <v>546</v>
      </c>
    </row>
    <row r="1356" spans="1:7" ht="51" x14ac:dyDescent="0.25">
      <c r="A1356" s="384"/>
      <c r="B1356" s="387"/>
      <c r="C1356" s="52" t="s">
        <v>83</v>
      </c>
      <c r="D1356" s="84" t="s">
        <v>546</v>
      </c>
      <c r="E1356" s="84" t="s">
        <v>546</v>
      </c>
      <c r="F1356" s="84" t="s">
        <v>546</v>
      </c>
      <c r="G1356" s="186" t="s">
        <v>546</v>
      </c>
    </row>
    <row r="1357" spans="1:7" ht="51" customHeight="1" x14ac:dyDescent="0.25">
      <c r="A1357" s="384"/>
      <c r="B1357" s="387"/>
      <c r="C1357" s="52" t="s">
        <v>339</v>
      </c>
      <c r="D1357" s="540" t="s">
        <v>547</v>
      </c>
      <c r="E1357" s="538"/>
      <c r="F1357" s="538"/>
      <c r="G1357" s="539"/>
    </row>
    <row r="1358" spans="1:7" ht="25.5" x14ac:dyDescent="0.25">
      <c r="A1358" s="385"/>
      <c r="B1358" s="388"/>
      <c r="C1358" s="52" t="s">
        <v>345</v>
      </c>
      <c r="D1358" s="84" t="s">
        <v>546</v>
      </c>
      <c r="E1358" s="84" t="s">
        <v>546</v>
      </c>
      <c r="F1358" s="84" t="s">
        <v>546</v>
      </c>
      <c r="G1358" s="186" t="s">
        <v>546</v>
      </c>
    </row>
    <row r="1359" spans="1:7" ht="19.5" customHeight="1" x14ac:dyDescent="0.25">
      <c r="A1359" s="383"/>
      <c r="B1359" s="386" t="s">
        <v>404</v>
      </c>
      <c r="C1359" s="35" t="s">
        <v>343</v>
      </c>
      <c r="D1359" s="537" t="s">
        <v>547</v>
      </c>
      <c r="E1359" s="538"/>
      <c r="F1359" s="538"/>
      <c r="G1359" s="539"/>
    </row>
    <row r="1360" spans="1:7" ht="38.25" x14ac:dyDescent="0.25">
      <c r="A1360" s="384"/>
      <c r="B1360" s="387"/>
      <c r="C1360" s="66" t="s">
        <v>344</v>
      </c>
      <c r="D1360" s="84" t="s">
        <v>546</v>
      </c>
      <c r="E1360" s="84" t="s">
        <v>546</v>
      </c>
      <c r="F1360" s="84" t="s">
        <v>546</v>
      </c>
      <c r="G1360" s="186" t="s">
        <v>546</v>
      </c>
    </row>
    <row r="1361" spans="1:7" ht="51" x14ac:dyDescent="0.25">
      <c r="A1361" s="384"/>
      <c r="B1361" s="387"/>
      <c r="C1361" s="52" t="s">
        <v>83</v>
      </c>
      <c r="D1361" s="84" t="s">
        <v>546</v>
      </c>
      <c r="E1361" s="84" t="s">
        <v>546</v>
      </c>
      <c r="F1361" s="84" t="s">
        <v>546</v>
      </c>
      <c r="G1361" s="186" t="s">
        <v>546</v>
      </c>
    </row>
    <row r="1362" spans="1:7" ht="51" customHeight="1" x14ac:dyDescent="0.25">
      <c r="A1362" s="384"/>
      <c r="B1362" s="387"/>
      <c r="C1362" s="52" t="s">
        <v>339</v>
      </c>
      <c r="D1362" s="540" t="s">
        <v>547</v>
      </c>
      <c r="E1362" s="538"/>
      <c r="F1362" s="538"/>
      <c r="G1362" s="539"/>
    </row>
    <row r="1363" spans="1:7" ht="25.5" x14ac:dyDescent="0.25">
      <c r="A1363" s="385"/>
      <c r="B1363" s="388"/>
      <c r="C1363" s="52" t="s">
        <v>345</v>
      </c>
      <c r="D1363" s="84" t="s">
        <v>546</v>
      </c>
      <c r="E1363" s="84" t="s">
        <v>546</v>
      </c>
      <c r="F1363" s="84" t="s">
        <v>546</v>
      </c>
      <c r="G1363" s="186" t="s">
        <v>546</v>
      </c>
    </row>
    <row r="1364" spans="1:7" ht="30.75" customHeight="1" x14ac:dyDescent="0.25">
      <c r="A1364" s="383"/>
      <c r="B1364" s="386" t="s">
        <v>405</v>
      </c>
      <c r="C1364" s="35" t="s">
        <v>343</v>
      </c>
      <c r="D1364" s="537" t="s">
        <v>547</v>
      </c>
      <c r="E1364" s="538"/>
      <c r="F1364" s="538"/>
      <c r="G1364" s="539"/>
    </row>
    <row r="1365" spans="1:7" ht="38.25" x14ac:dyDescent="0.25">
      <c r="A1365" s="384"/>
      <c r="B1365" s="387"/>
      <c r="C1365" s="66" t="s">
        <v>344</v>
      </c>
      <c r="D1365" s="84" t="s">
        <v>546</v>
      </c>
      <c r="E1365" s="84" t="s">
        <v>546</v>
      </c>
      <c r="F1365" s="84" t="s">
        <v>546</v>
      </c>
      <c r="G1365" s="186" t="s">
        <v>546</v>
      </c>
    </row>
    <row r="1366" spans="1:7" ht="51" x14ac:dyDescent="0.25">
      <c r="A1366" s="384"/>
      <c r="B1366" s="387"/>
      <c r="C1366" s="52" t="s">
        <v>83</v>
      </c>
      <c r="D1366" s="84" t="s">
        <v>546</v>
      </c>
      <c r="E1366" s="84" t="s">
        <v>546</v>
      </c>
      <c r="F1366" s="84" t="s">
        <v>546</v>
      </c>
      <c r="G1366" s="186" t="s">
        <v>546</v>
      </c>
    </row>
    <row r="1367" spans="1:7" ht="51" customHeight="1" x14ac:dyDescent="0.25">
      <c r="A1367" s="384"/>
      <c r="B1367" s="387"/>
      <c r="C1367" s="52" t="s">
        <v>339</v>
      </c>
      <c r="D1367" s="540" t="s">
        <v>547</v>
      </c>
      <c r="E1367" s="538"/>
      <c r="F1367" s="538"/>
      <c r="G1367" s="539"/>
    </row>
    <row r="1368" spans="1:7" ht="25.5" x14ac:dyDescent="0.25">
      <c r="A1368" s="385"/>
      <c r="B1368" s="388"/>
      <c r="C1368" s="52" t="s">
        <v>345</v>
      </c>
      <c r="D1368" s="84" t="s">
        <v>546</v>
      </c>
      <c r="E1368" s="84" t="s">
        <v>546</v>
      </c>
      <c r="F1368" s="84" t="s">
        <v>546</v>
      </c>
      <c r="G1368" s="186" t="s">
        <v>546</v>
      </c>
    </row>
    <row r="1369" spans="1:7" ht="33" customHeight="1" x14ac:dyDescent="0.25">
      <c r="A1369" s="383"/>
      <c r="B1369" s="386" t="s">
        <v>406</v>
      </c>
      <c r="C1369" s="35" t="s">
        <v>343</v>
      </c>
      <c r="D1369" s="537" t="s">
        <v>547</v>
      </c>
      <c r="E1369" s="538"/>
      <c r="F1369" s="538"/>
      <c r="G1369" s="539"/>
    </row>
    <row r="1370" spans="1:7" ht="38.25" x14ac:dyDescent="0.25">
      <c r="A1370" s="384"/>
      <c r="B1370" s="387"/>
      <c r="C1370" s="66" t="s">
        <v>344</v>
      </c>
      <c r="D1370" s="84" t="s">
        <v>546</v>
      </c>
      <c r="E1370" s="84" t="s">
        <v>546</v>
      </c>
      <c r="F1370" s="84" t="s">
        <v>546</v>
      </c>
      <c r="G1370" s="186" t="s">
        <v>546</v>
      </c>
    </row>
    <row r="1371" spans="1:7" ht="51" x14ac:dyDescent="0.25">
      <c r="A1371" s="384"/>
      <c r="B1371" s="387"/>
      <c r="C1371" s="52" t="s">
        <v>83</v>
      </c>
      <c r="D1371" s="54" t="s">
        <v>546</v>
      </c>
      <c r="E1371" s="54" t="s">
        <v>546</v>
      </c>
      <c r="F1371" s="54" t="s">
        <v>546</v>
      </c>
      <c r="G1371" s="204" t="s">
        <v>546</v>
      </c>
    </row>
    <row r="1372" spans="1:7" ht="51" customHeight="1" x14ac:dyDescent="0.25">
      <c r="A1372" s="384"/>
      <c r="B1372" s="387"/>
      <c r="C1372" s="111" t="s">
        <v>339</v>
      </c>
      <c r="D1372" s="598" t="s">
        <v>547</v>
      </c>
      <c r="E1372" s="599"/>
      <c r="F1372" s="599"/>
      <c r="G1372" s="600"/>
    </row>
    <row r="1373" spans="1:7" ht="25.5" x14ac:dyDescent="0.25">
      <c r="A1373" s="385"/>
      <c r="B1373" s="388"/>
      <c r="C1373" s="52" t="s">
        <v>345</v>
      </c>
      <c r="D1373" s="104" t="s">
        <v>546</v>
      </c>
      <c r="E1373" s="104" t="s">
        <v>546</v>
      </c>
      <c r="F1373" s="104" t="s">
        <v>546</v>
      </c>
      <c r="G1373" s="194" t="s">
        <v>546</v>
      </c>
    </row>
    <row r="1374" spans="1:7" ht="27.75" customHeight="1" x14ac:dyDescent="0.25">
      <c r="A1374" s="383"/>
      <c r="B1374" s="386" t="s">
        <v>407</v>
      </c>
      <c r="C1374" s="105" t="s">
        <v>343</v>
      </c>
      <c r="D1374" s="540" t="s">
        <v>547</v>
      </c>
      <c r="E1374" s="538"/>
      <c r="F1374" s="538"/>
      <c r="G1374" s="539"/>
    </row>
    <row r="1375" spans="1:7" ht="38.25" x14ac:dyDescent="0.25">
      <c r="A1375" s="384"/>
      <c r="B1375" s="387"/>
      <c r="C1375" s="66" t="s">
        <v>344</v>
      </c>
      <c r="D1375" s="84" t="s">
        <v>546</v>
      </c>
      <c r="E1375" s="84" t="s">
        <v>546</v>
      </c>
      <c r="F1375" s="84" t="s">
        <v>546</v>
      </c>
      <c r="G1375" s="186" t="s">
        <v>546</v>
      </c>
    </row>
    <row r="1376" spans="1:7" ht="51" x14ac:dyDescent="0.25">
      <c r="A1376" s="384"/>
      <c r="B1376" s="387"/>
      <c r="C1376" s="52" t="s">
        <v>83</v>
      </c>
      <c r="D1376" s="84" t="s">
        <v>546</v>
      </c>
      <c r="E1376" s="84" t="s">
        <v>546</v>
      </c>
      <c r="F1376" s="84" t="s">
        <v>546</v>
      </c>
      <c r="G1376" s="186" t="s">
        <v>546</v>
      </c>
    </row>
    <row r="1377" spans="1:7" ht="51" customHeight="1" x14ac:dyDescent="0.25">
      <c r="A1377" s="384"/>
      <c r="B1377" s="387"/>
      <c r="C1377" s="52" t="s">
        <v>339</v>
      </c>
      <c r="D1377" s="540" t="s">
        <v>547</v>
      </c>
      <c r="E1377" s="538"/>
      <c r="F1377" s="538"/>
      <c r="G1377" s="539"/>
    </row>
    <row r="1378" spans="1:7" ht="25.5" x14ac:dyDescent="0.25">
      <c r="A1378" s="611"/>
      <c r="B1378" s="554"/>
      <c r="C1378" s="106" t="s">
        <v>345</v>
      </c>
      <c r="D1378" s="84" t="s">
        <v>546</v>
      </c>
      <c r="E1378" s="84" t="s">
        <v>546</v>
      </c>
      <c r="F1378" s="84" t="s">
        <v>546</v>
      </c>
      <c r="G1378" s="186" t="s">
        <v>546</v>
      </c>
    </row>
    <row r="1379" spans="1:7" s="46" customFormat="1" ht="15.75" x14ac:dyDescent="0.25">
      <c r="A1379" s="528" t="s">
        <v>679</v>
      </c>
      <c r="B1379" s="529"/>
      <c r="C1379" s="529"/>
      <c r="D1379" s="529"/>
      <c r="E1379" s="529"/>
      <c r="F1379" s="529"/>
      <c r="G1379" s="530"/>
    </row>
    <row r="1380" spans="1:7" s="46" customFormat="1" ht="15" customHeight="1" x14ac:dyDescent="0.25">
      <c r="A1380" s="478"/>
      <c r="B1380" s="479" t="s">
        <v>10</v>
      </c>
      <c r="C1380" s="150" t="s">
        <v>343</v>
      </c>
      <c r="D1380" s="151">
        <f>SUM(D1381:D1384)</f>
        <v>667065.99399999995</v>
      </c>
      <c r="E1380" s="151">
        <f t="shared" ref="E1380:G1380" si="235">SUM(E1381:E1384)</f>
        <v>283431.21343999996</v>
      </c>
      <c r="F1380" s="200">
        <f>E1380/D1380</f>
        <v>0.42489231348825135</v>
      </c>
      <c r="G1380" s="151">
        <f t="shared" si="235"/>
        <v>274471.46343999996</v>
      </c>
    </row>
    <row r="1381" spans="1:7" s="46" customFormat="1" ht="38.25" x14ac:dyDescent="0.25">
      <c r="A1381" s="478"/>
      <c r="B1381" s="480"/>
      <c r="C1381" s="150" t="s">
        <v>344</v>
      </c>
      <c r="D1381" s="151">
        <f>D1386+D1445+D1503</f>
        <v>0</v>
      </c>
      <c r="E1381" s="151">
        <f t="shared" ref="E1381:G1382" si="236">E1386+E1445+E1503</f>
        <v>0</v>
      </c>
      <c r="F1381" s="200">
        <v>0</v>
      </c>
      <c r="G1381" s="151">
        <f t="shared" si="236"/>
        <v>0</v>
      </c>
    </row>
    <row r="1382" spans="1:7" s="46" customFormat="1" ht="51" x14ac:dyDescent="0.25">
      <c r="A1382" s="478"/>
      <c r="B1382" s="480"/>
      <c r="C1382" s="150" t="s">
        <v>83</v>
      </c>
      <c r="D1382" s="151">
        <f>D1387+D1446+D1504</f>
        <v>16144.759999999998</v>
      </c>
      <c r="E1382" s="151">
        <f t="shared" si="236"/>
        <v>9857.4</v>
      </c>
      <c r="F1382" s="200">
        <f t="shared" ref="F1382:F1384" si="237">E1382/D1382</f>
        <v>0.61056342739068281</v>
      </c>
      <c r="G1382" s="151">
        <f t="shared" si="236"/>
        <v>9857.4</v>
      </c>
    </row>
    <row r="1383" spans="1:7" s="46" customFormat="1" ht="51" x14ac:dyDescent="0.25">
      <c r="A1383" s="478"/>
      <c r="B1383" s="480"/>
      <c r="C1383" s="150" t="s">
        <v>339</v>
      </c>
      <c r="D1383" s="151">
        <f t="shared" ref="D1383:G1384" si="238">D1388+D1447+D1505</f>
        <v>513822.19400000002</v>
      </c>
      <c r="E1383" s="151">
        <f t="shared" si="238"/>
        <v>150290.57344000001</v>
      </c>
      <c r="F1383" s="200">
        <f t="shared" si="237"/>
        <v>0.29249529349835751</v>
      </c>
      <c r="G1383" s="151">
        <f t="shared" si="238"/>
        <v>141330.82344000001</v>
      </c>
    </row>
    <row r="1384" spans="1:7" s="46" customFormat="1" ht="25.5" x14ac:dyDescent="0.25">
      <c r="A1384" s="478"/>
      <c r="B1384" s="481"/>
      <c r="C1384" s="150" t="s">
        <v>345</v>
      </c>
      <c r="D1384" s="151">
        <f t="shared" si="238"/>
        <v>137099.03999999998</v>
      </c>
      <c r="E1384" s="151">
        <f t="shared" si="238"/>
        <v>123283.23999999999</v>
      </c>
      <c r="F1384" s="200">
        <f t="shared" si="237"/>
        <v>0.8992275948832319</v>
      </c>
      <c r="G1384" s="151">
        <f t="shared" si="238"/>
        <v>123283.23999999999</v>
      </c>
    </row>
    <row r="1385" spans="1:7" s="46" customFormat="1" ht="15" customHeight="1" x14ac:dyDescent="0.25">
      <c r="A1385" s="749" t="s">
        <v>680</v>
      </c>
      <c r="B1385" s="750"/>
      <c r="C1385" s="325" t="s">
        <v>343</v>
      </c>
      <c r="D1385" s="326">
        <f>SUM(D1386:D1389)</f>
        <v>454089.63</v>
      </c>
      <c r="E1385" s="326">
        <f t="shared" ref="E1385:G1385" si="239">SUM(E1386:E1389)</f>
        <v>227588.33</v>
      </c>
      <c r="F1385" s="327">
        <f>E1385/D1385</f>
        <v>0.50119693330147175</v>
      </c>
      <c r="G1385" s="326">
        <f t="shared" si="239"/>
        <v>227588.33</v>
      </c>
    </row>
    <row r="1386" spans="1:7" s="46" customFormat="1" ht="38.25" x14ac:dyDescent="0.25">
      <c r="A1386" s="751"/>
      <c r="B1386" s="752"/>
      <c r="C1386" s="325" t="s">
        <v>344</v>
      </c>
      <c r="D1386" s="326">
        <f>D1391+D1409+D1419+D1435</f>
        <v>0</v>
      </c>
      <c r="E1386" s="326">
        <f t="shared" ref="E1386:G1386" si="240">E1391+E1409+E1419+E1435</f>
        <v>0</v>
      </c>
      <c r="F1386" s="327">
        <v>0</v>
      </c>
      <c r="G1386" s="326">
        <f t="shared" si="240"/>
        <v>0</v>
      </c>
    </row>
    <row r="1387" spans="1:7" s="46" customFormat="1" ht="51" x14ac:dyDescent="0.25">
      <c r="A1387" s="751"/>
      <c r="B1387" s="752"/>
      <c r="C1387" s="325" t="s">
        <v>83</v>
      </c>
      <c r="D1387" s="326">
        <f t="shared" ref="D1387:G1389" si="241">D1392+D1410+D1420+D1436</f>
        <v>9857.4</v>
      </c>
      <c r="E1387" s="326">
        <f t="shared" si="241"/>
        <v>9857.4</v>
      </c>
      <c r="F1387" s="327">
        <f t="shared" ref="F1387:F1434" si="242">E1387/D1387</f>
        <v>1</v>
      </c>
      <c r="G1387" s="326">
        <f t="shared" si="241"/>
        <v>9857.4</v>
      </c>
    </row>
    <row r="1388" spans="1:7" s="46" customFormat="1" ht="51" x14ac:dyDescent="0.25">
      <c r="A1388" s="751"/>
      <c r="B1388" s="752"/>
      <c r="C1388" s="325" t="s">
        <v>339</v>
      </c>
      <c r="D1388" s="326">
        <f t="shared" si="241"/>
        <v>320948.99</v>
      </c>
      <c r="E1388" s="326">
        <f t="shared" si="241"/>
        <v>94447.69</v>
      </c>
      <c r="F1388" s="327">
        <f t="shared" si="242"/>
        <v>0.29427632721324348</v>
      </c>
      <c r="G1388" s="326">
        <f t="shared" si="241"/>
        <v>94447.69</v>
      </c>
    </row>
    <row r="1389" spans="1:7" s="46" customFormat="1" ht="25.5" x14ac:dyDescent="0.25">
      <c r="A1389" s="753"/>
      <c r="B1389" s="754"/>
      <c r="C1389" s="325" t="s">
        <v>345</v>
      </c>
      <c r="D1389" s="326">
        <f t="shared" si="241"/>
        <v>123283.23999999999</v>
      </c>
      <c r="E1389" s="326">
        <f t="shared" si="241"/>
        <v>123283.23999999999</v>
      </c>
      <c r="F1389" s="327">
        <f t="shared" si="242"/>
        <v>1</v>
      </c>
      <c r="G1389" s="326">
        <f t="shared" si="241"/>
        <v>123283.23999999999</v>
      </c>
    </row>
    <row r="1390" spans="1:7" s="46" customFormat="1" x14ac:dyDescent="0.25">
      <c r="A1390" s="407"/>
      <c r="B1390" s="408" t="s">
        <v>681</v>
      </c>
      <c r="C1390" s="123" t="s">
        <v>343</v>
      </c>
      <c r="D1390" s="126">
        <f>SUM(D1391:D1394)</f>
        <v>17250</v>
      </c>
      <c r="E1390" s="126">
        <f t="shared" ref="E1390:G1390" si="243">SUM(E1391:E1394)</f>
        <v>17250</v>
      </c>
      <c r="F1390" s="254">
        <f t="shared" si="242"/>
        <v>1</v>
      </c>
      <c r="G1390" s="126">
        <f t="shared" si="243"/>
        <v>17250</v>
      </c>
    </row>
    <row r="1391" spans="1:7" s="46" customFormat="1" ht="38.25" x14ac:dyDescent="0.25">
      <c r="A1391" s="407"/>
      <c r="B1391" s="408"/>
      <c r="C1391" s="123" t="s">
        <v>344</v>
      </c>
      <c r="D1391" s="126">
        <f>D1396</f>
        <v>0</v>
      </c>
      <c r="E1391" s="126">
        <f t="shared" ref="E1391:G1391" si="244">E1396</f>
        <v>0</v>
      </c>
      <c r="F1391" s="254">
        <v>0</v>
      </c>
      <c r="G1391" s="126">
        <f t="shared" si="244"/>
        <v>0</v>
      </c>
    </row>
    <row r="1392" spans="1:7" s="46" customFormat="1" ht="51" x14ac:dyDescent="0.25">
      <c r="A1392" s="407"/>
      <c r="B1392" s="408"/>
      <c r="C1392" s="123" t="s">
        <v>83</v>
      </c>
      <c r="D1392" s="126">
        <f t="shared" ref="D1392:G1394" si="245">D1397</f>
        <v>0</v>
      </c>
      <c r="E1392" s="126">
        <f t="shared" si="245"/>
        <v>0</v>
      </c>
      <c r="F1392" s="254">
        <v>0</v>
      </c>
      <c r="G1392" s="126">
        <f t="shared" si="245"/>
        <v>0</v>
      </c>
    </row>
    <row r="1393" spans="1:7" s="46" customFormat="1" ht="51" x14ac:dyDescent="0.25">
      <c r="A1393" s="407"/>
      <c r="B1393" s="408"/>
      <c r="C1393" s="123" t="s">
        <v>339</v>
      </c>
      <c r="D1393" s="126">
        <f t="shared" si="245"/>
        <v>0</v>
      </c>
      <c r="E1393" s="126">
        <f t="shared" si="245"/>
        <v>0</v>
      </c>
      <c r="F1393" s="254">
        <v>0</v>
      </c>
      <c r="G1393" s="126">
        <f t="shared" si="245"/>
        <v>0</v>
      </c>
    </row>
    <row r="1394" spans="1:7" s="46" customFormat="1" ht="25.5" x14ac:dyDescent="0.25">
      <c r="A1394" s="407"/>
      <c r="B1394" s="408"/>
      <c r="C1394" s="123" t="s">
        <v>345</v>
      </c>
      <c r="D1394" s="126">
        <f t="shared" si="245"/>
        <v>17250</v>
      </c>
      <c r="E1394" s="126">
        <f t="shared" si="245"/>
        <v>17250</v>
      </c>
      <c r="F1394" s="254">
        <f t="shared" si="242"/>
        <v>1</v>
      </c>
      <c r="G1394" s="126">
        <f t="shared" si="245"/>
        <v>17250</v>
      </c>
    </row>
    <row r="1395" spans="1:7" s="46" customFormat="1" x14ac:dyDescent="0.25">
      <c r="A1395" s="407">
        <v>1</v>
      </c>
      <c r="B1395" s="454" t="s">
        <v>682</v>
      </c>
      <c r="C1395" s="123" t="s">
        <v>343</v>
      </c>
      <c r="D1395" s="126">
        <v>17250</v>
      </c>
      <c r="E1395" s="126">
        <v>17250</v>
      </c>
      <c r="F1395" s="254">
        <f t="shared" si="242"/>
        <v>1</v>
      </c>
      <c r="G1395" s="126">
        <v>17250</v>
      </c>
    </row>
    <row r="1396" spans="1:7" s="46" customFormat="1" ht="38.25" x14ac:dyDescent="0.25">
      <c r="A1396" s="407"/>
      <c r="B1396" s="454"/>
      <c r="C1396" s="123" t="s">
        <v>344</v>
      </c>
      <c r="D1396" s="126">
        <v>0</v>
      </c>
      <c r="E1396" s="126">
        <v>0</v>
      </c>
      <c r="F1396" s="254">
        <v>0</v>
      </c>
      <c r="G1396" s="126">
        <v>0</v>
      </c>
    </row>
    <row r="1397" spans="1:7" s="46" customFormat="1" ht="51" x14ac:dyDescent="0.25">
      <c r="A1397" s="407"/>
      <c r="B1397" s="454"/>
      <c r="C1397" s="123" t="s">
        <v>83</v>
      </c>
      <c r="D1397" s="126">
        <v>0</v>
      </c>
      <c r="E1397" s="126">
        <v>0</v>
      </c>
      <c r="F1397" s="254">
        <v>0</v>
      </c>
      <c r="G1397" s="126">
        <v>0</v>
      </c>
    </row>
    <row r="1398" spans="1:7" s="46" customFormat="1" ht="51" x14ac:dyDescent="0.25">
      <c r="A1398" s="407"/>
      <c r="B1398" s="454"/>
      <c r="C1398" s="123" t="s">
        <v>339</v>
      </c>
      <c r="D1398" s="126">
        <v>0</v>
      </c>
      <c r="E1398" s="126">
        <v>0</v>
      </c>
      <c r="F1398" s="254">
        <v>0</v>
      </c>
      <c r="G1398" s="126">
        <v>0</v>
      </c>
    </row>
    <row r="1399" spans="1:7" s="46" customFormat="1" ht="25.5" x14ac:dyDescent="0.25">
      <c r="A1399" s="407"/>
      <c r="B1399" s="454"/>
      <c r="C1399" s="123" t="s">
        <v>345</v>
      </c>
      <c r="D1399" s="126">
        <f>SUM(D1400:D1407)</f>
        <v>17250</v>
      </c>
      <c r="E1399" s="126">
        <f t="shared" ref="E1399:G1399" si="246">SUM(E1400:E1407)</f>
        <v>17250</v>
      </c>
      <c r="F1399" s="254">
        <f t="shared" si="242"/>
        <v>1</v>
      </c>
      <c r="G1399" s="126">
        <f t="shared" si="246"/>
        <v>17250</v>
      </c>
    </row>
    <row r="1400" spans="1:7" s="46" customFormat="1" ht="25.5" x14ac:dyDescent="0.25">
      <c r="A1400" s="140"/>
      <c r="B1400" s="142" t="s">
        <v>683</v>
      </c>
      <c r="C1400" s="123" t="s">
        <v>345</v>
      </c>
      <c r="D1400" s="143">
        <v>1500</v>
      </c>
      <c r="E1400" s="143">
        <v>1500</v>
      </c>
      <c r="F1400" s="254">
        <f t="shared" si="242"/>
        <v>1</v>
      </c>
      <c r="G1400" s="143">
        <v>1500</v>
      </c>
    </row>
    <row r="1401" spans="1:7" s="46" customFormat="1" ht="25.5" x14ac:dyDescent="0.25">
      <c r="A1401" s="140"/>
      <c r="B1401" s="142" t="s">
        <v>684</v>
      </c>
      <c r="C1401" s="123" t="s">
        <v>345</v>
      </c>
      <c r="D1401" s="143">
        <v>4500</v>
      </c>
      <c r="E1401" s="143">
        <v>4500</v>
      </c>
      <c r="F1401" s="254">
        <f t="shared" si="242"/>
        <v>1</v>
      </c>
      <c r="G1401" s="143">
        <v>4500</v>
      </c>
    </row>
    <row r="1402" spans="1:7" s="46" customFormat="1" ht="25.5" x14ac:dyDescent="0.25">
      <c r="A1402" s="140"/>
      <c r="B1402" s="142" t="s">
        <v>685</v>
      </c>
      <c r="C1402" s="123" t="s">
        <v>345</v>
      </c>
      <c r="D1402" s="143">
        <v>1500</v>
      </c>
      <c r="E1402" s="143">
        <v>1500</v>
      </c>
      <c r="F1402" s="254">
        <f t="shared" si="242"/>
        <v>1</v>
      </c>
      <c r="G1402" s="143">
        <v>1500</v>
      </c>
    </row>
    <row r="1403" spans="1:7" s="46" customFormat="1" ht="25.5" x14ac:dyDescent="0.25">
      <c r="A1403" s="140"/>
      <c r="B1403" s="142" t="s">
        <v>686</v>
      </c>
      <c r="C1403" s="123" t="s">
        <v>345</v>
      </c>
      <c r="D1403" s="143">
        <v>4500</v>
      </c>
      <c r="E1403" s="143">
        <v>4500</v>
      </c>
      <c r="F1403" s="254">
        <f t="shared" si="242"/>
        <v>1</v>
      </c>
      <c r="G1403" s="143">
        <v>4500</v>
      </c>
    </row>
    <row r="1404" spans="1:7" s="46" customFormat="1" ht="25.5" x14ac:dyDescent="0.25">
      <c r="A1404" s="140"/>
      <c r="B1404" s="142" t="s">
        <v>687</v>
      </c>
      <c r="C1404" s="123" t="s">
        <v>345</v>
      </c>
      <c r="D1404" s="143">
        <v>750</v>
      </c>
      <c r="E1404" s="143">
        <v>750</v>
      </c>
      <c r="F1404" s="254">
        <f t="shared" si="242"/>
        <v>1</v>
      </c>
      <c r="G1404" s="143">
        <v>750</v>
      </c>
    </row>
    <row r="1405" spans="1:7" s="46" customFormat="1" ht="25.5" x14ac:dyDescent="0.25">
      <c r="A1405" s="140"/>
      <c r="B1405" s="142" t="s">
        <v>688</v>
      </c>
      <c r="C1405" s="123" t="s">
        <v>345</v>
      </c>
      <c r="D1405" s="143">
        <v>750</v>
      </c>
      <c r="E1405" s="143">
        <v>750</v>
      </c>
      <c r="F1405" s="254">
        <f t="shared" si="242"/>
        <v>1</v>
      </c>
      <c r="G1405" s="143">
        <v>750</v>
      </c>
    </row>
    <row r="1406" spans="1:7" s="46" customFormat="1" ht="25.5" x14ac:dyDescent="0.25">
      <c r="A1406" s="140"/>
      <c r="B1406" s="142" t="s">
        <v>689</v>
      </c>
      <c r="C1406" s="123" t="s">
        <v>345</v>
      </c>
      <c r="D1406" s="143">
        <v>1500</v>
      </c>
      <c r="E1406" s="143">
        <v>1500</v>
      </c>
      <c r="F1406" s="254">
        <f t="shared" si="242"/>
        <v>1</v>
      </c>
      <c r="G1406" s="143">
        <v>1500</v>
      </c>
    </row>
    <row r="1407" spans="1:7" s="46" customFormat="1" ht="25.5" x14ac:dyDescent="0.25">
      <c r="A1407" s="140"/>
      <c r="B1407" s="142" t="s">
        <v>690</v>
      </c>
      <c r="C1407" s="123" t="s">
        <v>345</v>
      </c>
      <c r="D1407" s="143">
        <v>2250</v>
      </c>
      <c r="E1407" s="143">
        <v>2250</v>
      </c>
      <c r="F1407" s="254">
        <f t="shared" si="242"/>
        <v>1</v>
      </c>
      <c r="G1407" s="143">
        <v>2250</v>
      </c>
    </row>
    <row r="1408" spans="1:7" s="46" customFormat="1" x14ac:dyDescent="0.25">
      <c r="A1408" s="407"/>
      <c r="B1408" s="408" t="s">
        <v>691</v>
      </c>
      <c r="C1408" s="123" t="s">
        <v>343</v>
      </c>
      <c r="D1408" s="126">
        <f>SUM(D1409:D1412)</f>
        <v>44009.24</v>
      </c>
      <c r="E1408" s="126">
        <f t="shared" ref="E1408:G1408" si="247">SUM(E1409:E1412)</f>
        <v>44009.24</v>
      </c>
      <c r="F1408" s="254">
        <f t="shared" si="242"/>
        <v>1</v>
      </c>
      <c r="G1408" s="126">
        <f t="shared" si="247"/>
        <v>44009.24</v>
      </c>
    </row>
    <row r="1409" spans="1:7" s="46" customFormat="1" ht="38.25" x14ac:dyDescent="0.25">
      <c r="A1409" s="407"/>
      <c r="B1409" s="408"/>
      <c r="C1409" s="123" t="s">
        <v>344</v>
      </c>
      <c r="D1409" s="126">
        <f>D1414</f>
        <v>0</v>
      </c>
      <c r="E1409" s="126">
        <f t="shared" ref="E1409:G1409" si="248">E1414</f>
        <v>0</v>
      </c>
      <c r="F1409" s="254">
        <v>0</v>
      </c>
      <c r="G1409" s="126">
        <f t="shared" si="248"/>
        <v>0</v>
      </c>
    </row>
    <row r="1410" spans="1:7" s="46" customFormat="1" ht="51" x14ac:dyDescent="0.25">
      <c r="A1410" s="407"/>
      <c r="B1410" s="408"/>
      <c r="C1410" s="123" t="s">
        <v>83</v>
      </c>
      <c r="D1410" s="126">
        <f t="shared" ref="D1410:G1412" si="249">D1415</f>
        <v>0</v>
      </c>
      <c r="E1410" s="126">
        <f t="shared" si="249"/>
        <v>0</v>
      </c>
      <c r="F1410" s="254">
        <v>0</v>
      </c>
      <c r="G1410" s="126">
        <f t="shared" si="249"/>
        <v>0</v>
      </c>
    </row>
    <row r="1411" spans="1:7" s="46" customFormat="1" ht="51" x14ac:dyDescent="0.25">
      <c r="A1411" s="407"/>
      <c r="B1411" s="408"/>
      <c r="C1411" s="123" t="s">
        <v>339</v>
      </c>
      <c r="D1411" s="126">
        <f t="shared" si="249"/>
        <v>37376</v>
      </c>
      <c r="E1411" s="126">
        <f t="shared" si="249"/>
        <v>37376</v>
      </c>
      <c r="F1411" s="254">
        <f t="shared" si="242"/>
        <v>1</v>
      </c>
      <c r="G1411" s="126">
        <f t="shared" si="249"/>
        <v>37376</v>
      </c>
    </row>
    <row r="1412" spans="1:7" s="46" customFormat="1" ht="25.5" x14ac:dyDescent="0.25">
      <c r="A1412" s="407"/>
      <c r="B1412" s="408"/>
      <c r="C1412" s="123" t="s">
        <v>345</v>
      </c>
      <c r="D1412" s="126">
        <f t="shared" si="249"/>
        <v>6633.24</v>
      </c>
      <c r="E1412" s="126">
        <f t="shared" si="249"/>
        <v>6633.24</v>
      </c>
      <c r="F1412" s="254">
        <f>E1412/D1412</f>
        <v>1</v>
      </c>
      <c r="G1412" s="126">
        <f t="shared" si="249"/>
        <v>6633.24</v>
      </c>
    </row>
    <row r="1413" spans="1:7" s="46" customFormat="1" x14ac:dyDescent="0.25">
      <c r="A1413" s="407">
        <v>1</v>
      </c>
      <c r="B1413" s="454" t="s">
        <v>692</v>
      </c>
      <c r="C1413" s="123" t="s">
        <v>343</v>
      </c>
      <c r="D1413" s="126">
        <f>SUM(D1414:D1417)</f>
        <v>44009.24</v>
      </c>
      <c r="E1413" s="126">
        <f t="shared" ref="E1413:G1413" si="250">SUM(E1414:E1417)</f>
        <v>44009.24</v>
      </c>
      <c r="F1413" s="254">
        <f t="shared" si="242"/>
        <v>1</v>
      </c>
      <c r="G1413" s="126">
        <f t="shared" si="250"/>
        <v>44009.24</v>
      </c>
    </row>
    <row r="1414" spans="1:7" s="46" customFormat="1" ht="38.25" x14ac:dyDescent="0.25">
      <c r="A1414" s="407"/>
      <c r="B1414" s="454"/>
      <c r="C1414" s="123" t="s">
        <v>344</v>
      </c>
      <c r="D1414" s="126">
        <v>0</v>
      </c>
      <c r="E1414" s="126">
        <v>0</v>
      </c>
      <c r="F1414" s="254">
        <v>0</v>
      </c>
      <c r="G1414" s="126">
        <v>0</v>
      </c>
    </row>
    <row r="1415" spans="1:7" s="46" customFormat="1" ht="51" x14ac:dyDescent="0.25">
      <c r="A1415" s="407"/>
      <c r="B1415" s="454"/>
      <c r="C1415" s="123" t="s">
        <v>83</v>
      </c>
      <c r="D1415" s="126">
        <v>0</v>
      </c>
      <c r="E1415" s="126">
        <v>0</v>
      </c>
      <c r="F1415" s="254">
        <v>0</v>
      </c>
      <c r="G1415" s="126">
        <v>0</v>
      </c>
    </row>
    <row r="1416" spans="1:7" s="46" customFormat="1" ht="51" x14ac:dyDescent="0.25">
      <c r="A1416" s="407"/>
      <c r="B1416" s="454"/>
      <c r="C1416" s="123" t="s">
        <v>339</v>
      </c>
      <c r="D1416" s="126">
        <v>37376</v>
      </c>
      <c r="E1416" s="126">
        <v>37376</v>
      </c>
      <c r="F1416" s="254">
        <f t="shared" si="242"/>
        <v>1</v>
      </c>
      <c r="G1416" s="126">
        <v>37376</v>
      </c>
    </row>
    <row r="1417" spans="1:7" s="46" customFormat="1" ht="25.5" x14ac:dyDescent="0.25">
      <c r="A1417" s="407"/>
      <c r="B1417" s="454"/>
      <c r="C1417" s="123" t="s">
        <v>345</v>
      </c>
      <c r="D1417" s="126">
        <v>6633.24</v>
      </c>
      <c r="E1417" s="126">
        <v>6633.24</v>
      </c>
      <c r="F1417" s="254">
        <f t="shared" si="242"/>
        <v>1</v>
      </c>
      <c r="G1417" s="126">
        <v>6633.24</v>
      </c>
    </row>
    <row r="1418" spans="1:7" s="46" customFormat="1" x14ac:dyDescent="0.25">
      <c r="A1418" s="407"/>
      <c r="B1418" s="408" t="s">
        <v>693</v>
      </c>
      <c r="C1418" s="123" t="s">
        <v>343</v>
      </c>
      <c r="D1418" s="126">
        <f>SUM(D1419:D1422)</f>
        <v>380472.99</v>
      </c>
      <c r="E1418" s="126">
        <f t="shared" ref="E1418" si="251">SUM(E1419:E1422)</f>
        <v>154007.34</v>
      </c>
      <c r="F1418" s="254">
        <f t="shared" si="242"/>
        <v>0.40477864144837195</v>
      </c>
      <c r="G1418" s="126">
        <f>SUM(G1419:G1422)</f>
        <v>154007.34</v>
      </c>
    </row>
    <row r="1419" spans="1:7" s="46" customFormat="1" ht="38.25" x14ac:dyDescent="0.25">
      <c r="A1419" s="407"/>
      <c r="B1419" s="408"/>
      <c r="C1419" s="123" t="s">
        <v>344</v>
      </c>
      <c r="D1419" s="126">
        <v>0</v>
      </c>
      <c r="E1419" s="126">
        <v>0</v>
      </c>
      <c r="F1419" s="254">
        <v>0</v>
      </c>
      <c r="G1419" s="126">
        <v>0</v>
      </c>
    </row>
    <row r="1420" spans="1:7" s="46" customFormat="1" ht="51" x14ac:dyDescent="0.25">
      <c r="A1420" s="407"/>
      <c r="B1420" s="408"/>
      <c r="C1420" s="123" t="s">
        <v>83</v>
      </c>
      <c r="D1420" s="126">
        <v>0</v>
      </c>
      <c r="E1420" s="126">
        <v>0</v>
      </c>
      <c r="F1420" s="254">
        <v>0</v>
      </c>
      <c r="G1420" s="126">
        <v>0</v>
      </c>
    </row>
    <row r="1421" spans="1:7" s="46" customFormat="1" ht="51" x14ac:dyDescent="0.25">
      <c r="A1421" s="407"/>
      <c r="B1421" s="408"/>
      <c r="C1421" s="123" t="s">
        <v>339</v>
      </c>
      <c r="D1421" s="126">
        <f>D1423+D1424+D1425+D1426+D1427+D1428+D1429+D1430+D1431</f>
        <v>281072.99</v>
      </c>
      <c r="E1421" s="126">
        <f t="shared" ref="E1421:G1421" si="252">E1423+E1424+E1425+E1426+E1427+E1428+E1429+E1430+E1431</f>
        <v>54607.34</v>
      </c>
      <c r="F1421" s="254">
        <f t="shared" si="242"/>
        <v>0.19428170597253047</v>
      </c>
      <c r="G1421" s="126">
        <f t="shared" si="252"/>
        <v>54607.34</v>
      </c>
    </row>
    <row r="1422" spans="1:7" s="46" customFormat="1" ht="25.5" x14ac:dyDescent="0.25">
      <c r="A1422" s="407"/>
      <c r="B1422" s="408"/>
      <c r="C1422" s="123" t="s">
        <v>345</v>
      </c>
      <c r="D1422" s="126">
        <f>D1432</f>
        <v>99400</v>
      </c>
      <c r="E1422" s="126">
        <f t="shared" ref="E1422:G1422" si="253">E1432</f>
        <v>99400</v>
      </c>
      <c r="F1422" s="254">
        <f t="shared" si="242"/>
        <v>1</v>
      </c>
      <c r="G1422" s="126">
        <f t="shared" si="253"/>
        <v>99400</v>
      </c>
    </row>
    <row r="1423" spans="1:7" s="46" customFormat="1" ht="51" x14ac:dyDescent="0.25">
      <c r="A1423" s="140">
        <v>1</v>
      </c>
      <c r="B1423" s="152" t="s">
        <v>694</v>
      </c>
      <c r="C1423" s="123" t="s">
        <v>339</v>
      </c>
      <c r="D1423" s="126">
        <v>35700.160000000003</v>
      </c>
      <c r="E1423" s="126">
        <v>17453.34</v>
      </c>
      <c r="F1423" s="254">
        <f t="shared" si="242"/>
        <v>0.48888688454057344</v>
      </c>
      <c r="G1423" s="126">
        <v>17453.34</v>
      </c>
    </row>
    <row r="1424" spans="1:7" s="46" customFormat="1" ht="51" x14ac:dyDescent="0.25">
      <c r="A1424" s="140">
        <v>2</v>
      </c>
      <c r="B1424" s="152" t="s">
        <v>695</v>
      </c>
      <c r="C1424" s="123" t="s">
        <v>339</v>
      </c>
      <c r="D1424" s="126">
        <v>32422.2</v>
      </c>
      <c r="E1424" s="126">
        <v>0</v>
      </c>
      <c r="F1424" s="254">
        <f t="shared" si="242"/>
        <v>0</v>
      </c>
      <c r="G1424" s="126">
        <v>0</v>
      </c>
    </row>
    <row r="1425" spans="1:7" s="46" customFormat="1" ht="51" x14ac:dyDescent="0.25">
      <c r="A1425" s="140">
        <v>3</v>
      </c>
      <c r="B1425" s="152" t="s">
        <v>696</v>
      </c>
      <c r="C1425" s="123" t="s">
        <v>339</v>
      </c>
      <c r="D1425" s="126">
        <v>145191.5</v>
      </c>
      <c r="E1425" s="126">
        <v>34154</v>
      </c>
      <c r="F1425" s="254">
        <f t="shared" si="242"/>
        <v>0.23523415626947858</v>
      </c>
      <c r="G1425" s="126">
        <v>34154</v>
      </c>
    </row>
    <row r="1426" spans="1:7" s="46" customFormat="1" ht="51" x14ac:dyDescent="0.25">
      <c r="A1426" s="140">
        <v>4</v>
      </c>
      <c r="B1426" s="152" t="s">
        <v>697</v>
      </c>
      <c r="C1426" s="123" t="s">
        <v>339</v>
      </c>
      <c r="D1426" s="126">
        <v>35000</v>
      </c>
      <c r="E1426" s="126">
        <v>0</v>
      </c>
      <c r="F1426" s="254">
        <f t="shared" si="242"/>
        <v>0</v>
      </c>
      <c r="G1426" s="126">
        <v>0</v>
      </c>
    </row>
    <row r="1427" spans="1:7" s="46" customFormat="1" ht="51" x14ac:dyDescent="0.25">
      <c r="A1427" s="140">
        <v>5</v>
      </c>
      <c r="B1427" s="152" t="s">
        <v>698</v>
      </c>
      <c r="C1427" s="123" t="s">
        <v>339</v>
      </c>
      <c r="D1427" s="126">
        <v>25000</v>
      </c>
      <c r="E1427" s="126">
        <v>0</v>
      </c>
      <c r="F1427" s="254">
        <f t="shared" si="242"/>
        <v>0</v>
      </c>
      <c r="G1427" s="126">
        <v>0</v>
      </c>
    </row>
    <row r="1428" spans="1:7" s="46" customFormat="1" ht="51" x14ac:dyDescent="0.25">
      <c r="A1428" s="140">
        <v>6</v>
      </c>
      <c r="B1428" s="152" t="s">
        <v>699</v>
      </c>
      <c r="C1428" s="123" t="s">
        <v>339</v>
      </c>
      <c r="D1428" s="126">
        <v>722</v>
      </c>
      <c r="E1428" s="126">
        <v>0</v>
      </c>
      <c r="F1428" s="254">
        <f t="shared" si="242"/>
        <v>0</v>
      </c>
      <c r="G1428" s="126">
        <v>0</v>
      </c>
    </row>
    <row r="1429" spans="1:7" s="46" customFormat="1" ht="51" x14ac:dyDescent="0.25">
      <c r="A1429" s="140">
        <v>7</v>
      </c>
      <c r="B1429" s="152" t="s">
        <v>700</v>
      </c>
      <c r="C1429" s="123" t="s">
        <v>339</v>
      </c>
      <c r="D1429" s="126">
        <v>1037.1300000000001</v>
      </c>
      <c r="E1429" s="126">
        <v>0</v>
      </c>
      <c r="F1429" s="254">
        <f t="shared" si="242"/>
        <v>0</v>
      </c>
      <c r="G1429" s="126">
        <v>0</v>
      </c>
    </row>
    <row r="1430" spans="1:7" s="46" customFormat="1" ht="51" x14ac:dyDescent="0.25">
      <c r="A1430" s="140">
        <v>8</v>
      </c>
      <c r="B1430" s="152" t="s">
        <v>701</v>
      </c>
      <c r="C1430" s="123" t="s">
        <v>339</v>
      </c>
      <c r="D1430" s="126">
        <v>3000</v>
      </c>
      <c r="E1430" s="126">
        <v>3000</v>
      </c>
      <c r="F1430" s="254">
        <f t="shared" si="242"/>
        <v>1</v>
      </c>
      <c r="G1430" s="126">
        <v>3000</v>
      </c>
    </row>
    <row r="1431" spans="1:7" s="46" customFormat="1" ht="51" x14ac:dyDescent="0.25">
      <c r="A1431" s="140">
        <v>9</v>
      </c>
      <c r="B1431" s="152" t="s">
        <v>702</v>
      </c>
      <c r="C1431" s="123" t="s">
        <v>339</v>
      </c>
      <c r="D1431" s="126">
        <v>3000</v>
      </c>
      <c r="E1431" s="126">
        <v>0</v>
      </c>
      <c r="F1431" s="254">
        <f t="shared" si="242"/>
        <v>0</v>
      </c>
      <c r="G1431" s="126">
        <v>0</v>
      </c>
    </row>
    <row r="1432" spans="1:7" s="46" customFormat="1" ht="127.5" x14ac:dyDescent="0.25">
      <c r="A1432" s="140">
        <v>10</v>
      </c>
      <c r="B1432" s="152" t="s">
        <v>703</v>
      </c>
      <c r="C1432" s="123" t="s">
        <v>345</v>
      </c>
      <c r="D1432" s="126">
        <v>99400</v>
      </c>
      <c r="E1432" s="126">
        <v>99400</v>
      </c>
      <c r="F1432" s="254">
        <f t="shared" si="242"/>
        <v>1</v>
      </c>
      <c r="G1432" s="126">
        <v>99400</v>
      </c>
    </row>
    <row r="1433" spans="1:7" s="46" customFormat="1" ht="48" customHeight="1" x14ac:dyDescent="0.25">
      <c r="A1433" s="140">
        <v>11</v>
      </c>
      <c r="B1433" s="152" t="s">
        <v>704</v>
      </c>
      <c r="C1433" s="123" t="s">
        <v>546</v>
      </c>
      <c r="D1433" s="455" t="s">
        <v>47</v>
      </c>
      <c r="E1433" s="455"/>
      <c r="F1433" s="127" t="s">
        <v>546</v>
      </c>
      <c r="G1433" s="126" t="s">
        <v>47</v>
      </c>
    </row>
    <row r="1434" spans="1:7" s="46" customFormat="1" ht="15" customHeight="1" x14ac:dyDescent="0.25">
      <c r="A1434" s="407"/>
      <c r="B1434" s="408" t="s">
        <v>705</v>
      </c>
      <c r="C1434" s="123" t="s">
        <v>343</v>
      </c>
      <c r="D1434" s="126">
        <v>12357.4</v>
      </c>
      <c r="E1434" s="126">
        <f>SUM(E1435:E1438)</f>
        <v>12321.75</v>
      </c>
      <c r="F1434" s="254">
        <f t="shared" si="242"/>
        <v>0.99711508893456557</v>
      </c>
      <c r="G1434" s="126">
        <f>SUM(G1435:G1438)</f>
        <v>12321.75</v>
      </c>
    </row>
    <row r="1435" spans="1:7" s="46" customFormat="1" ht="38.25" x14ac:dyDescent="0.25">
      <c r="A1435" s="407"/>
      <c r="B1435" s="408"/>
      <c r="C1435" s="123" t="s">
        <v>344</v>
      </c>
      <c r="D1435" s="126">
        <f>D1440+D1445</f>
        <v>0</v>
      </c>
      <c r="E1435" s="126">
        <v>0</v>
      </c>
      <c r="F1435" s="127" t="s">
        <v>546</v>
      </c>
      <c r="G1435" s="126">
        <v>0</v>
      </c>
    </row>
    <row r="1436" spans="1:7" s="46" customFormat="1" ht="51" x14ac:dyDescent="0.25">
      <c r="A1436" s="407"/>
      <c r="B1436" s="408"/>
      <c r="C1436" s="123" t="s">
        <v>83</v>
      </c>
      <c r="D1436" s="126">
        <v>9857.4</v>
      </c>
      <c r="E1436" s="126">
        <v>9857.4</v>
      </c>
      <c r="F1436" s="127" t="s">
        <v>546</v>
      </c>
      <c r="G1436" s="126">
        <v>9857.4</v>
      </c>
    </row>
    <row r="1437" spans="1:7" s="46" customFormat="1" ht="51" x14ac:dyDescent="0.25">
      <c r="A1437" s="407"/>
      <c r="B1437" s="408"/>
      <c r="C1437" s="123" t="s">
        <v>339</v>
      </c>
      <c r="D1437" s="126">
        <v>2500</v>
      </c>
      <c r="E1437" s="148">
        <v>2464.35</v>
      </c>
      <c r="F1437" s="254">
        <f t="shared" ref="F1437" si="254">E1437/D1437</f>
        <v>0.98573999999999995</v>
      </c>
      <c r="G1437" s="148">
        <v>2464.35</v>
      </c>
    </row>
    <row r="1438" spans="1:7" s="46" customFormat="1" ht="25.5" x14ac:dyDescent="0.25">
      <c r="A1438" s="407"/>
      <c r="B1438" s="408"/>
      <c r="C1438" s="123" t="s">
        <v>345</v>
      </c>
      <c r="D1438" s="126">
        <v>0</v>
      </c>
      <c r="E1438" s="126">
        <v>0</v>
      </c>
      <c r="F1438" s="127" t="s">
        <v>546</v>
      </c>
      <c r="G1438" s="126">
        <v>0</v>
      </c>
    </row>
    <row r="1439" spans="1:7" s="46" customFormat="1" ht="15" customHeight="1" x14ac:dyDescent="0.25">
      <c r="A1439" s="407">
        <v>1</v>
      </c>
      <c r="B1439" s="454" t="s">
        <v>706</v>
      </c>
      <c r="C1439" s="123" t="s">
        <v>343</v>
      </c>
      <c r="D1439" s="126">
        <v>12357.4</v>
      </c>
      <c r="E1439" s="126">
        <f>SUM(E1440:E1443)</f>
        <v>12321.75</v>
      </c>
      <c r="F1439" s="254">
        <f t="shared" ref="F1439" si="255">E1439/D1439</f>
        <v>0.99711508893456557</v>
      </c>
      <c r="G1439" s="126">
        <f>SUM(G1440:G1443)</f>
        <v>12321.75</v>
      </c>
    </row>
    <row r="1440" spans="1:7" s="46" customFormat="1" ht="38.25" x14ac:dyDescent="0.25">
      <c r="A1440" s="407"/>
      <c r="B1440" s="454"/>
      <c r="C1440" s="123" t="s">
        <v>344</v>
      </c>
      <c r="D1440" s="126">
        <f>D1445+D1450</f>
        <v>0</v>
      </c>
      <c r="E1440" s="126">
        <v>0</v>
      </c>
      <c r="F1440" s="127" t="s">
        <v>546</v>
      </c>
      <c r="G1440" s="126">
        <v>0</v>
      </c>
    </row>
    <row r="1441" spans="1:7" s="46" customFormat="1" ht="51" x14ac:dyDescent="0.25">
      <c r="A1441" s="407"/>
      <c r="B1441" s="454"/>
      <c r="C1441" s="123" t="s">
        <v>83</v>
      </c>
      <c r="D1441" s="126">
        <v>9857.4</v>
      </c>
      <c r="E1441" s="126">
        <v>9857.4</v>
      </c>
      <c r="F1441" s="127" t="s">
        <v>546</v>
      </c>
      <c r="G1441" s="126">
        <v>9857.4</v>
      </c>
    </row>
    <row r="1442" spans="1:7" s="46" customFormat="1" ht="51" x14ac:dyDescent="0.25">
      <c r="A1442" s="407"/>
      <c r="B1442" s="454"/>
      <c r="C1442" s="123" t="s">
        <v>339</v>
      </c>
      <c r="D1442" s="126">
        <v>2500</v>
      </c>
      <c r="E1442" s="8">
        <v>2464.35</v>
      </c>
      <c r="F1442" s="254">
        <f t="shared" ref="F1442" si="256">E1442/D1442</f>
        <v>0.98573999999999995</v>
      </c>
      <c r="G1442" s="8">
        <v>2464.35</v>
      </c>
    </row>
    <row r="1443" spans="1:7" s="46" customFormat="1" ht="25.5" x14ac:dyDescent="0.25">
      <c r="A1443" s="407"/>
      <c r="B1443" s="454"/>
      <c r="C1443" s="123" t="s">
        <v>345</v>
      </c>
      <c r="D1443" s="126">
        <v>0</v>
      </c>
      <c r="E1443" s="126">
        <v>0</v>
      </c>
      <c r="F1443" s="127" t="s">
        <v>546</v>
      </c>
      <c r="G1443" s="126">
        <v>0</v>
      </c>
    </row>
    <row r="1444" spans="1:7" s="46" customFormat="1" ht="15" customHeight="1" x14ac:dyDescent="0.25">
      <c r="A1444" s="749" t="s">
        <v>707</v>
      </c>
      <c r="B1444" s="750"/>
      <c r="C1444" s="325" t="s">
        <v>343</v>
      </c>
      <c r="D1444" s="326">
        <f>SUM(D1445:D1448)</f>
        <v>99545.10100000001</v>
      </c>
      <c r="E1444" s="326">
        <f t="shared" ref="E1444:G1444" si="257">SUM(E1445:E1448)</f>
        <v>24478.693439999999</v>
      </c>
      <c r="F1444" s="327">
        <f t="shared" ref="F1444:F1507" si="258">E1444/D1444</f>
        <v>0.24590555631662875</v>
      </c>
      <c r="G1444" s="326">
        <f t="shared" si="257"/>
        <v>24478.693439999999</v>
      </c>
    </row>
    <row r="1445" spans="1:7" s="46" customFormat="1" ht="38.25" x14ac:dyDescent="0.25">
      <c r="A1445" s="751"/>
      <c r="B1445" s="752"/>
      <c r="C1445" s="325" t="s">
        <v>344</v>
      </c>
      <c r="D1445" s="326">
        <f>D1450+D1493</f>
        <v>0</v>
      </c>
      <c r="E1445" s="326">
        <f t="shared" ref="E1445:G1445" si="259">E1450+E1493</f>
        <v>0</v>
      </c>
      <c r="F1445" s="327">
        <v>0</v>
      </c>
      <c r="G1445" s="326">
        <f t="shared" si="259"/>
        <v>0</v>
      </c>
    </row>
    <row r="1446" spans="1:7" s="46" customFormat="1" ht="51" x14ac:dyDescent="0.25">
      <c r="A1446" s="751"/>
      <c r="B1446" s="752"/>
      <c r="C1446" s="325" t="s">
        <v>83</v>
      </c>
      <c r="D1446" s="326">
        <f t="shared" ref="D1446:G1448" si="260">D1451+D1494</f>
        <v>2089.4</v>
      </c>
      <c r="E1446" s="326">
        <f t="shared" si="260"/>
        <v>0</v>
      </c>
      <c r="F1446" s="327">
        <f t="shared" si="258"/>
        <v>0</v>
      </c>
      <c r="G1446" s="326">
        <f t="shared" si="260"/>
        <v>0</v>
      </c>
    </row>
    <row r="1447" spans="1:7" s="46" customFormat="1" ht="51" x14ac:dyDescent="0.25">
      <c r="A1447" s="751"/>
      <c r="B1447" s="752"/>
      <c r="C1447" s="325" t="s">
        <v>339</v>
      </c>
      <c r="D1447" s="326">
        <f t="shared" si="260"/>
        <v>97455.701000000015</v>
      </c>
      <c r="E1447" s="326">
        <f t="shared" si="260"/>
        <v>24478.693439999999</v>
      </c>
      <c r="F1447" s="327">
        <f t="shared" si="258"/>
        <v>0.25117764470238629</v>
      </c>
      <c r="G1447" s="326">
        <f t="shared" si="260"/>
        <v>24478.693439999999</v>
      </c>
    </row>
    <row r="1448" spans="1:7" s="46" customFormat="1" ht="25.5" x14ac:dyDescent="0.25">
      <c r="A1448" s="753"/>
      <c r="B1448" s="754"/>
      <c r="C1448" s="325" t="s">
        <v>345</v>
      </c>
      <c r="D1448" s="326">
        <f t="shared" si="260"/>
        <v>0</v>
      </c>
      <c r="E1448" s="326">
        <f t="shared" si="260"/>
        <v>0</v>
      </c>
      <c r="F1448" s="327">
        <v>0</v>
      </c>
      <c r="G1448" s="326">
        <f t="shared" si="260"/>
        <v>0</v>
      </c>
    </row>
    <row r="1449" spans="1:7" s="46" customFormat="1" x14ac:dyDescent="0.25">
      <c r="A1449" s="407"/>
      <c r="B1449" s="408" t="s">
        <v>708</v>
      </c>
      <c r="C1449" s="123" t="s">
        <v>343</v>
      </c>
      <c r="D1449" s="126">
        <f>SUM(D1450:D1453)</f>
        <v>85383.744000000006</v>
      </c>
      <c r="E1449" s="126">
        <f t="shared" ref="E1449:G1449" si="261">SUM(E1450:E1453)</f>
        <v>21151.373439999999</v>
      </c>
      <c r="F1449" s="254">
        <f t="shared" si="258"/>
        <v>0.24772131613249471</v>
      </c>
      <c r="G1449" s="126">
        <f t="shared" si="261"/>
        <v>21151.373439999999</v>
      </c>
    </row>
    <row r="1450" spans="1:7" s="46" customFormat="1" ht="38.25" x14ac:dyDescent="0.25">
      <c r="A1450" s="407"/>
      <c r="B1450" s="408"/>
      <c r="C1450" s="123" t="s">
        <v>344</v>
      </c>
      <c r="D1450" s="126">
        <v>0</v>
      </c>
      <c r="E1450" s="126">
        <v>0</v>
      </c>
      <c r="F1450" s="254">
        <v>0</v>
      </c>
      <c r="G1450" s="126">
        <v>0</v>
      </c>
    </row>
    <row r="1451" spans="1:7" s="46" customFormat="1" ht="51" x14ac:dyDescent="0.25">
      <c r="A1451" s="407"/>
      <c r="B1451" s="408"/>
      <c r="C1451" s="123" t="s">
        <v>83</v>
      </c>
      <c r="D1451" s="126">
        <f>D1478</f>
        <v>2089.4</v>
      </c>
      <c r="E1451" s="126">
        <f t="shared" ref="E1451:G1451" si="262">E1478</f>
        <v>0</v>
      </c>
      <c r="F1451" s="254">
        <f t="shared" si="258"/>
        <v>0</v>
      </c>
      <c r="G1451" s="126">
        <f t="shared" si="262"/>
        <v>0</v>
      </c>
    </row>
    <row r="1452" spans="1:7" s="46" customFormat="1" ht="51" x14ac:dyDescent="0.25">
      <c r="A1452" s="407"/>
      <c r="B1452" s="408"/>
      <c r="C1452" s="123" t="s">
        <v>339</v>
      </c>
      <c r="D1452" s="126">
        <f>SUM(D1454:D1491)-D1478</f>
        <v>83294.344000000012</v>
      </c>
      <c r="E1452" s="126">
        <f t="shared" ref="E1452:G1452" si="263">SUM(E1454:E1491)-E1478</f>
        <v>21151.373439999999</v>
      </c>
      <c r="F1452" s="254">
        <f t="shared" si="258"/>
        <v>0.25393529049223312</v>
      </c>
      <c r="G1452" s="126">
        <f t="shared" si="263"/>
        <v>21151.373439999999</v>
      </c>
    </row>
    <row r="1453" spans="1:7" s="46" customFormat="1" ht="25.5" x14ac:dyDescent="0.25">
      <c r="A1453" s="407"/>
      <c r="B1453" s="408"/>
      <c r="C1453" s="123" t="s">
        <v>345</v>
      </c>
      <c r="D1453" s="126">
        <v>0</v>
      </c>
      <c r="E1453" s="126">
        <v>0</v>
      </c>
      <c r="F1453" s="254">
        <v>0</v>
      </c>
      <c r="G1453" s="126">
        <v>0</v>
      </c>
    </row>
    <row r="1454" spans="1:7" s="46" customFormat="1" ht="51" x14ac:dyDescent="0.25">
      <c r="A1454" s="153">
        <v>1</v>
      </c>
      <c r="B1454" s="26" t="s">
        <v>709</v>
      </c>
      <c r="C1454" s="152" t="s">
        <v>339</v>
      </c>
      <c r="D1454" s="8">
        <v>21180</v>
      </c>
      <c r="E1454" s="154">
        <v>8891.5</v>
      </c>
      <c r="F1454" s="254">
        <f t="shared" si="258"/>
        <v>0.41980642115203021</v>
      </c>
      <c r="G1454" s="154">
        <v>8891.5</v>
      </c>
    </row>
    <row r="1455" spans="1:7" s="46" customFormat="1" ht="51" x14ac:dyDescent="0.25">
      <c r="A1455" s="76">
        <v>2</v>
      </c>
      <c r="B1455" s="26" t="s">
        <v>710</v>
      </c>
      <c r="C1455" s="152" t="s">
        <v>339</v>
      </c>
      <c r="D1455" s="8">
        <v>632</v>
      </c>
      <c r="E1455" s="8">
        <f>263333.35/1000</f>
        <v>263.33335</v>
      </c>
      <c r="F1455" s="254">
        <f t="shared" si="258"/>
        <v>0.41666669303797466</v>
      </c>
      <c r="G1455" s="8">
        <f>263333.35/1000</f>
        <v>263.33335</v>
      </c>
    </row>
    <row r="1456" spans="1:7" s="46" customFormat="1" ht="51" x14ac:dyDescent="0.25">
      <c r="A1456" s="153">
        <v>3</v>
      </c>
      <c r="B1456" s="26" t="s">
        <v>711</v>
      </c>
      <c r="C1456" s="152" t="s">
        <v>339</v>
      </c>
      <c r="D1456" s="8">
        <v>350</v>
      </c>
      <c r="E1456" s="8">
        <v>350</v>
      </c>
      <c r="F1456" s="254">
        <f t="shared" si="258"/>
        <v>1</v>
      </c>
      <c r="G1456" s="8">
        <v>350</v>
      </c>
    </row>
    <row r="1457" spans="1:7" s="46" customFormat="1" ht="51" x14ac:dyDescent="0.25">
      <c r="A1457" s="76">
        <v>4</v>
      </c>
      <c r="B1457" s="26" t="s">
        <v>712</v>
      </c>
      <c r="C1457" s="152" t="s">
        <v>339</v>
      </c>
      <c r="D1457" s="8">
        <v>57</v>
      </c>
      <c r="E1457" s="8">
        <v>57</v>
      </c>
      <c r="F1457" s="254">
        <f t="shared" si="258"/>
        <v>1</v>
      </c>
      <c r="G1457" s="8">
        <v>57</v>
      </c>
    </row>
    <row r="1458" spans="1:7" s="46" customFormat="1" ht="51" x14ac:dyDescent="0.25">
      <c r="A1458" s="153">
        <v>5</v>
      </c>
      <c r="B1458" s="26" t="s">
        <v>713</v>
      </c>
      <c r="C1458" s="152" t="s">
        <v>339</v>
      </c>
      <c r="D1458" s="8">
        <v>5500</v>
      </c>
      <c r="E1458" s="8">
        <f>2888365.31/1000</f>
        <v>2888.3653100000001</v>
      </c>
      <c r="F1458" s="254">
        <f t="shared" si="258"/>
        <v>0.52515732909090906</v>
      </c>
      <c r="G1458" s="8">
        <f>2888365.31/1000</f>
        <v>2888.3653100000001</v>
      </c>
    </row>
    <row r="1459" spans="1:7" s="46" customFormat="1" ht="51" x14ac:dyDescent="0.25">
      <c r="A1459" s="76">
        <v>6</v>
      </c>
      <c r="B1459" s="26" t="s">
        <v>714</v>
      </c>
      <c r="C1459" s="152" t="s">
        <v>339</v>
      </c>
      <c r="D1459" s="8">
        <v>1000</v>
      </c>
      <c r="E1459" s="8">
        <f>642990/1000</f>
        <v>642.99</v>
      </c>
      <c r="F1459" s="254">
        <f t="shared" si="258"/>
        <v>0.64299000000000006</v>
      </c>
      <c r="G1459" s="8">
        <f>642990/1000</f>
        <v>642.99</v>
      </c>
    </row>
    <row r="1460" spans="1:7" s="46" customFormat="1" ht="51" x14ac:dyDescent="0.25">
      <c r="A1460" s="153">
        <v>7</v>
      </c>
      <c r="B1460" s="144" t="s">
        <v>715</v>
      </c>
      <c r="C1460" s="152" t="s">
        <v>339</v>
      </c>
      <c r="D1460" s="8">
        <v>1000</v>
      </c>
      <c r="E1460" s="8">
        <v>0</v>
      </c>
      <c r="F1460" s="254">
        <f t="shared" si="258"/>
        <v>0</v>
      </c>
      <c r="G1460" s="8">
        <v>0</v>
      </c>
    </row>
    <row r="1461" spans="1:7" s="46" customFormat="1" ht="51" x14ac:dyDescent="0.25">
      <c r="A1461" s="76">
        <v>8</v>
      </c>
      <c r="B1461" s="144" t="s">
        <v>716</v>
      </c>
      <c r="C1461" s="152" t="s">
        <v>339</v>
      </c>
      <c r="D1461" s="8">
        <v>2018</v>
      </c>
      <c r="E1461" s="8">
        <f>373486.54/1000</f>
        <v>373.48653999999999</v>
      </c>
      <c r="F1461" s="254">
        <f t="shared" si="258"/>
        <v>0.18507757185332011</v>
      </c>
      <c r="G1461" s="8">
        <f>373486.54/1000</f>
        <v>373.48653999999999</v>
      </c>
    </row>
    <row r="1462" spans="1:7" s="46" customFormat="1" ht="51" x14ac:dyDescent="0.25">
      <c r="A1462" s="153">
        <v>9</v>
      </c>
      <c r="B1462" s="144" t="s">
        <v>717</v>
      </c>
      <c r="C1462" s="152" t="s">
        <v>339</v>
      </c>
      <c r="D1462" s="8">
        <v>3062</v>
      </c>
      <c r="E1462" s="8">
        <v>852.32</v>
      </c>
      <c r="F1462" s="254">
        <f t="shared" si="258"/>
        <v>0.2783540169823645</v>
      </c>
      <c r="G1462" s="8">
        <v>852.32</v>
      </c>
    </row>
    <row r="1463" spans="1:7" s="46" customFormat="1" ht="51" x14ac:dyDescent="0.25">
      <c r="A1463" s="76">
        <v>10</v>
      </c>
      <c r="B1463" s="144" t="s">
        <v>718</v>
      </c>
      <c r="C1463" s="152" t="s">
        <v>339</v>
      </c>
      <c r="D1463" s="8">
        <v>10178</v>
      </c>
      <c r="E1463" s="8">
        <f>41666.65/1000</f>
        <v>41.666650000000004</v>
      </c>
      <c r="F1463" s="254">
        <f t="shared" si="258"/>
        <v>4.0937954411475732E-3</v>
      </c>
      <c r="G1463" s="8">
        <f>41666.65/1000</f>
        <v>41.666650000000004</v>
      </c>
    </row>
    <row r="1464" spans="1:7" s="46" customFormat="1" ht="51" x14ac:dyDescent="0.25">
      <c r="A1464" s="153">
        <v>11</v>
      </c>
      <c r="B1464" s="144" t="s">
        <v>719</v>
      </c>
      <c r="C1464" s="152" t="s">
        <v>339</v>
      </c>
      <c r="D1464" s="8">
        <v>720.64</v>
      </c>
      <c r="E1464" s="222">
        <f>515290/1000</f>
        <v>515.29</v>
      </c>
      <c r="F1464" s="254">
        <f t="shared" si="258"/>
        <v>0.71504496003552398</v>
      </c>
      <c r="G1464" s="222">
        <f>515290/1000</f>
        <v>515.29</v>
      </c>
    </row>
    <row r="1465" spans="1:7" s="46" customFormat="1" ht="51" x14ac:dyDescent="0.25">
      <c r="A1465" s="76">
        <v>12</v>
      </c>
      <c r="B1465" s="144" t="s">
        <v>720</v>
      </c>
      <c r="C1465" s="152" t="s">
        <v>339</v>
      </c>
      <c r="D1465" s="8">
        <v>3000</v>
      </c>
      <c r="E1465" s="222">
        <v>0</v>
      </c>
      <c r="F1465" s="254">
        <f t="shared" si="258"/>
        <v>0</v>
      </c>
      <c r="G1465" s="222">
        <v>0</v>
      </c>
    </row>
    <row r="1466" spans="1:7" s="46" customFormat="1" ht="51" x14ac:dyDescent="0.25">
      <c r="A1466" s="153">
        <v>13</v>
      </c>
      <c r="B1466" s="144" t="s">
        <v>721</v>
      </c>
      <c r="C1466" s="152" t="s">
        <v>339</v>
      </c>
      <c r="D1466" s="8">
        <v>1200</v>
      </c>
      <c r="E1466" s="8">
        <f>321480/1000</f>
        <v>321.48</v>
      </c>
      <c r="F1466" s="254">
        <f t="shared" si="258"/>
        <v>0.26790000000000003</v>
      </c>
      <c r="G1466" s="8">
        <f>321480/1000</f>
        <v>321.48</v>
      </c>
    </row>
    <row r="1467" spans="1:7" s="46" customFormat="1" ht="51" x14ac:dyDescent="0.25">
      <c r="A1467" s="76">
        <v>14</v>
      </c>
      <c r="B1467" s="144" t="s">
        <v>722</v>
      </c>
      <c r="C1467" s="152" t="s">
        <v>339</v>
      </c>
      <c r="D1467" s="8">
        <v>630.24</v>
      </c>
      <c r="E1467" s="8">
        <v>0</v>
      </c>
      <c r="F1467" s="254">
        <f t="shared" si="258"/>
        <v>0</v>
      </c>
      <c r="G1467" s="8">
        <v>0</v>
      </c>
    </row>
    <row r="1468" spans="1:7" s="46" customFormat="1" ht="51" x14ac:dyDescent="0.25">
      <c r="A1468" s="153">
        <v>15</v>
      </c>
      <c r="B1468" s="144" t="s">
        <v>723</v>
      </c>
      <c r="C1468" s="152" t="s">
        <v>339</v>
      </c>
      <c r="D1468" s="8">
        <v>4900</v>
      </c>
      <c r="E1468" s="8">
        <f>839561.35/1000</f>
        <v>839.56134999999995</v>
      </c>
      <c r="F1468" s="254">
        <f t="shared" si="258"/>
        <v>0.17133905102040814</v>
      </c>
      <c r="G1468" s="8">
        <f>839561.35/1000</f>
        <v>839.56134999999995</v>
      </c>
    </row>
    <row r="1469" spans="1:7" s="46" customFormat="1" ht="51" x14ac:dyDescent="0.25">
      <c r="A1469" s="76">
        <v>16</v>
      </c>
      <c r="B1469" s="144" t="s">
        <v>724</v>
      </c>
      <c r="C1469" s="152" t="s">
        <v>339</v>
      </c>
      <c r="D1469" s="8">
        <v>400</v>
      </c>
      <c r="E1469" s="8">
        <v>0</v>
      </c>
      <c r="F1469" s="254">
        <f t="shared" si="258"/>
        <v>0</v>
      </c>
      <c r="G1469" s="8">
        <v>0</v>
      </c>
    </row>
    <row r="1470" spans="1:7" s="46" customFormat="1" ht="51" x14ac:dyDescent="0.25">
      <c r="A1470" s="153">
        <v>17</v>
      </c>
      <c r="B1470" s="144" t="s">
        <v>725</v>
      </c>
      <c r="C1470" s="152" t="s">
        <v>339</v>
      </c>
      <c r="D1470" s="8">
        <v>1500</v>
      </c>
      <c r="E1470" s="8">
        <v>0</v>
      </c>
      <c r="F1470" s="254">
        <f t="shared" si="258"/>
        <v>0</v>
      </c>
      <c r="G1470" s="8">
        <v>0</v>
      </c>
    </row>
    <row r="1471" spans="1:7" s="46" customFormat="1" ht="51" x14ac:dyDescent="0.25">
      <c r="A1471" s="76">
        <v>18</v>
      </c>
      <c r="B1471" s="144" t="s">
        <v>726</v>
      </c>
      <c r="C1471" s="152" t="s">
        <v>339</v>
      </c>
      <c r="D1471" s="8">
        <v>57.99</v>
      </c>
      <c r="E1471" s="8">
        <v>0</v>
      </c>
      <c r="F1471" s="254">
        <f t="shared" si="258"/>
        <v>0</v>
      </c>
      <c r="G1471" s="8">
        <v>0</v>
      </c>
    </row>
    <row r="1472" spans="1:7" s="46" customFormat="1" ht="63.75" x14ac:dyDescent="0.25">
      <c r="A1472" s="153">
        <v>19</v>
      </c>
      <c r="B1472" s="144" t="s">
        <v>727</v>
      </c>
      <c r="C1472" s="152" t="s">
        <v>339</v>
      </c>
      <c r="D1472" s="8">
        <v>132.01</v>
      </c>
      <c r="E1472" s="8">
        <v>0</v>
      </c>
      <c r="F1472" s="254">
        <f t="shared" si="258"/>
        <v>0</v>
      </c>
      <c r="G1472" s="8">
        <v>0</v>
      </c>
    </row>
    <row r="1473" spans="1:7" s="46" customFormat="1" ht="51" x14ac:dyDescent="0.25">
      <c r="A1473" s="153">
        <v>20</v>
      </c>
      <c r="B1473" s="144" t="s">
        <v>728</v>
      </c>
      <c r="C1473" s="152" t="s">
        <v>339</v>
      </c>
      <c r="D1473" s="8">
        <v>4280</v>
      </c>
      <c r="E1473" s="8">
        <f>4271857.14/1000</f>
        <v>4271.8571400000001</v>
      </c>
      <c r="F1473" s="254">
        <f t="shared" si="258"/>
        <v>0.99809746261682242</v>
      </c>
      <c r="G1473" s="8">
        <f>4271857.14/1000</f>
        <v>4271.8571400000001</v>
      </c>
    </row>
    <row r="1474" spans="1:7" s="46" customFormat="1" ht="51" x14ac:dyDescent="0.25">
      <c r="A1474" s="76">
        <v>21</v>
      </c>
      <c r="B1474" s="144" t="s">
        <v>729</v>
      </c>
      <c r="C1474" s="152" t="s">
        <v>339</v>
      </c>
      <c r="D1474" s="8">
        <v>5800</v>
      </c>
      <c r="E1474" s="8">
        <v>0</v>
      </c>
      <c r="F1474" s="254">
        <f t="shared" si="258"/>
        <v>0</v>
      </c>
      <c r="G1474" s="8">
        <v>0</v>
      </c>
    </row>
    <row r="1475" spans="1:7" s="46" customFormat="1" ht="51" x14ac:dyDescent="0.25">
      <c r="A1475" s="153">
        <v>22</v>
      </c>
      <c r="B1475" s="144" t="s">
        <v>730</v>
      </c>
      <c r="C1475" s="152" t="s">
        <v>339</v>
      </c>
      <c r="D1475" s="8">
        <v>2998.5</v>
      </c>
      <c r="E1475" s="8">
        <v>0</v>
      </c>
      <c r="F1475" s="254">
        <f t="shared" si="258"/>
        <v>0</v>
      </c>
      <c r="G1475" s="8">
        <v>0</v>
      </c>
    </row>
    <row r="1476" spans="1:7" s="46" customFormat="1" ht="51" x14ac:dyDescent="0.25">
      <c r="A1476" s="76">
        <v>23</v>
      </c>
      <c r="B1476" s="144" t="s">
        <v>731</v>
      </c>
      <c r="C1476" s="152" t="s">
        <v>339</v>
      </c>
      <c r="D1476" s="8">
        <v>846.98</v>
      </c>
      <c r="E1476" s="8">
        <v>0</v>
      </c>
      <c r="F1476" s="254">
        <f t="shared" si="258"/>
        <v>0</v>
      </c>
      <c r="G1476" s="8">
        <v>0</v>
      </c>
    </row>
    <row r="1477" spans="1:7" s="46" customFormat="1" ht="51" x14ac:dyDescent="0.25">
      <c r="A1477" s="604">
        <v>24</v>
      </c>
      <c r="B1477" s="605" t="s">
        <v>732</v>
      </c>
      <c r="C1477" s="152" t="s">
        <v>339</v>
      </c>
      <c r="D1477" s="8">
        <v>522.35</v>
      </c>
      <c r="E1477" s="8">
        <v>0</v>
      </c>
      <c r="F1477" s="254">
        <f t="shared" si="258"/>
        <v>0</v>
      </c>
      <c r="G1477" s="8">
        <v>0</v>
      </c>
    </row>
    <row r="1478" spans="1:7" s="46" customFormat="1" ht="51" x14ac:dyDescent="0.25">
      <c r="A1478" s="604"/>
      <c r="B1478" s="406"/>
      <c r="C1478" s="152" t="s">
        <v>83</v>
      </c>
      <c r="D1478" s="8">
        <v>2089.4</v>
      </c>
      <c r="E1478" s="8">
        <v>0</v>
      </c>
      <c r="F1478" s="254">
        <f t="shared" si="258"/>
        <v>0</v>
      </c>
      <c r="G1478" s="8">
        <v>0</v>
      </c>
    </row>
    <row r="1479" spans="1:7" s="46" customFormat="1" ht="51" x14ac:dyDescent="0.25">
      <c r="A1479" s="76">
        <v>25</v>
      </c>
      <c r="B1479" s="144" t="s">
        <v>733</v>
      </c>
      <c r="C1479" s="152" t="s">
        <v>339</v>
      </c>
      <c r="D1479" s="8">
        <v>1252.74</v>
      </c>
      <c r="E1479" s="8">
        <f>842523.1/1000</f>
        <v>842.5231</v>
      </c>
      <c r="F1479" s="254">
        <f t="shared" si="258"/>
        <v>0.67254426297555758</v>
      </c>
      <c r="G1479" s="8">
        <f>842523.1/1000</f>
        <v>842.5231</v>
      </c>
    </row>
    <row r="1480" spans="1:7" s="46" customFormat="1" ht="51" x14ac:dyDescent="0.25">
      <c r="A1480" s="153">
        <v>26</v>
      </c>
      <c r="B1480" s="144" t="s">
        <v>734</v>
      </c>
      <c r="C1480" s="152" t="s">
        <v>339</v>
      </c>
      <c r="D1480" s="8">
        <v>50.704000000000001</v>
      </c>
      <c r="E1480" s="8">
        <v>0</v>
      </c>
      <c r="F1480" s="254">
        <f t="shared" si="258"/>
        <v>0</v>
      </c>
      <c r="G1480" s="8">
        <v>0</v>
      </c>
    </row>
    <row r="1481" spans="1:7" s="46" customFormat="1" ht="51" x14ac:dyDescent="0.25">
      <c r="A1481" s="76">
        <v>27</v>
      </c>
      <c r="B1481" s="144" t="s">
        <v>735</v>
      </c>
      <c r="C1481" s="152" t="s">
        <v>339</v>
      </c>
      <c r="D1481" s="8">
        <v>389.73</v>
      </c>
      <c r="E1481" s="8">
        <v>0</v>
      </c>
      <c r="F1481" s="254">
        <f t="shared" si="258"/>
        <v>0</v>
      </c>
      <c r="G1481" s="8">
        <v>0</v>
      </c>
    </row>
    <row r="1482" spans="1:7" s="46" customFormat="1" ht="51" x14ac:dyDescent="0.25">
      <c r="A1482" s="153">
        <v>28</v>
      </c>
      <c r="B1482" s="144" t="s">
        <v>736</v>
      </c>
      <c r="C1482" s="152" t="s">
        <v>339</v>
      </c>
      <c r="D1482" s="8">
        <v>3267.6819999999998</v>
      </c>
      <c r="E1482" s="8">
        <v>0</v>
      </c>
      <c r="F1482" s="254">
        <f t="shared" si="258"/>
        <v>0</v>
      </c>
      <c r="G1482" s="8">
        <v>0</v>
      </c>
    </row>
    <row r="1483" spans="1:7" s="46" customFormat="1" ht="51" x14ac:dyDescent="0.25">
      <c r="A1483" s="76">
        <v>29</v>
      </c>
      <c r="B1483" s="144" t="s">
        <v>737</v>
      </c>
      <c r="C1483" s="152" t="s">
        <v>339</v>
      </c>
      <c r="D1483" s="8">
        <v>700</v>
      </c>
      <c r="E1483" s="8">
        <v>0</v>
      </c>
      <c r="F1483" s="254">
        <f t="shared" si="258"/>
        <v>0</v>
      </c>
      <c r="G1483" s="8">
        <v>0</v>
      </c>
    </row>
    <row r="1484" spans="1:7" s="46" customFormat="1" ht="51" x14ac:dyDescent="0.25">
      <c r="A1484" s="153">
        <v>30</v>
      </c>
      <c r="B1484" s="144" t="s">
        <v>738</v>
      </c>
      <c r="C1484" s="152" t="s">
        <v>339</v>
      </c>
      <c r="D1484" s="8">
        <v>200</v>
      </c>
      <c r="E1484" s="8">
        <v>0</v>
      </c>
      <c r="F1484" s="254">
        <f t="shared" si="258"/>
        <v>0</v>
      </c>
      <c r="G1484" s="8">
        <v>0</v>
      </c>
    </row>
    <row r="1485" spans="1:7" s="46" customFormat="1" ht="51" x14ac:dyDescent="0.25">
      <c r="A1485" s="76">
        <v>31</v>
      </c>
      <c r="B1485" s="144" t="s">
        <v>739</v>
      </c>
      <c r="C1485" s="152" t="s">
        <v>339</v>
      </c>
      <c r="D1485" s="8">
        <v>288</v>
      </c>
      <c r="E1485" s="8">
        <v>0</v>
      </c>
      <c r="F1485" s="254">
        <f t="shared" si="258"/>
        <v>0</v>
      </c>
      <c r="G1485" s="8">
        <v>0</v>
      </c>
    </row>
    <row r="1486" spans="1:7" s="46" customFormat="1" ht="51" x14ac:dyDescent="0.25">
      <c r="A1486" s="153">
        <v>32</v>
      </c>
      <c r="B1486" s="144" t="s">
        <v>740</v>
      </c>
      <c r="C1486" s="152" t="s">
        <v>339</v>
      </c>
      <c r="D1486" s="8">
        <v>570.63800000000003</v>
      </c>
      <c r="E1486" s="8">
        <v>0</v>
      </c>
      <c r="F1486" s="254">
        <f t="shared" si="258"/>
        <v>0</v>
      </c>
      <c r="G1486" s="8">
        <v>0</v>
      </c>
    </row>
    <row r="1487" spans="1:7" s="46" customFormat="1" ht="51" x14ac:dyDescent="0.25">
      <c r="A1487" s="76">
        <v>33</v>
      </c>
      <c r="B1487" s="144" t="s">
        <v>741</v>
      </c>
      <c r="C1487" s="152" t="s">
        <v>339</v>
      </c>
      <c r="D1487" s="8">
        <v>264.14</v>
      </c>
      <c r="E1487" s="8">
        <v>0</v>
      </c>
      <c r="F1487" s="254">
        <f t="shared" si="258"/>
        <v>0</v>
      </c>
      <c r="G1487" s="8">
        <v>0</v>
      </c>
    </row>
    <row r="1488" spans="1:7" s="46" customFormat="1" ht="51" x14ac:dyDescent="0.25">
      <c r="A1488" s="153">
        <v>34</v>
      </c>
      <c r="B1488" s="144" t="s">
        <v>742</v>
      </c>
      <c r="C1488" s="152" t="s">
        <v>339</v>
      </c>
      <c r="D1488" s="8">
        <v>1364</v>
      </c>
      <c r="E1488" s="8">
        <v>0</v>
      </c>
      <c r="F1488" s="254">
        <f t="shared" si="258"/>
        <v>0</v>
      </c>
      <c r="G1488" s="8">
        <v>0</v>
      </c>
    </row>
    <row r="1489" spans="1:8" s="46" customFormat="1" ht="51" x14ac:dyDescent="0.25">
      <c r="A1489" s="76">
        <v>35</v>
      </c>
      <c r="B1489" s="144" t="s">
        <v>743</v>
      </c>
      <c r="C1489" s="152" t="s">
        <v>339</v>
      </c>
      <c r="D1489" s="8">
        <v>2848</v>
      </c>
      <c r="E1489" s="8">
        <v>0</v>
      </c>
      <c r="F1489" s="254">
        <f t="shared" si="258"/>
        <v>0</v>
      </c>
      <c r="G1489" s="8">
        <v>0</v>
      </c>
    </row>
    <row r="1490" spans="1:8" s="46" customFormat="1" ht="51" x14ac:dyDescent="0.25">
      <c r="A1490" s="153">
        <v>36</v>
      </c>
      <c r="B1490" s="144" t="s">
        <v>744</v>
      </c>
      <c r="C1490" s="152" t="s">
        <v>339</v>
      </c>
      <c r="D1490" s="8">
        <v>100</v>
      </c>
      <c r="E1490" s="8">
        <v>0</v>
      </c>
      <c r="F1490" s="254">
        <f t="shared" si="258"/>
        <v>0</v>
      </c>
      <c r="G1490" s="8">
        <v>0</v>
      </c>
    </row>
    <row r="1491" spans="1:8" s="46" customFormat="1" ht="51" x14ac:dyDescent="0.25">
      <c r="A1491" s="76">
        <v>37</v>
      </c>
      <c r="B1491" s="144" t="s">
        <v>745</v>
      </c>
      <c r="C1491" s="152" t="s">
        <v>339</v>
      </c>
      <c r="D1491" s="8">
        <v>33</v>
      </c>
      <c r="E1491" s="8">
        <v>0</v>
      </c>
      <c r="F1491" s="254">
        <f t="shared" si="258"/>
        <v>0</v>
      </c>
      <c r="G1491" s="8">
        <v>0</v>
      </c>
    </row>
    <row r="1492" spans="1:8" s="46" customFormat="1" x14ac:dyDescent="0.25">
      <c r="A1492" s="407"/>
      <c r="B1492" s="408" t="s">
        <v>746</v>
      </c>
      <c r="C1492" s="123" t="s">
        <v>343</v>
      </c>
      <c r="D1492" s="126">
        <f>SUM(D1493:D1496)</f>
        <v>14161.357</v>
      </c>
      <c r="E1492" s="126">
        <f t="shared" ref="E1492:G1492" si="264">SUM(E1493:E1496)</f>
        <v>3327.32</v>
      </c>
      <c r="F1492" s="254">
        <f t="shared" si="258"/>
        <v>0.23495770920823478</v>
      </c>
      <c r="G1492" s="126">
        <f t="shared" si="264"/>
        <v>3327.32</v>
      </c>
    </row>
    <row r="1493" spans="1:8" s="46" customFormat="1" ht="38.25" x14ac:dyDescent="0.25">
      <c r="A1493" s="407"/>
      <c r="B1493" s="408"/>
      <c r="C1493" s="123" t="s">
        <v>344</v>
      </c>
      <c r="D1493" s="126">
        <v>0</v>
      </c>
      <c r="E1493" s="126">
        <v>0</v>
      </c>
      <c r="F1493" s="254">
        <v>0</v>
      </c>
      <c r="G1493" s="126">
        <v>0</v>
      </c>
    </row>
    <row r="1494" spans="1:8" s="46" customFormat="1" ht="51" x14ac:dyDescent="0.25">
      <c r="A1494" s="407"/>
      <c r="B1494" s="408"/>
      <c r="C1494" s="123" t="s">
        <v>83</v>
      </c>
      <c r="D1494" s="126">
        <v>0</v>
      </c>
      <c r="E1494" s="126">
        <v>0</v>
      </c>
      <c r="F1494" s="254">
        <v>0</v>
      </c>
      <c r="G1494" s="126">
        <v>0</v>
      </c>
    </row>
    <row r="1495" spans="1:8" s="46" customFormat="1" ht="51" x14ac:dyDescent="0.25">
      <c r="A1495" s="407"/>
      <c r="B1495" s="408"/>
      <c r="C1495" s="123" t="s">
        <v>339</v>
      </c>
      <c r="D1495" s="126">
        <f>SUM(D1497:D1501)</f>
        <v>14161.357</v>
      </c>
      <c r="E1495" s="126">
        <f t="shared" ref="E1495:G1495" si="265">SUM(E1497:E1501)</f>
        <v>3327.32</v>
      </c>
      <c r="F1495" s="254">
        <f t="shared" si="258"/>
        <v>0.23495770920823478</v>
      </c>
      <c r="G1495" s="126">
        <f t="shared" si="265"/>
        <v>3327.32</v>
      </c>
    </row>
    <row r="1496" spans="1:8" s="46" customFormat="1" ht="25.5" x14ac:dyDescent="0.25">
      <c r="A1496" s="407"/>
      <c r="B1496" s="408"/>
      <c r="C1496" s="123" t="s">
        <v>345</v>
      </c>
      <c r="D1496" s="126">
        <v>0</v>
      </c>
      <c r="E1496" s="126">
        <v>0</v>
      </c>
      <c r="F1496" s="254">
        <v>0</v>
      </c>
      <c r="G1496" s="126">
        <v>0</v>
      </c>
    </row>
    <row r="1497" spans="1:8" s="46" customFormat="1" ht="51" x14ac:dyDescent="0.25">
      <c r="A1497" s="15">
        <v>1</v>
      </c>
      <c r="B1497" s="26" t="s">
        <v>747</v>
      </c>
      <c r="C1497" s="123" t="s">
        <v>339</v>
      </c>
      <c r="D1497" s="146">
        <v>3327.32</v>
      </c>
      <c r="E1497" s="155">
        <v>3327.32</v>
      </c>
      <c r="F1497" s="254">
        <f t="shared" si="258"/>
        <v>1</v>
      </c>
      <c r="G1497" s="155">
        <v>3327.32</v>
      </c>
    </row>
    <row r="1498" spans="1:8" s="46" customFormat="1" ht="51" x14ac:dyDescent="0.25">
      <c r="A1498" s="15">
        <v>2</v>
      </c>
      <c r="B1498" s="26" t="s">
        <v>748</v>
      </c>
      <c r="C1498" s="123" t="s">
        <v>339</v>
      </c>
      <c r="D1498" s="146">
        <v>6757.43</v>
      </c>
      <c r="E1498" s="155">
        <v>0</v>
      </c>
      <c r="F1498" s="254">
        <f t="shared" si="258"/>
        <v>0</v>
      </c>
      <c r="G1498" s="155">
        <v>0</v>
      </c>
    </row>
    <row r="1499" spans="1:8" s="46" customFormat="1" ht="51" x14ac:dyDescent="0.25">
      <c r="A1499" s="15">
        <v>3</v>
      </c>
      <c r="B1499" s="144" t="s">
        <v>749</v>
      </c>
      <c r="C1499" s="123" t="s">
        <v>339</v>
      </c>
      <c r="D1499" s="8">
        <v>1275.9269999999999</v>
      </c>
      <c r="E1499" s="155">
        <v>0</v>
      </c>
      <c r="F1499" s="254">
        <f t="shared" si="258"/>
        <v>0</v>
      </c>
      <c r="G1499" s="155">
        <v>0</v>
      </c>
    </row>
    <row r="1500" spans="1:8" s="46" customFormat="1" ht="63.75" x14ac:dyDescent="0.25">
      <c r="A1500" s="15">
        <v>4</v>
      </c>
      <c r="B1500" s="144" t="s">
        <v>750</v>
      </c>
      <c r="C1500" s="123" t="s">
        <v>339</v>
      </c>
      <c r="D1500" s="8">
        <v>2800.4</v>
      </c>
      <c r="E1500" s="155">
        <v>0</v>
      </c>
      <c r="F1500" s="254">
        <f t="shared" si="258"/>
        <v>0</v>
      </c>
      <c r="G1500" s="155">
        <v>0</v>
      </c>
    </row>
    <row r="1501" spans="1:8" s="46" customFormat="1" ht="51" x14ac:dyDescent="0.25">
      <c r="A1501" s="15">
        <v>5</v>
      </c>
      <c r="B1501" s="144" t="s">
        <v>751</v>
      </c>
      <c r="C1501" s="123" t="s">
        <v>339</v>
      </c>
      <c r="D1501" s="8">
        <v>0.28000000000000003</v>
      </c>
      <c r="E1501" s="155">
        <v>0</v>
      </c>
      <c r="F1501" s="254">
        <f t="shared" si="258"/>
        <v>0</v>
      </c>
      <c r="G1501" s="155">
        <v>0</v>
      </c>
    </row>
    <row r="1502" spans="1:8" s="46" customFormat="1" ht="15" customHeight="1" x14ac:dyDescent="0.25">
      <c r="A1502" s="749" t="s">
        <v>752</v>
      </c>
      <c r="B1502" s="750"/>
      <c r="C1502" s="328" t="s">
        <v>343</v>
      </c>
      <c r="D1502" s="326">
        <f>SUM(D1503:D1506)</f>
        <v>113431.26300000001</v>
      </c>
      <c r="E1502" s="326">
        <f t="shared" ref="E1502:G1502" si="266">SUM(E1503:E1506)</f>
        <v>31364.19</v>
      </c>
      <c r="F1502" s="327">
        <f t="shared" si="258"/>
        <v>0.27650392996153095</v>
      </c>
      <c r="G1502" s="326">
        <f t="shared" si="266"/>
        <v>22404.440000000002</v>
      </c>
      <c r="H1502" s="41"/>
    </row>
    <row r="1503" spans="1:8" s="46" customFormat="1" ht="38.25" x14ac:dyDescent="0.25">
      <c r="A1503" s="751"/>
      <c r="B1503" s="752"/>
      <c r="C1503" s="328" t="s">
        <v>344</v>
      </c>
      <c r="D1503" s="326">
        <f>D1508+D1550+D1581+D1591</f>
        <v>0</v>
      </c>
      <c r="E1503" s="326">
        <f t="shared" ref="E1503:G1503" si="267">E1508+E1550+E1581+E1591</f>
        <v>0</v>
      </c>
      <c r="F1503" s="327">
        <v>0</v>
      </c>
      <c r="G1503" s="326">
        <f t="shared" si="267"/>
        <v>0</v>
      </c>
      <c r="H1503" s="41"/>
    </row>
    <row r="1504" spans="1:8" s="46" customFormat="1" ht="51" x14ac:dyDescent="0.25">
      <c r="A1504" s="751"/>
      <c r="B1504" s="752"/>
      <c r="C1504" s="328" t="s">
        <v>83</v>
      </c>
      <c r="D1504" s="326">
        <f t="shared" ref="D1504:G1506" si="268">D1509+D1551+D1582+D1592</f>
        <v>4197.96</v>
      </c>
      <c r="E1504" s="326">
        <f t="shared" si="268"/>
        <v>0</v>
      </c>
      <c r="F1504" s="327">
        <f t="shared" si="258"/>
        <v>0</v>
      </c>
      <c r="G1504" s="326">
        <f t="shared" si="268"/>
        <v>0</v>
      </c>
      <c r="H1504" s="41"/>
    </row>
    <row r="1505" spans="1:8" s="46" customFormat="1" ht="51" x14ac:dyDescent="0.25">
      <c r="A1505" s="751"/>
      <c r="B1505" s="752"/>
      <c r="C1505" s="328" t="s">
        <v>339</v>
      </c>
      <c r="D1505" s="326">
        <f t="shared" si="268"/>
        <v>95417.502999999997</v>
      </c>
      <c r="E1505" s="326">
        <f t="shared" si="268"/>
        <v>31364.19</v>
      </c>
      <c r="F1505" s="327">
        <f t="shared" si="258"/>
        <v>0.32870478700328176</v>
      </c>
      <c r="G1505" s="326">
        <f t="shared" si="268"/>
        <v>22404.440000000002</v>
      </c>
      <c r="H1505" s="41"/>
    </row>
    <row r="1506" spans="1:8" s="46" customFormat="1" ht="25.5" x14ac:dyDescent="0.25">
      <c r="A1506" s="753"/>
      <c r="B1506" s="754"/>
      <c r="C1506" s="328" t="s">
        <v>345</v>
      </c>
      <c r="D1506" s="326">
        <f t="shared" si="268"/>
        <v>13815.8</v>
      </c>
      <c r="E1506" s="326">
        <f t="shared" si="268"/>
        <v>0</v>
      </c>
      <c r="F1506" s="327">
        <f t="shared" si="258"/>
        <v>0</v>
      </c>
      <c r="G1506" s="326">
        <f t="shared" si="268"/>
        <v>0</v>
      </c>
      <c r="H1506" s="41"/>
    </row>
    <row r="1507" spans="1:8" s="46" customFormat="1" x14ac:dyDescent="0.25">
      <c r="A1507" s="407"/>
      <c r="B1507" s="408" t="s">
        <v>753</v>
      </c>
      <c r="C1507" s="123" t="s">
        <v>343</v>
      </c>
      <c r="D1507" s="126">
        <f>SUM(D1508:D1511)</f>
        <v>33233.599999999999</v>
      </c>
      <c r="E1507" s="126">
        <f t="shared" ref="E1507:G1507" si="269">SUM(E1508:E1511)</f>
        <v>16914.46</v>
      </c>
      <c r="F1507" s="254">
        <f t="shared" si="258"/>
        <v>0.50895659814163974</v>
      </c>
      <c r="G1507" s="126">
        <f t="shared" si="269"/>
        <v>10122.58</v>
      </c>
      <c r="H1507" s="41"/>
    </row>
    <row r="1508" spans="1:8" s="46" customFormat="1" ht="38.25" x14ac:dyDescent="0.25">
      <c r="A1508" s="407"/>
      <c r="B1508" s="408"/>
      <c r="C1508" s="123" t="s">
        <v>344</v>
      </c>
      <c r="D1508" s="126">
        <v>0</v>
      </c>
      <c r="E1508" s="126">
        <v>0</v>
      </c>
      <c r="F1508" s="254">
        <v>0</v>
      </c>
      <c r="G1508" s="126">
        <v>0</v>
      </c>
      <c r="H1508" s="41"/>
    </row>
    <row r="1509" spans="1:8" s="46" customFormat="1" ht="51" x14ac:dyDescent="0.25">
      <c r="A1509" s="407"/>
      <c r="B1509" s="408"/>
      <c r="C1509" s="123" t="s">
        <v>83</v>
      </c>
      <c r="D1509" s="126">
        <v>0</v>
      </c>
      <c r="E1509" s="126">
        <v>0</v>
      </c>
      <c r="F1509" s="254">
        <v>0</v>
      </c>
      <c r="G1509" s="126">
        <v>0</v>
      </c>
      <c r="H1509" s="41"/>
    </row>
    <row r="1510" spans="1:8" s="46" customFormat="1" ht="51" x14ac:dyDescent="0.25">
      <c r="A1510" s="407"/>
      <c r="B1510" s="408"/>
      <c r="C1510" s="123" t="s">
        <v>339</v>
      </c>
      <c r="D1510" s="126">
        <f>D1513+D1514+D1516+D1518+D1519+D1520+D1521+D1522+D1524+D1525+D1527+D1528+D1530+D1531+D1533+D1535+D1536+D1538+D1540+D1542+D1543+D1545+D1546+D1548</f>
        <v>33233.599999999999</v>
      </c>
      <c r="E1510" s="126">
        <f t="shared" ref="E1510:G1510" si="270">E1513+E1514+E1516+E1518+E1519+E1520+E1521+E1522+E1524+E1525+E1527+E1528+E1530+E1531+E1533+E1535+E1536+E1538+E1540+E1542+E1543+E1545+E1546+E1548</f>
        <v>16914.46</v>
      </c>
      <c r="F1510" s="254">
        <f t="shared" ref="F1510" si="271">E1510/D1510</f>
        <v>0.50895659814163974</v>
      </c>
      <c r="G1510" s="126">
        <f t="shared" si="270"/>
        <v>10122.58</v>
      </c>
      <c r="H1510" s="41"/>
    </row>
    <row r="1511" spans="1:8" s="46" customFormat="1" ht="25.5" x14ac:dyDescent="0.25">
      <c r="A1511" s="407"/>
      <c r="B1511" s="408"/>
      <c r="C1511" s="123" t="s">
        <v>345</v>
      </c>
      <c r="D1511" s="126">
        <v>0</v>
      </c>
      <c r="E1511" s="126">
        <v>0</v>
      </c>
      <c r="F1511" s="254">
        <v>0</v>
      </c>
      <c r="G1511" s="126">
        <v>0</v>
      </c>
      <c r="H1511" s="41"/>
    </row>
    <row r="1512" spans="1:8" s="46" customFormat="1" x14ac:dyDescent="0.25">
      <c r="A1512" s="405" t="s">
        <v>754</v>
      </c>
      <c r="B1512" s="405"/>
      <c r="C1512" s="405"/>
      <c r="D1512" s="405"/>
      <c r="E1512" s="405"/>
      <c r="F1512" s="405"/>
      <c r="G1512" s="405"/>
    </row>
    <row r="1513" spans="1:8" s="46" customFormat="1" ht="51" x14ac:dyDescent="0.25">
      <c r="A1513" s="15">
        <v>1</v>
      </c>
      <c r="B1513" s="26" t="s">
        <v>755</v>
      </c>
      <c r="C1513" s="123" t="s">
        <v>339</v>
      </c>
      <c r="D1513" s="155">
        <v>2260.44</v>
      </c>
      <c r="E1513" s="155">
        <v>0</v>
      </c>
      <c r="F1513" s="254">
        <f t="shared" ref="F1513:F1576" si="272">E1513/D1513</f>
        <v>0</v>
      </c>
      <c r="G1513" s="155">
        <v>0</v>
      </c>
    </row>
    <row r="1514" spans="1:8" s="46" customFormat="1" ht="51" x14ac:dyDescent="0.25">
      <c r="A1514" s="15">
        <v>2</v>
      </c>
      <c r="B1514" s="26" t="s">
        <v>756</v>
      </c>
      <c r="C1514" s="123" t="s">
        <v>339</v>
      </c>
      <c r="D1514" s="155">
        <v>2038.3</v>
      </c>
      <c r="E1514" s="155">
        <v>0</v>
      </c>
      <c r="F1514" s="254">
        <f t="shared" si="272"/>
        <v>0</v>
      </c>
      <c r="G1514" s="155">
        <v>0</v>
      </c>
    </row>
    <row r="1515" spans="1:8" s="46" customFormat="1" x14ac:dyDescent="0.25">
      <c r="A1515" s="405" t="s">
        <v>757</v>
      </c>
      <c r="B1515" s="405"/>
      <c r="C1515" s="405"/>
      <c r="D1515" s="405"/>
      <c r="E1515" s="405"/>
      <c r="F1515" s="405"/>
      <c r="G1515" s="405"/>
    </row>
    <row r="1516" spans="1:8" s="46" customFormat="1" ht="51" x14ac:dyDescent="0.25">
      <c r="A1516" s="15">
        <v>1</v>
      </c>
      <c r="B1516" s="26" t="s">
        <v>758</v>
      </c>
      <c r="C1516" s="123" t="s">
        <v>339</v>
      </c>
      <c r="D1516" s="155">
        <v>183.39</v>
      </c>
      <c r="E1516" s="155">
        <v>183.39</v>
      </c>
      <c r="F1516" s="254">
        <f t="shared" si="272"/>
        <v>1</v>
      </c>
      <c r="G1516" s="155">
        <v>183.39</v>
      </c>
    </row>
    <row r="1517" spans="1:8" s="46" customFormat="1" x14ac:dyDescent="0.25">
      <c r="A1517" s="405" t="s">
        <v>759</v>
      </c>
      <c r="B1517" s="405"/>
      <c r="C1517" s="405"/>
      <c r="D1517" s="405"/>
      <c r="E1517" s="405"/>
      <c r="F1517" s="405"/>
      <c r="G1517" s="405"/>
    </row>
    <row r="1518" spans="1:8" s="46" customFormat="1" ht="51" x14ac:dyDescent="0.25">
      <c r="A1518" s="15">
        <v>1</v>
      </c>
      <c r="B1518" s="26" t="s">
        <v>760</v>
      </c>
      <c r="C1518" s="123" t="s">
        <v>339</v>
      </c>
      <c r="D1518" s="155">
        <v>49.3</v>
      </c>
      <c r="E1518" s="155">
        <v>49.3</v>
      </c>
      <c r="F1518" s="254">
        <f t="shared" si="272"/>
        <v>1</v>
      </c>
      <c r="G1518" s="155">
        <v>0</v>
      </c>
    </row>
    <row r="1519" spans="1:8" s="46" customFormat="1" ht="51" x14ac:dyDescent="0.25">
      <c r="A1519" s="15">
        <v>2</v>
      </c>
      <c r="B1519" s="26" t="s">
        <v>761</v>
      </c>
      <c r="C1519" s="123" t="s">
        <v>339</v>
      </c>
      <c r="D1519" s="155">
        <v>2178</v>
      </c>
      <c r="E1519" s="155">
        <v>2178</v>
      </c>
      <c r="F1519" s="254">
        <f t="shared" si="272"/>
        <v>1</v>
      </c>
      <c r="G1519" s="155">
        <v>0</v>
      </c>
    </row>
    <row r="1520" spans="1:8" s="46" customFormat="1" ht="51" x14ac:dyDescent="0.25">
      <c r="A1520" s="15">
        <v>3</v>
      </c>
      <c r="B1520" s="26" t="s">
        <v>762</v>
      </c>
      <c r="C1520" s="123" t="s">
        <v>339</v>
      </c>
      <c r="D1520" s="155">
        <v>4633.1499999999996</v>
      </c>
      <c r="E1520" s="155">
        <v>0</v>
      </c>
      <c r="F1520" s="254">
        <f t="shared" si="272"/>
        <v>0</v>
      </c>
      <c r="G1520" s="155">
        <v>0</v>
      </c>
    </row>
    <row r="1521" spans="1:7" s="46" customFormat="1" ht="51" x14ac:dyDescent="0.25">
      <c r="A1521" s="15">
        <v>4</v>
      </c>
      <c r="B1521" s="26" t="s">
        <v>763</v>
      </c>
      <c r="C1521" s="123" t="s">
        <v>339</v>
      </c>
      <c r="D1521" s="155">
        <v>2236.2800000000002</v>
      </c>
      <c r="E1521" s="155">
        <v>2236.2800000000002</v>
      </c>
      <c r="F1521" s="254">
        <f t="shared" si="272"/>
        <v>1</v>
      </c>
      <c r="G1521" s="155">
        <v>0</v>
      </c>
    </row>
    <row r="1522" spans="1:7" s="46" customFormat="1" ht="51" x14ac:dyDescent="0.25">
      <c r="A1522" s="15">
        <v>5</v>
      </c>
      <c r="B1522" s="26" t="s">
        <v>764</v>
      </c>
      <c r="C1522" s="123" t="s">
        <v>339</v>
      </c>
      <c r="D1522" s="155">
        <v>2300</v>
      </c>
      <c r="E1522" s="155">
        <v>0</v>
      </c>
      <c r="F1522" s="254">
        <f t="shared" si="272"/>
        <v>0</v>
      </c>
      <c r="G1522" s="155">
        <v>0</v>
      </c>
    </row>
    <row r="1523" spans="1:7" s="46" customFormat="1" x14ac:dyDescent="0.25">
      <c r="A1523" s="405" t="s">
        <v>765</v>
      </c>
      <c r="B1523" s="405"/>
      <c r="C1523" s="405"/>
      <c r="D1523" s="405"/>
      <c r="E1523" s="405"/>
      <c r="F1523" s="405"/>
      <c r="G1523" s="405"/>
    </row>
    <row r="1524" spans="1:7" s="46" customFormat="1" ht="51" x14ac:dyDescent="0.25">
      <c r="A1524" s="15">
        <v>1</v>
      </c>
      <c r="B1524" s="26" t="s">
        <v>766</v>
      </c>
      <c r="C1524" s="123" t="s">
        <v>339</v>
      </c>
      <c r="D1524" s="155">
        <v>4035.78</v>
      </c>
      <c r="E1524" s="155">
        <v>0</v>
      </c>
      <c r="F1524" s="254">
        <f t="shared" si="272"/>
        <v>0</v>
      </c>
      <c r="G1524" s="155">
        <v>0</v>
      </c>
    </row>
    <row r="1525" spans="1:7" s="46" customFormat="1" ht="51" x14ac:dyDescent="0.25">
      <c r="A1525" s="15">
        <v>2</v>
      </c>
      <c r="B1525" s="26" t="s">
        <v>767</v>
      </c>
      <c r="C1525" s="123" t="s">
        <v>339</v>
      </c>
      <c r="D1525" s="155">
        <v>114.84</v>
      </c>
      <c r="E1525" s="155">
        <v>0</v>
      </c>
      <c r="F1525" s="254">
        <f t="shared" si="272"/>
        <v>0</v>
      </c>
      <c r="G1525" s="155">
        <v>0</v>
      </c>
    </row>
    <row r="1526" spans="1:7" s="46" customFormat="1" x14ac:dyDescent="0.25">
      <c r="A1526" s="405" t="s">
        <v>768</v>
      </c>
      <c r="B1526" s="405"/>
      <c r="C1526" s="405"/>
      <c r="D1526" s="405"/>
      <c r="E1526" s="405"/>
      <c r="F1526" s="405"/>
      <c r="G1526" s="405"/>
    </row>
    <row r="1527" spans="1:7" s="46" customFormat="1" ht="51" x14ac:dyDescent="0.25">
      <c r="A1527" s="15">
        <v>1</v>
      </c>
      <c r="B1527" s="26" t="s">
        <v>769</v>
      </c>
      <c r="C1527" s="123" t="s">
        <v>339</v>
      </c>
      <c r="D1527" s="155">
        <v>23.89</v>
      </c>
      <c r="E1527" s="155">
        <v>23.89</v>
      </c>
      <c r="F1527" s="254">
        <f t="shared" si="272"/>
        <v>1</v>
      </c>
      <c r="G1527" s="155">
        <v>23.89</v>
      </c>
    </row>
    <row r="1528" spans="1:7" s="46" customFormat="1" ht="51" x14ac:dyDescent="0.25">
      <c r="A1528" s="15">
        <v>2</v>
      </c>
      <c r="B1528" s="26" t="s">
        <v>770</v>
      </c>
      <c r="C1528" s="123" t="s">
        <v>339</v>
      </c>
      <c r="D1528" s="155">
        <v>79.67</v>
      </c>
      <c r="E1528" s="155">
        <v>79.67</v>
      </c>
      <c r="F1528" s="254">
        <f t="shared" si="272"/>
        <v>1</v>
      </c>
      <c r="G1528" s="155">
        <v>79.67</v>
      </c>
    </row>
    <row r="1529" spans="1:7" s="46" customFormat="1" x14ac:dyDescent="0.25">
      <c r="A1529" s="405" t="s">
        <v>771</v>
      </c>
      <c r="B1529" s="405"/>
      <c r="C1529" s="405"/>
      <c r="D1529" s="405"/>
      <c r="E1529" s="405"/>
      <c r="F1529" s="405"/>
      <c r="G1529" s="405"/>
    </row>
    <row r="1530" spans="1:7" s="46" customFormat="1" ht="51" x14ac:dyDescent="0.25">
      <c r="A1530" s="15">
        <v>1</v>
      </c>
      <c r="B1530" s="26" t="s">
        <v>772</v>
      </c>
      <c r="C1530" s="123" t="s">
        <v>339</v>
      </c>
      <c r="D1530" s="155">
        <v>1426.59</v>
      </c>
      <c r="E1530" s="155">
        <v>1426.59</v>
      </c>
      <c r="F1530" s="254">
        <f t="shared" si="272"/>
        <v>1</v>
      </c>
      <c r="G1530" s="155">
        <v>1426.59</v>
      </c>
    </row>
    <row r="1531" spans="1:7" s="46" customFormat="1" ht="51" x14ac:dyDescent="0.25">
      <c r="A1531" s="15">
        <v>2</v>
      </c>
      <c r="B1531" s="26" t="s">
        <v>773</v>
      </c>
      <c r="C1531" s="123" t="s">
        <v>339</v>
      </c>
      <c r="D1531" s="155">
        <v>128.30000000000001</v>
      </c>
      <c r="E1531" s="155">
        <v>128.30000000000001</v>
      </c>
      <c r="F1531" s="254">
        <f t="shared" si="272"/>
        <v>1</v>
      </c>
      <c r="G1531" s="155">
        <v>0</v>
      </c>
    </row>
    <row r="1532" spans="1:7" s="46" customFormat="1" x14ac:dyDescent="0.25">
      <c r="A1532" s="405" t="s">
        <v>774</v>
      </c>
      <c r="B1532" s="405"/>
      <c r="C1532" s="405"/>
      <c r="D1532" s="405"/>
      <c r="E1532" s="405"/>
      <c r="F1532" s="405"/>
      <c r="G1532" s="405"/>
    </row>
    <row r="1533" spans="1:7" s="46" customFormat="1" ht="51" x14ac:dyDescent="0.25">
      <c r="A1533" s="15">
        <v>1</v>
      </c>
      <c r="B1533" s="26" t="s">
        <v>775</v>
      </c>
      <c r="C1533" s="123" t="s">
        <v>339</v>
      </c>
      <c r="D1533" s="155">
        <v>586.01</v>
      </c>
      <c r="E1533" s="155">
        <v>586.01</v>
      </c>
      <c r="F1533" s="254">
        <f t="shared" si="272"/>
        <v>1</v>
      </c>
      <c r="G1533" s="155">
        <v>586.01</v>
      </c>
    </row>
    <row r="1534" spans="1:7" s="46" customFormat="1" x14ac:dyDescent="0.25">
      <c r="A1534" s="405" t="s">
        <v>776</v>
      </c>
      <c r="B1534" s="405"/>
      <c r="C1534" s="405"/>
      <c r="D1534" s="405"/>
      <c r="E1534" s="405"/>
      <c r="F1534" s="405"/>
      <c r="G1534" s="405"/>
    </row>
    <row r="1535" spans="1:7" s="46" customFormat="1" ht="51" x14ac:dyDescent="0.25">
      <c r="A1535" s="15">
        <v>1</v>
      </c>
      <c r="B1535" s="26" t="s">
        <v>777</v>
      </c>
      <c r="C1535" s="123" t="s">
        <v>339</v>
      </c>
      <c r="D1535" s="155">
        <v>98.18</v>
      </c>
      <c r="E1535" s="155">
        <v>98.18</v>
      </c>
      <c r="F1535" s="254">
        <f t="shared" si="272"/>
        <v>1</v>
      </c>
      <c r="G1535" s="155">
        <v>98.18</v>
      </c>
    </row>
    <row r="1536" spans="1:7" s="46" customFormat="1" ht="51" x14ac:dyDescent="0.25">
      <c r="A1536" s="15">
        <v>2</v>
      </c>
      <c r="B1536" s="26" t="s">
        <v>778</v>
      </c>
      <c r="C1536" s="123" t="s">
        <v>339</v>
      </c>
      <c r="D1536" s="155">
        <v>85</v>
      </c>
      <c r="E1536" s="155">
        <v>85</v>
      </c>
      <c r="F1536" s="254">
        <f t="shared" si="272"/>
        <v>1</v>
      </c>
      <c r="G1536" s="155">
        <v>85</v>
      </c>
    </row>
    <row r="1537" spans="1:7" s="46" customFormat="1" x14ac:dyDescent="0.25">
      <c r="A1537" s="405" t="s">
        <v>779</v>
      </c>
      <c r="B1537" s="405"/>
      <c r="C1537" s="405"/>
      <c r="D1537" s="405"/>
      <c r="E1537" s="405"/>
      <c r="F1537" s="405"/>
      <c r="G1537" s="405"/>
    </row>
    <row r="1538" spans="1:7" s="46" customFormat="1" ht="51" x14ac:dyDescent="0.25">
      <c r="A1538" s="15">
        <v>1</v>
      </c>
      <c r="B1538" s="26" t="s">
        <v>780</v>
      </c>
      <c r="C1538" s="123" t="s">
        <v>339</v>
      </c>
      <c r="D1538" s="155">
        <v>76.8</v>
      </c>
      <c r="E1538" s="155">
        <v>0</v>
      </c>
      <c r="F1538" s="254">
        <f t="shared" si="272"/>
        <v>0</v>
      </c>
      <c r="G1538" s="155">
        <v>0</v>
      </c>
    </row>
    <row r="1539" spans="1:7" s="46" customFormat="1" x14ac:dyDescent="0.25">
      <c r="A1539" s="405" t="s">
        <v>781</v>
      </c>
      <c r="B1539" s="405"/>
      <c r="C1539" s="405"/>
      <c r="D1539" s="405"/>
      <c r="E1539" s="405"/>
      <c r="F1539" s="405"/>
      <c r="G1539" s="405"/>
    </row>
    <row r="1540" spans="1:7" s="46" customFormat="1" ht="51" x14ac:dyDescent="0.25">
      <c r="A1540" s="15">
        <v>1</v>
      </c>
      <c r="B1540" s="26" t="s">
        <v>782</v>
      </c>
      <c r="C1540" s="123" t="s">
        <v>339</v>
      </c>
      <c r="D1540" s="155">
        <v>500</v>
      </c>
      <c r="E1540" s="155">
        <v>0</v>
      </c>
      <c r="F1540" s="254">
        <f t="shared" si="272"/>
        <v>0</v>
      </c>
      <c r="G1540" s="155">
        <v>0</v>
      </c>
    </row>
    <row r="1541" spans="1:7" s="46" customFormat="1" x14ac:dyDescent="0.25">
      <c r="A1541" s="405" t="s">
        <v>783</v>
      </c>
      <c r="B1541" s="405"/>
      <c r="C1541" s="405"/>
      <c r="D1541" s="405"/>
      <c r="E1541" s="405"/>
      <c r="F1541" s="405"/>
      <c r="G1541" s="405"/>
    </row>
    <row r="1542" spans="1:7" s="46" customFormat="1" ht="51" x14ac:dyDescent="0.25">
      <c r="A1542" s="15">
        <v>1</v>
      </c>
      <c r="B1542" s="26" t="s">
        <v>784</v>
      </c>
      <c r="C1542" s="123" t="s">
        <v>339</v>
      </c>
      <c r="D1542" s="155">
        <v>2200</v>
      </c>
      <c r="E1542" s="155">
        <v>2200</v>
      </c>
      <c r="F1542" s="254">
        <f t="shared" si="272"/>
        <v>1</v>
      </c>
      <c r="G1542" s="155">
        <v>0</v>
      </c>
    </row>
    <row r="1543" spans="1:7" s="46" customFormat="1" ht="51" x14ac:dyDescent="0.25">
      <c r="A1543" s="15">
        <v>2</v>
      </c>
      <c r="B1543" s="26" t="s">
        <v>785</v>
      </c>
      <c r="C1543" s="123" t="s">
        <v>339</v>
      </c>
      <c r="D1543" s="155">
        <v>7639.85</v>
      </c>
      <c r="E1543" s="155">
        <v>7639.85</v>
      </c>
      <c r="F1543" s="254">
        <f t="shared" si="272"/>
        <v>1</v>
      </c>
      <c r="G1543" s="155">
        <v>7639.85</v>
      </c>
    </row>
    <row r="1544" spans="1:7" s="46" customFormat="1" x14ac:dyDescent="0.25">
      <c r="A1544" s="405" t="s">
        <v>786</v>
      </c>
      <c r="B1544" s="405"/>
      <c r="C1544" s="405"/>
      <c r="D1544" s="405"/>
      <c r="E1544" s="405"/>
      <c r="F1544" s="405"/>
      <c r="G1544" s="405"/>
    </row>
    <row r="1545" spans="1:7" s="46" customFormat="1" ht="51" x14ac:dyDescent="0.25">
      <c r="A1545" s="15">
        <v>1</v>
      </c>
      <c r="B1545" s="26" t="s">
        <v>787</v>
      </c>
      <c r="C1545" s="123" t="s">
        <v>339</v>
      </c>
      <c r="D1545" s="155">
        <v>89</v>
      </c>
      <c r="E1545" s="155">
        <v>0</v>
      </c>
      <c r="F1545" s="254">
        <f t="shared" si="272"/>
        <v>0</v>
      </c>
      <c r="G1545" s="155">
        <v>0</v>
      </c>
    </row>
    <row r="1546" spans="1:7" s="46" customFormat="1" ht="51" x14ac:dyDescent="0.25">
      <c r="A1546" s="15">
        <v>2</v>
      </c>
      <c r="B1546" s="26" t="s">
        <v>788</v>
      </c>
      <c r="C1546" s="123" t="s">
        <v>339</v>
      </c>
      <c r="D1546" s="155">
        <v>120.6</v>
      </c>
      <c r="E1546" s="155">
        <v>0</v>
      </c>
      <c r="F1546" s="254">
        <f t="shared" si="272"/>
        <v>0</v>
      </c>
      <c r="G1546" s="155">
        <v>0</v>
      </c>
    </row>
    <row r="1547" spans="1:7" s="46" customFormat="1" x14ac:dyDescent="0.25">
      <c r="A1547" s="405" t="s">
        <v>789</v>
      </c>
      <c r="B1547" s="405"/>
      <c r="C1547" s="405"/>
      <c r="D1547" s="405"/>
      <c r="E1547" s="405"/>
      <c r="F1547" s="405"/>
      <c r="G1547" s="405"/>
    </row>
    <row r="1548" spans="1:7" s="46" customFormat="1" ht="51" x14ac:dyDescent="0.25">
      <c r="A1548" s="15">
        <v>1</v>
      </c>
      <c r="B1548" s="147" t="s">
        <v>790</v>
      </c>
      <c r="C1548" s="123" t="s">
        <v>339</v>
      </c>
      <c r="D1548" s="155">
        <v>150.22999999999999</v>
      </c>
      <c r="E1548" s="155">
        <v>0</v>
      </c>
      <c r="F1548" s="254">
        <f t="shared" si="272"/>
        <v>0</v>
      </c>
      <c r="G1548" s="155">
        <v>0</v>
      </c>
    </row>
    <row r="1549" spans="1:7" s="46" customFormat="1" x14ac:dyDescent="0.25">
      <c r="A1549" s="606"/>
      <c r="B1549" s="607" t="s">
        <v>791</v>
      </c>
      <c r="C1549" s="139" t="s">
        <v>343</v>
      </c>
      <c r="D1549" s="126">
        <f>SUM(D1550:D1553)</f>
        <v>26593.402999999998</v>
      </c>
      <c r="E1549" s="126">
        <f t="shared" ref="E1549:G1549" si="273">SUM(E1550:E1553)</f>
        <v>2167.87</v>
      </c>
      <c r="F1549" s="254">
        <f t="shared" si="272"/>
        <v>8.1519089527579455E-2</v>
      </c>
      <c r="G1549" s="126">
        <f t="shared" si="273"/>
        <v>0</v>
      </c>
    </row>
    <row r="1550" spans="1:7" s="46" customFormat="1" ht="38.25" x14ac:dyDescent="0.25">
      <c r="A1550" s="606"/>
      <c r="B1550" s="607"/>
      <c r="C1550" s="139" t="s">
        <v>344</v>
      </c>
      <c r="D1550" s="126">
        <v>0</v>
      </c>
      <c r="E1550" s="126">
        <v>0</v>
      </c>
      <c r="F1550" s="254">
        <v>0</v>
      </c>
      <c r="G1550" s="126">
        <v>0</v>
      </c>
    </row>
    <row r="1551" spans="1:7" s="46" customFormat="1" ht="51" x14ac:dyDescent="0.25">
      <c r="A1551" s="606"/>
      <c r="B1551" s="607"/>
      <c r="C1551" s="139" t="s">
        <v>83</v>
      </c>
      <c r="D1551" s="126">
        <v>0</v>
      </c>
      <c r="E1551" s="126">
        <v>0</v>
      </c>
      <c r="F1551" s="254">
        <v>0</v>
      </c>
      <c r="G1551" s="126">
        <v>0</v>
      </c>
    </row>
    <row r="1552" spans="1:7" s="46" customFormat="1" ht="51" x14ac:dyDescent="0.25">
      <c r="A1552" s="606"/>
      <c r="B1552" s="607"/>
      <c r="C1552" s="139" t="s">
        <v>339</v>
      </c>
      <c r="D1552" s="126">
        <f>D1556+D1560+D1563+D1567+D1570+D1573+D1574+D1575+D1576+D1577+D1578+D1579</f>
        <v>26071.102999999999</v>
      </c>
      <c r="E1552" s="126">
        <f t="shared" ref="E1552:G1552" si="274">E1556+E1560+E1563+E1567+E1570+E1573+E1574+E1575+E1576+E1577+E1578+E1579</f>
        <v>2167.87</v>
      </c>
      <c r="F1552" s="254">
        <f t="shared" si="272"/>
        <v>8.3152216459733211E-2</v>
      </c>
      <c r="G1552" s="126">
        <f t="shared" si="274"/>
        <v>0</v>
      </c>
    </row>
    <row r="1553" spans="1:7" s="46" customFormat="1" ht="25.5" x14ac:dyDescent="0.25">
      <c r="A1553" s="606"/>
      <c r="B1553" s="607"/>
      <c r="C1553" s="139" t="s">
        <v>345</v>
      </c>
      <c r="D1553" s="126">
        <f>D1557+D1561+D1564+D1568+D1571</f>
        <v>522.29999999999995</v>
      </c>
      <c r="E1553" s="126">
        <f t="shared" ref="E1553:G1553" si="275">E1557+E1561+E1564+E1568+E1571</f>
        <v>0</v>
      </c>
      <c r="F1553" s="254">
        <f t="shared" si="272"/>
        <v>0</v>
      </c>
      <c r="G1553" s="126">
        <f t="shared" si="275"/>
        <v>0</v>
      </c>
    </row>
    <row r="1554" spans="1:7" s="46" customFormat="1" x14ac:dyDescent="0.25">
      <c r="A1554" s="405" t="s">
        <v>792</v>
      </c>
      <c r="B1554" s="405"/>
      <c r="C1554" s="405"/>
      <c r="D1554" s="405"/>
      <c r="E1554" s="405"/>
      <c r="F1554" s="405"/>
      <c r="G1554" s="405"/>
    </row>
    <row r="1555" spans="1:7" s="46" customFormat="1" ht="15" customHeight="1" x14ac:dyDescent="0.25">
      <c r="A1555" s="405">
        <v>1</v>
      </c>
      <c r="B1555" s="406" t="s">
        <v>793</v>
      </c>
      <c r="C1555" s="123" t="s">
        <v>343</v>
      </c>
      <c r="D1555" s="8">
        <f>SUM(D1556:D1557)</f>
        <v>3546</v>
      </c>
      <c r="E1555" s="155">
        <v>0</v>
      </c>
      <c r="F1555" s="254">
        <f t="shared" si="272"/>
        <v>0</v>
      </c>
      <c r="G1555" s="155">
        <v>0</v>
      </c>
    </row>
    <row r="1556" spans="1:7" s="46" customFormat="1" ht="51" x14ac:dyDescent="0.25">
      <c r="A1556" s="405"/>
      <c r="B1556" s="406"/>
      <c r="C1556" s="123" t="s">
        <v>339</v>
      </c>
      <c r="D1556" s="8">
        <v>3368.7</v>
      </c>
      <c r="E1556" s="155">
        <v>0</v>
      </c>
      <c r="F1556" s="254">
        <f t="shared" si="272"/>
        <v>0</v>
      </c>
      <c r="G1556" s="155">
        <v>0</v>
      </c>
    </row>
    <row r="1557" spans="1:7" s="46" customFormat="1" ht="25.5" x14ac:dyDescent="0.25">
      <c r="A1557" s="405"/>
      <c r="B1557" s="406"/>
      <c r="C1557" s="123" t="s">
        <v>345</v>
      </c>
      <c r="D1557" s="8">
        <v>177.3</v>
      </c>
      <c r="E1557" s="155">
        <v>0</v>
      </c>
      <c r="F1557" s="254">
        <f t="shared" si="272"/>
        <v>0</v>
      </c>
      <c r="G1557" s="155">
        <v>0</v>
      </c>
    </row>
    <row r="1558" spans="1:7" s="46" customFormat="1" x14ac:dyDescent="0.25">
      <c r="A1558" s="405" t="s">
        <v>794</v>
      </c>
      <c r="B1558" s="405"/>
      <c r="C1558" s="405"/>
      <c r="D1558" s="405"/>
      <c r="E1558" s="405"/>
      <c r="F1558" s="405"/>
      <c r="G1558" s="405"/>
    </row>
    <row r="1559" spans="1:7" s="46" customFormat="1" ht="15" customHeight="1" x14ac:dyDescent="0.25">
      <c r="A1559" s="405">
        <v>1</v>
      </c>
      <c r="B1559" s="406" t="s">
        <v>795</v>
      </c>
      <c r="C1559" s="123" t="s">
        <v>343</v>
      </c>
      <c r="D1559" s="148">
        <f t="shared" ref="D1559" si="276">SUM(D1560:D1561)</f>
        <v>3700</v>
      </c>
      <c r="E1559" s="155">
        <v>0</v>
      </c>
      <c r="F1559" s="254">
        <f t="shared" si="272"/>
        <v>0</v>
      </c>
      <c r="G1559" s="155">
        <v>0</v>
      </c>
    </row>
    <row r="1560" spans="1:7" s="46" customFormat="1" ht="51" x14ac:dyDescent="0.25">
      <c r="A1560" s="405"/>
      <c r="B1560" s="406"/>
      <c r="C1560" s="123" t="s">
        <v>339</v>
      </c>
      <c r="D1560" s="148">
        <v>3515</v>
      </c>
      <c r="E1560" s="155">
        <v>0</v>
      </c>
      <c r="F1560" s="254">
        <f t="shared" si="272"/>
        <v>0</v>
      </c>
      <c r="G1560" s="155">
        <v>0</v>
      </c>
    </row>
    <row r="1561" spans="1:7" s="46" customFormat="1" ht="25.5" x14ac:dyDescent="0.25">
      <c r="A1561" s="405"/>
      <c r="B1561" s="406"/>
      <c r="C1561" s="123" t="s">
        <v>345</v>
      </c>
      <c r="D1561" s="148">
        <v>185</v>
      </c>
      <c r="E1561" s="155">
        <v>0</v>
      </c>
      <c r="F1561" s="254">
        <f t="shared" si="272"/>
        <v>0</v>
      </c>
      <c r="G1561" s="155">
        <v>0</v>
      </c>
    </row>
    <row r="1562" spans="1:7" s="46" customFormat="1" ht="15" customHeight="1" x14ac:dyDescent="0.25">
      <c r="A1562" s="405">
        <v>2</v>
      </c>
      <c r="B1562" s="406" t="s">
        <v>796</v>
      </c>
      <c r="C1562" s="123" t="s">
        <v>343</v>
      </c>
      <c r="D1562" s="8">
        <f t="shared" ref="D1562" si="277">SUM(D1563:D1564)</f>
        <v>623.74</v>
      </c>
      <c r="E1562" s="155">
        <v>0</v>
      </c>
      <c r="F1562" s="254">
        <f t="shared" si="272"/>
        <v>0</v>
      </c>
      <c r="G1562" s="155">
        <v>0</v>
      </c>
    </row>
    <row r="1563" spans="1:7" s="46" customFormat="1" ht="51" x14ac:dyDescent="0.25">
      <c r="A1563" s="405"/>
      <c r="B1563" s="406"/>
      <c r="C1563" s="123" t="s">
        <v>339</v>
      </c>
      <c r="D1563" s="8">
        <v>623.74</v>
      </c>
      <c r="E1563" s="155">
        <v>0</v>
      </c>
      <c r="F1563" s="254">
        <f t="shared" si="272"/>
        <v>0</v>
      </c>
      <c r="G1563" s="155">
        <v>0</v>
      </c>
    </row>
    <row r="1564" spans="1:7" s="46" customFormat="1" ht="25.5" x14ac:dyDescent="0.25">
      <c r="A1564" s="405"/>
      <c r="B1564" s="406"/>
      <c r="C1564" s="123" t="s">
        <v>345</v>
      </c>
      <c r="D1564" s="8">
        <v>0</v>
      </c>
      <c r="E1564" s="155">
        <v>0</v>
      </c>
      <c r="F1564" s="254">
        <v>0</v>
      </c>
      <c r="G1564" s="155">
        <v>0</v>
      </c>
    </row>
    <row r="1565" spans="1:7" s="46" customFormat="1" x14ac:dyDescent="0.25">
      <c r="A1565" s="405" t="s">
        <v>797</v>
      </c>
      <c r="B1565" s="405"/>
      <c r="C1565" s="405"/>
      <c r="D1565" s="405"/>
      <c r="E1565" s="405"/>
      <c r="F1565" s="405"/>
      <c r="G1565" s="405"/>
    </row>
    <row r="1566" spans="1:7" s="46" customFormat="1" ht="15" customHeight="1" x14ac:dyDescent="0.25">
      <c r="A1566" s="405">
        <v>1</v>
      </c>
      <c r="B1566" s="406" t="s">
        <v>798</v>
      </c>
      <c r="C1566" s="123" t="s">
        <v>343</v>
      </c>
      <c r="D1566" s="8">
        <f t="shared" ref="D1566" si="278">SUM(D1567:D1568)</f>
        <v>3200</v>
      </c>
      <c r="E1566" s="155">
        <v>0</v>
      </c>
      <c r="F1566" s="254">
        <f t="shared" si="272"/>
        <v>0</v>
      </c>
      <c r="G1566" s="155">
        <v>0</v>
      </c>
    </row>
    <row r="1567" spans="1:7" s="46" customFormat="1" ht="51" x14ac:dyDescent="0.25">
      <c r="A1567" s="405"/>
      <c r="B1567" s="406"/>
      <c r="C1567" s="123" t="s">
        <v>339</v>
      </c>
      <c r="D1567" s="8">
        <v>3040</v>
      </c>
      <c r="E1567" s="155">
        <v>0</v>
      </c>
      <c r="F1567" s="254">
        <f t="shared" si="272"/>
        <v>0</v>
      </c>
      <c r="G1567" s="155">
        <v>0</v>
      </c>
    </row>
    <row r="1568" spans="1:7" s="46" customFormat="1" ht="25.5" x14ac:dyDescent="0.25">
      <c r="A1568" s="405"/>
      <c r="B1568" s="406"/>
      <c r="C1568" s="123" t="s">
        <v>345</v>
      </c>
      <c r="D1568" s="8">
        <v>160</v>
      </c>
      <c r="E1568" s="155">
        <v>0</v>
      </c>
      <c r="F1568" s="254">
        <f t="shared" si="272"/>
        <v>0</v>
      </c>
      <c r="G1568" s="155">
        <v>0</v>
      </c>
    </row>
    <row r="1569" spans="1:7" s="46" customFormat="1" ht="15" customHeight="1" x14ac:dyDescent="0.25">
      <c r="A1569" s="405">
        <v>2</v>
      </c>
      <c r="B1569" s="406" t="s">
        <v>799</v>
      </c>
      <c r="C1569" s="123" t="s">
        <v>343</v>
      </c>
      <c r="D1569" s="8">
        <f t="shared" ref="D1569" si="279">SUM(D1570:D1571)</f>
        <v>894.66</v>
      </c>
      <c r="E1569" s="155">
        <v>0</v>
      </c>
      <c r="F1569" s="254">
        <f t="shared" si="272"/>
        <v>0</v>
      </c>
      <c r="G1569" s="155">
        <v>0</v>
      </c>
    </row>
    <row r="1570" spans="1:7" s="46" customFormat="1" ht="51" x14ac:dyDescent="0.25">
      <c r="A1570" s="405"/>
      <c r="B1570" s="406"/>
      <c r="C1570" s="123" t="s">
        <v>339</v>
      </c>
      <c r="D1570" s="8">
        <v>894.66</v>
      </c>
      <c r="E1570" s="155">
        <v>0</v>
      </c>
      <c r="F1570" s="254">
        <f t="shared" si="272"/>
        <v>0</v>
      </c>
      <c r="G1570" s="155">
        <v>0</v>
      </c>
    </row>
    <row r="1571" spans="1:7" s="46" customFormat="1" ht="25.5" x14ac:dyDescent="0.25">
      <c r="A1571" s="405"/>
      <c r="B1571" s="406"/>
      <c r="C1571" s="123" t="s">
        <v>345</v>
      </c>
      <c r="D1571" s="8">
        <v>0</v>
      </c>
      <c r="E1571" s="155">
        <v>0</v>
      </c>
      <c r="F1571" s="254">
        <v>0</v>
      </c>
      <c r="G1571" s="155">
        <v>0</v>
      </c>
    </row>
    <row r="1572" spans="1:7" s="46" customFormat="1" x14ac:dyDescent="0.25">
      <c r="A1572" s="405" t="s">
        <v>800</v>
      </c>
      <c r="B1572" s="405"/>
      <c r="C1572" s="405"/>
      <c r="D1572" s="405"/>
      <c r="E1572" s="405"/>
      <c r="F1572" s="405"/>
      <c r="G1572" s="405"/>
    </row>
    <row r="1573" spans="1:7" s="46" customFormat="1" ht="51" x14ac:dyDescent="0.25">
      <c r="A1573" s="15">
        <v>1</v>
      </c>
      <c r="B1573" s="26" t="s">
        <v>801</v>
      </c>
      <c r="C1573" s="123" t="s">
        <v>339</v>
      </c>
      <c r="D1573" s="8">
        <v>2167.873</v>
      </c>
      <c r="E1573" s="155">
        <v>2167.87</v>
      </c>
      <c r="F1573" s="254">
        <f t="shared" si="272"/>
        <v>0.99999861615509755</v>
      </c>
      <c r="G1573" s="155">
        <v>0</v>
      </c>
    </row>
    <row r="1574" spans="1:7" s="46" customFormat="1" ht="51" x14ac:dyDescent="0.25">
      <c r="A1574" s="15">
        <v>2</v>
      </c>
      <c r="B1574" s="26" t="s">
        <v>802</v>
      </c>
      <c r="C1574" s="123" t="s">
        <v>339</v>
      </c>
      <c r="D1574" s="8">
        <v>2005.86</v>
      </c>
      <c r="E1574" s="155">
        <v>0</v>
      </c>
      <c r="F1574" s="254">
        <f t="shared" si="272"/>
        <v>0</v>
      </c>
      <c r="G1574" s="155">
        <v>0</v>
      </c>
    </row>
    <row r="1575" spans="1:7" s="46" customFormat="1" ht="51" x14ac:dyDescent="0.25">
      <c r="A1575" s="15">
        <v>3</v>
      </c>
      <c r="B1575" s="26" t="s">
        <v>803</v>
      </c>
      <c r="C1575" s="123" t="s">
        <v>339</v>
      </c>
      <c r="D1575" s="8">
        <v>1941.09</v>
      </c>
      <c r="E1575" s="155">
        <v>0</v>
      </c>
      <c r="F1575" s="254">
        <f t="shared" si="272"/>
        <v>0</v>
      </c>
      <c r="G1575" s="155">
        <v>0</v>
      </c>
    </row>
    <row r="1576" spans="1:7" s="46" customFormat="1" ht="51" x14ac:dyDescent="0.25">
      <c r="A1576" s="15">
        <v>4</v>
      </c>
      <c r="B1576" s="26" t="s">
        <v>804</v>
      </c>
      <c r="C1576" s="123" t="s">
        <v>339</v>
      </c>
      <c r="D1576" s="8">
        <v>4172.71</v>
      </c>
      <c r="E1576" s="155">
        <v>0</v>
      </c>
      <c r="F1576" s="254">
        <f t="shared" si="272"/>
        <v>0</v>
      </c>
      <c r="G1576" s="155">
        <v>0</v>
      </c>
    </row>
    <row r="1577" spans="1:7" s="46" customFormat="1" ht="51" x14ac:dyDescent="0.25">
      <c r="A1577" s="15">
        <v>5</v>
      </c>
      <c r="B1577" s="26" t="s">
        <v>805</v>
      </c>
      <c r="C1577" s="123" t="s">
        <v>339</v>
      </c>
      <c r="D1577" s="8">
        <v>2609.59</v>
      </c>
      <c r="E1577" s="155">
        <v>0</v>
      </c>
      <c r="F1577" s="254">
        <f t="shared" ref="F1577:F1624" si="280">E1577/D1577</f>
        <v>0</v>
      </c>
      <c r="G1577" s="155">
        <v>0</v>
      </c>
    </row>
    <row r="1578" spans="1:7" s="46" customFormat="1" ht="51" x14ac:dyDescent="0.25">
      <c r="A1578" s="15">
        <v>6</v>
      </c>
      <c r="B1578" s="26" t="s">
        <v>806</v>
      </c>
      <c r="C1578" s="123" t="s">
        <v>339</v>
      </c>
      <c r="D1578" s="8">
        <v>1699</v>
      </c>
      <c r="E1578" s="155">
        <v>0</v>
      </c>
      <c r="F1578" s="254">
        <f t="shared" si="280"/>
        <v>0</v>
      </c>
      <c r="G1578" s="155">
        <v>0</v>
      </c>
    </row>
    <row r="1579" spans="1:7" s="46" customFormat="1" ht="51" x14ac:dyDescent="0.25">
      <c r="A1579" s="15">
        <v>7</v>
      </c>
      <c r="B1579" s="26" t="s">
        <v>751</v>
      </c>
      <c r="C1579" s="123" t="s">
        <v>339</v>
      </c>
      <c r="D1579" s="8">
        <v>32.880000000000003</v>
      </c>
      <c r="E1579" s="155">
        <v>0</v>
      </c>
      <c r="F1579" s="254">
        <f t="shared" si="280"/>
        <v>0</v>
      </c>
      <c r="G1579" s="155">
        <v>0</v>
      </c>
    </row>
    <row r="1580" spans="1:7" s="46" customFormat="1" x14ac:dyDescent="0.25">
      <c r="A1580" s="407"/>
      <c r="B1580" s="408" t="s">
        <v>807</v>
      </c>
      <c r="C1580" s="123" t="s">
        <v>343</v>
      </c>
      <c r="D1580" s="126">
        <v>30282.3</v>
      </c>
      <c r="E1580" s="126">
        <f>SUM(E1581:E1584)</f>
        <v>12281.86</v>
      </c>
      <c r="F1580" s="254">
        <f t="shared" si="280"/>
        <v>0.40557883648203741</v>
      </c>
      <c r="G1580" s="126">
        <f t="shared" ref="G1580" si="281">SUM(G1581:G1584)</f>
        <v>12281.86</v>
      </c>
    </row>
    <row r="1581" spans="1:7" s="46" customFormat="1" ht="38.25" x14ac:dyDescent="0.25">
      <c r="A1581" s="407"/>
      <c r="B1581" s="408"/>
      <c r="C1581" s="123" t="s">
        <v>344</v>
      </c>
      <c r="D1581" s="126">
        <v>0</v>
      </c>
      <c r="E1581" s="126">
        <v>0</v>
      </c>
      <c r="F1581" s="254">
        <v>0</v>
      </c>
      <c r="G1581" s="126">
        <v>0</v>
      </c>
    </row>
    <row r="1582" spans="1:7" s="46" customFormat="1" ht="51" x14ac:dyDescent="0.25">
      <c r="A1582" s="407"/>
      <c r="B1582" s="408"/>
      <c r="C1582" s="123" t="s">
        <v>83</v>
      </c>
      <c r="D1582" s="126">
        <v>0</v>
      </c>
      <c r="E1582" s="126">
        <v>0</v>
      </c>
      <c r="F1582" s="254">
        <v>0</v>
      </c>
      <c r="G1582" s="126">
        <v>0</v>
      </c>
    </row>
    <row r="1583" spans="1:7" s="46" customFormat="1" ht="51" x14ac:dyDescent="0.25">
      <c r="A1583" s="407"/>
      <c r="B1583" s="408"/>
      <c r="C1583" s="123" t="s">
        <v>339</v>
      </c>
      <c r="D1583" s="126">
        <f>D1588</f>
        <v>30282.3</v>
      </c>
      <c r="E1583" s="126">
        <v>12281.86</v>
      </c>
      <c r="F1583" s="254">
        <f t="shared" si="280"/>
        <v>0.40557883648203741</v>
      </c>
      <c r="G1583" s="126">
        <v>12281.86</v>
      </c>
    </row>
    <row r="1584" spans="1:7" s="46" customFormat="1" ht="25.5" x14ac:dyDescent="0.25">
      <c r="A1584" s="407"/>
      <c r="B1584" s="408"/>
      <c r="C1584" s="123" t="s">
        <v>345</v>
      </c>
      <c r="D1584" s="126">
        <v>0</v>
      </c>
      <c r="E1584" s="126">
        <v>0</v>
      </c>
      <c r="F1584" s="254">
        <v>0</v>
      </c>
      <c r="G1584" s="126">
        <v>0</v>
      </c>
    </row>
    <row r="1585" spans="1:7" s="46" customFormat="1" x14ac:dyDescent="0.25">
      <c r="A1585" s="405">
        <v>1</v>
      </c>
      <c r="B1585" s="406" t="s">
        <v>808</v>
      </c>
      <c r="C1585" s="123" t="s">
        <v>343</v>
      </c>
      <c r="D1585" s="126">
        <f>SUM(D1586:D1589)</f>
        <v>30282.3</v>
      </c>
      <c r="E1585" s="126">
        <f t="shared" ref="E1585:G1585" si="282">SUM(E1586:E1589)</f>
        <v>12281.86</v>
      </c>
      <c r="F1585" s="254">
        <f t="shared" si="280"/>
        <v>0.40557883648203741</v>
      </c>
      <c r="G1585" s="126">
        <f t="shared" si="282"/>
        <v>12281.86</v>
      </c>
    </row>
    <row r="1586" spans="1:7" s="46" customFormat="1" ht="38.25" x14ac:dyDescent="0.25">
      <c r="A1586" s="405"/>
      <c r="B1586" s="406"/>
      <c r="C1586" s="123" t="s">
        <v>344</v>
      </c>
      <c r="D1586" s="126">
        <v>0</v>
      </c>
      <c r="E1586" s="126">
        <v>0</v>
      </c>
      <c r="F1586" s="254">
        <v>0</v>
      </c>
      <c r="G1586" s="126">
        <v>0</v>
      </c>
    </row>
    <row r="1587" spans="1:7" s="46" customFormat="1" ht="51" x14ac:dyDescent="0.25">
      <c r="A1587" s="405"/>
      <c r="B1587" s="406"/>
      <c r="C1587" s="123" t="s">
        <v>83</v>
      </c>
      <c r="D1587" s="126">
        <v>0</v>
      </c>
      <c r="E1587" s="126">
        <v>0</v>
      </c>
      <c r="F1587" s="254">
        <v>0</v>
      </c>
      <c r="G1587" s="126">
        <v>0</v>
      </c>
    </row>
    <row r="1588" spans="1:7" s="46" customFormat="1" ht="51" x14ac:dyDescent="0.25">
      <c r="A1588" s="405"/>
      <c r="B1588" s="406"/>
      <c r="C1588" s="123" t="s">
        <v>339</v>
      </c>
      <c r="D1588" s="126">
        <v>30282.3</v>
      </c>
      <c r="E1588" s="126">
        <v>12281.86</v>
      </c>
      <c r="F1588" s="254">
        <f t="shared" si="280"/>
        <v>0.40557883648203741</v>
      </c>
      <c r="G1588" s="126">
        <v>12281.86</v>
      </c>
    </row>
    <row r="1589" spans="1:7" s="46" customFormat="1" ht="25.5" x14ac:dyDescent="0.25">
      <c r="A1589" s="405"/>
      <c r="B1589" s="406"/>
      <c r="C1589" s="123" t="s">
        <v>345</v>
      </c>
      <c r="D1589" s="126">
        <v>0</v>
      </c>
      <c r="E1589" s="126">
        <v>0</v>
      </c>
      <c r="F1589" s="254">
        <v>0</v>
      </c>
      <c r="G1589" s="126">
        <v>0</v>
      </c>
    </row>
    <row r="1590" spans="1:7" s="46" customFormat="1" x14ac:dyDescent="0.25">
      <c r="A1590" s="407"/>
      <c r="B1590" s="408" t="s">
        <v>809</v>
      </c>
      <c r="C1590" s="123" t="s">
        <v>343</v>
      </c>
      <c r="D1590" s="126">
        <f>SUM(D1591:D1594)</f>
        <v>23321.96</v>
      </c>
      <c r="E1590" s="126">
        <f t="shared" ref="E1590:G1590" si="283">SUM(E1591:E1594)</f>
        <v>0</v>
      </c>
      <c r="F1590" s="254">
        <f t="shared" si="280"/>
        <v>0</v>
      </c>
      <c r="G1590" s="126">
        <f t="shared" si="283"/>
        <v>0</v>
      </c>
    </row>
    <row r="1591" spans="1:7" s="46" customFormat="1" ht="38.25" x14ac:dyDescent="0.25">
      <c r="A1591" s="407"/>
      <c r="B1591" s="408"/>
      <c r="C1591" s="123" t="s">
        <v>344</v>
      </c>
      <c r="D1591" s="126">
        <v>0</v>
      </c>
      <c r="E1591" s="126">
        <v>0</v>
      </c>
      <c r="F1591" s="254">
        <v>0</v>
      </c>
      <c r="G1591" s="126">
        <v>0</v>
      </c>
    </row>
    <row r="1592" spans="1:7" s="46" customFormat="1" ht="51" x14ac:dyDescent="0.25">
      <c r="A1592" s="407"/>
      <c r="B1592" s="408"/>
      <c r="C1592" s="123" t="s">
        <v>83</v>
      </c>
      <c r="D1592" s="126">
        <f>D1597+D1602+D1607+D1612+D1617+D1622</f>
        <v>4197.96</v>
      </c>
      <c r="E1592" s="126">
        <f t="shared" ref="E1592:G1592" si="284">E1597+E1602+E1607+E1612+E1617+E1622</f>
        <v>0</v>
      </c>
      <c r="F1592" s="254">
        <f t="shared" si="280"/>
        <v>0</v>
      </c>
      <c r="G1592" s="126">
        <f t="shared" si="284"/>
        <v>0</v>
      </c>
    </row>
    <row r="1593" spans="1:7" s="46" customFormat="1" ht="51" x14ac:dyDescent="0.25">
      <c r="A1593" s="407"/>
      <c r="B1593" s="408"/>
      <c r="C1593" s="123" t="s">
        <v>339</v>
      </c>
      <c r="D1593" s="126">
        <f t="shared" ref="D1593:G1594" si="285">D1598+D1603+D1608+D1613+D1618+D1623</f>
        <v>5830.5</v>
      </c>
      <c r="E1593" s="126">
        <f t="shared" si="285"/>
        <v>0</v>
      </c>
      <c r="F1593" s="254">
        <f t="shared" si="280"/>
        <v>0</v>
      </c>
      <c r="G1593" s="126">
        <f t="shared" si="285"/>
        <v>0</v>
      </c>
    </row>
    <row r="1594" spans="1:7" s="46" customFormat="1" ht="25.5" x14ac:dyDescent="0.25">
      <c r="A1594" s="407"/>
      <c r="B1594" s="408"/>
      <c r="C1594" s="123" t="s">
        <v>345</v>
      </c>
      <c r="D1594" s="126">
        <f t="shared" si="285"/>
        <v>13293.5</v>
      </c>
      <c r="E1594" s="126">
        <f t="shared" si="285"/>
        <v>0</v>
      </c>
      <c r="F1594" s="254">
        <f t="shared" si="280"/>
        <v>0</v>
      </c>
      <c r="G1594" s="126">
        <f t="shared" si="285"/>
        <v>0</v>
      </c>
    </row>
    <row r="1595" spans="1:7" s="46" customFormat="1" ht="15" customHeight="1" x14ac:dyDescent="0.25">
      <c r="A1595" s="405">
        <v>1</v>
      </c>
      <c r="B1595" s="406" t="s">
        <v>810</v>
      </c>
      <c r="C1595" s="156" t="s">
        <v>343</v>
      </c>
      <c r="D1595" s="155">
        <v>3164.39</v>
      </c>
      <c r="E1595" s="155">
        <v>0</v>
      </c>
      <c r="F1595" s="254">
        <f t="shared" si="280"/>
        <v>0</v>
      </c>
      <c r="G1595" s="155">
        <v>0</v>
      </c>
    </row>
    <row r="1596" spans="1:7" s="46" customFormat="1" ht="33.75" x14ac:dyDescent="0.25">
      <c r="A1596" s="405"/>
      <c r="B1596" s="406"/>
      <c r="C1596" s="156" t="s">
        <v>344</v>
      </c>
      <c r="D1596" s="155">
        <v>0</v>
      </c>
      <c r="E1596" s="155">
        <v>0</v>
      </c>
      <c r="F1596" s="254">
        <v>0</v>
      </c>
      <c r="G1596" s="155">
        <v>0</v>
      </c>
    </row>
    <row r="1597" spans="1:7" s="46" customFormat="1" ht="45" x14ac:dyDescent="0.25">
      <c r="A1597" s="405"/>
      <c r="B1597" s="406"/>
      <c r="C1597" s="156" t="s">
        <v>83</v>
      </c>
      <c r="D1597" s="155">
        <v>569.59</v>
      </c>
      <c r="E1597" s="155">
        <v>0</v>
      </c>
      <c r="F1597" s="254">
        <f t="shared" si="280"/>
        <v>0</v>
      </c>
      <c r="G1597" s="155">
        <v>0</v>
      </c>
    </row>
    <row r="1598" spans="1:7" s="46" customFormat="1" ht="45" x14ac:dyDescent="0.25">
      <c r="A1598" s="405"/>
      <c r="B1598" s="406"/>
      <c r="C1598" s="156" t="s">
        <v>339</v>
      </c>
      <c r="D1598" s="155">
        <v>791.1</v>
      </c>
      <c r="E1598" s="155">
        <v>0</v>
      </c>
      <c r="F1598" s="254">
        <f t="shared" si="280"/>
        <v>0</v>
      </c>
      <c r="G1598" s="155">
        <v>0</v>
      </c>
    </row>
    <row r="1599" spans="1:7" s="46" customFormat="1" ht="22.5" x14ac:dyDescent="0.25">
      <c r="A1599" s="405"/>
      <c r="B1599" s="406"/>
      <c r="C1599" s="156" t="s">
        <v>345</v>
      </c>
      <c r="D1599" s="155">
        <v>1803.7</v>
      </c>
      <c r="E1599" s="155">
        <v>0</v>
      </c>
      <c r="F1599" s="254">
        <f t="shared" si="280"/>
        <v>0</v>
      </c>
      <c r="G1599" s="155">
        <v>0</v>
      </c>
    </row>
    <row r="1600" spans="1:7" s="46" customFormat="1" ht="15" customHeight="1" x14ac:dyDescent="0.25">
      <c r="A1600" s="405">
        <v>2</v>
      </c>
      <c r="B1600" s="406" t="s">
        <v>811</v>
      </c>
      <c r="C1600" s="156" t="s">
        <v>343</v>
      </c>
      <c r="D1600" s="155">
        <v>3164.39</v>
      </c>
      <c r="E1600" s="155">
        <v>0</v>
      </c>
      <c r="F1600" s="254">
        <f t="shared" si="280"/>
        <v>0</v>
      </c>
      <c r="G1600" s="155">
        <v>0</v>
      </c>
    </row>
    <row r="1601" spans="1:7" s="46" customFormat="1" ht="33.75" x14ac:dyDescent="0.25">
      <c r="A1601" s="405"/>
      <c r="B1601" s="406"/>
      <c r="C1601" s="156" t="s">
        <v>344</v>
      </c>
      <c r="D1601" s="155">
        <v>0</v>
      </c>
      <c r="E1601" s="155">
        <v>0</v>
      </c>
      <c r="F1601" s="254">
        <v>0</v>
      </c>
      <c r="G1601" s="155">
        <v>0</v>
      </c>
    </row>
    <row r="1602" spans="1:7" s="46" customFormat="1" ht="45" x14ac:dyDescent="0.25">
      <c r="A1602" s="405"/>
      <c r="B1602" s="406"/>
      <c r="C1602" s="156" t="s">
        <v>83</v>
      </c>
      <c r="D1602" s="155">
        <v>569.59</v>
      </c>
      <c r="E1602" s="155">
        <v>0</v>
      </c>
      <c r="F1602" s="254">
        <f t="shared" si="280"/>
        <v>0</v>
      </c>
      <c r="G1602" s="155">
        <v>0</v>
      </c>
    </row>
    <row r="1603" spans="1:7" s="46" customFormat="1" ht="45" x14ac:dyDescent="0.25">
      <c r="A1603" s="405"/>
      <c r="B1603" s="406"/>
      <c r="C1603" s="156" t="s">
        <v>339</v>
      </c>
      <c r="D1603" s="155">
        <v>791.1</v>
      </c>
      <c r="E1603" s="155">
        <v>0</v>
      </c>
      <c r="F1603" s="254">
        <f t="shared" si="280"/>
        <v>0</v>
      </c>
      <c r="G1603" s="155">
        <v>0</v>
      </c>
    </row>
    <row r="1604" spans="1:7" s="46" customFormat="1" ht="22.5" x14ac:dyDescent="0.25">
      <c r="A1604" s="405"/>
      <c r="B1604" s="406"/>
      <c r="C1604" s="156" t="s">
        <v>345</v>
      </c>
      <c r="D1604" s="155">
        <v>1803.7</v>
      </c>
      <c r="E1604" s="155">
        <v>0</v>
      </c>
      <c r="F1604" s="254">
        <f t="shared" si="280"/>
        <v>0</v>
      </c>
      <c r="G1604" s="155">
        <v>0</v>
      </c>
    </row>
    <row r="1605" spans="1:7" s="46" customFormat="1" ht="15" customHeight="1" x14ac:dyDescent="0.25">
      <c r="A1605" s="405">
        <v>3</v>
      </c>
      <c r="B1605" s="406" t="s">
        <v>812</v>
      </c>
      <c r="C1605" s="156" t="s">
        <v>343</v>
      </c>
      <c r="D1605" s="155">
        <v>4500</v>
      </c>
      <c r="E1605" s="155">
        <v>0</v>
      </c>
      <c r="F1605" s="254">
        <f t="shared" si="280"/>
        <v>0</v>
      </c>
      <c r="G1605" s="155">
        <v>0</v>
      </c>
    </row>
    <row r="1606" spans="1:7" s="46" customFormat="1" ht="33.75" x14ac:dyDescent="0.25">
      <c r="A1606" s="405"/>
      <c r="B1606" s="406"/>
      <c r="C1606" s="156" t="s">
        <v>344</v>
      </c>
      <c r="D1606" s="155">
        <v>0</v>
      </c>
      <c r="E1606" s="155">
        <v>0</v>
      </c>
      <c r="F1606" s="254">
        <v>0</v>
      </c>
      <c r="G1606" s="155">
        <v>0</v>
      </c>
    </row>
    <row r="1607" spans="1:7" s="46" customFormat="1" ht="45" x14ac:dyDescent="0.25">
      <c r="A1607" s="405"/>
      <c r="B1607" s="406"/>
      <c r="C1607" s="156" t="s">
        <v>83</v>
      </c>
      <c r="D1607" s="155">
        <v>810</v>
      </c>
      <c r="E1607" s="155">
        <v>0</v>
      </c>
      <c r="F1607" s="254">
        <f t="shared" si="280"/>
        <v>0</v>
      </c>
      <c r="G1607" s="155">
        <v>0</v>
      </c>
    </row>
    <row r="1608" spans="1:7" s="46" customFormat="1" ht="45" x14ac:dyDescent="0.25">
      <c r="A1608" s="405"/>
      <c r="B1608" s="406"/>
      <c r="C1608" s="156" t="s">
        <v>339</v>
      </c>
      <c r="D1608" s="155">
        <v>1125</v>
      </c>
      <c r="E1608" s="155">
        <v>0</v>
      </c>
      <c r="F1608" s="254">
        <f t="shared" si="280"/>
        <v>0</v>
      </c>
      <c r="G1608" s="155">
        <v>0</v>
      </c>
    </row>
    <row r="1609" spans="1:7" s="46" customFormat="1" ht="22.5" x14ac:dyDescent="0.25">
      <c r="A1609" s="405"/>
      <c r="B1609" s="406"/>
      <c r="C1609" s="156" t="s">
        <v>345</v>
      </c>
      <c r="D1609" s="155">
        <v>2565</v>
      </c>
      <c r="E1609" s="155">
        <v>0</v>
      </c>
      <c r="F1609" s="254">
        <f t="shared" si="280"/>
        <v>0</v>
      </c>
      <c r="G1609" s="155">
        <v>0</v>
      </c>
    </row>
    <row r="1610" spans="1:7" s="46" customFormat="1" ht="15" customHeight="1" x14ac:dyDescent="0.25">
      <c r="A1610" s="405">
        <v>4</v>
      </c>
      <c r="B1610" s="406" t="s">
        <v>813</v>
      </c>
      <c r="C1610" s="156" t="s">
        <v>343</v>
      </c>
      <c r="D1610" s="155">
        <v>4746.59</v>
      </c>
      <c r="E1610" s="155">
        <v>0</v>
      </c>
      <c r="F1610" s="254">
        <f t="shared" si="280"/>
        <v>0</v>
      </c>
      <c r="G1610" s="155">
        <v>0</v>
      </c>
    </row>
    <row r="1611" spans="1:7" s="46" customFormat="1" ht="33.75" x14ac:dyDescent="0.25">
      <c r="A1611" s="405"/>
      <c r="B1611" s="406"/>
      <c r="C1611" s="156" t="s">
        <v>344</v>
      </c>
      <c r="D1611" s="155">
        <v>0</v>
      </c>
      <c r="E1611" s="155">
        <v>0</v>
      </c>
      <c r="F1611" s="254">
        <v>0</v>
      </c>
      <c r="G1611" s="155">
        <v>0</v>
      </c>
    </row>
    <row r="1612" spans="1:7" s="46" customFormat="1" ht="45" x14ac:dyDescent="0.25">
      <c r="A1612" s="405"/>
      <c r="B1612" s="406"/>
      <c r="C1612" s="156" t="s">
        <v>83</v>
      </c>
      <c r="D1612" s="155">
        <v>854.39</v>
      </c>
      <c r="E1612" s="155">
        <v>0</v>
      </c>
      <c r="F1612" s="254">
        <f t="shared" si="280"/>
        <v>0</v>
      </c>
      <c r="G1612" s="155">
        <v>0</v>
      </c>
    </row>
    <row r="1613" spans="1:7" s="46" customFormat="1" ht="45" x14ac:dyDescent="0.25">
      <c r="A1613" s="405"/>
      <c r="B1613" s="406"/>
      <c r="C1613" s="156" t="s">
        <v>339</v>
      </c>
      <c r="D1613" s="155">
        <v>1186.6500000000001</v>
      </c>
      <c r="E1613" s="155">
        <v>0</v>
      </c>
      <c r="F1613" s="254">
        <f t="shared" si="280"/>
        <v>0</v>
      </c>
      <c r="G1613" s="155">
        <v>0</v>
      </c>
    </row>
    <row r="1614" spans="1:7" s="46" customFormat="1" ht="22.5" x14ac:dyDescent="0.25">
      <c r="A1614" s="405"/>
      <c r="B1614" s="406"/>
      <c r="C1614" s="156" t="s">
        <v>345</v>
      </c>
      <c r="D1614" s="155">
        <v>2705.55</v>
      </c>
      <c r="E1614" s="155">
        <v>0</v>
      </c>
      <c r="F1614" s="254">
        <f t="shared" si="280"/>
        <v>0</v>
      </c>
      <c r="G1614" s="155">
        <v>0</v>
      </c>
    </row>
    <row r="1615" spans="1:7" s="46" customFormat="1" ht="15" customHeight="1" x14ac:dyDescent="0.25">
      <c r="A1615" s="405">
        <v>5</v>
      </c>
      <c r="B1615" s="406" t="s">
        <v>814</v>
      </c>
      <c r="C1615" s="156" t="s">
        <v>343</v>
      </c>
      <c r="D1615" s="155">
        <v>4746.59</v>
      </c>
      <c r="E1615" s="155">
        <v>0</v>
      </c>
      <c r="F1615" s="254">
        <f t="shared" si="280"/>
        <v>0</v>
      </c>
      <c r="G1615" s="155">
        <v>0</v>
      </c>
    </row>
    <row r="1616" spans="1:7" s="46" customFormat="1" ht="33.75" x14ac:dyDescent="0.25">
      <c r="A1616" s="405"/>
      <c r="B1616" s="406"/>
      <c r="C1616" s="156" t="s">
        <v>344</v>
      </c>
      <c r="D1616" s="155">
        <v>0</v>
      </c>
      <c r="E1616" s="155">
        <v>0</v>
      </c>
      <c r="F1616" s="254">
        <v>0</v>
      </c>
      <c r="G1616" s="155">
        <v>0</v>
      </c>
    </row>
    <row r="1617" spans="1:7" s="46" customFormat="1" ht="45" x14ac:dyDescent="0.25">
      <c r="A1617" s="405"/>
      <c r="B1617" s="406"/>
      <c r="C1617" s="156" t="s">
        <v>83</v>
      </c>
      <c r="D1617" s="155">
        <v>854.39</v>
      </c>
      <c r="E1617" s="155">
        <v>0</v>
      </c>
      <c r="F1617" s="254">
        <f t="shared" si="280"/>
        <v>0</v>
      </c>
      <c r="G1617" s="155">
        <v>0</v>
      </c>
    </row>
    <row r="1618" spans="1:7" s="46" customFormat="1" ht="45" x14ac:dyDescent="0.25">
      <c r="A1618" s="405"/>
      <c r="B1618" s="406"/>
      <c r="C1618" s="156" t="s">
        <v>339</v>
      </c>
      <c r="D1618" s="155">
        <v>1186.6500000000001</v>
      </c>
      <c r="E1618" s="155">
        <v>0</v>
      </c>
      <c r="F1618" s="254">
        <f t="shared" si="280"/>
        <v>0</v>
      </c>
      <c r="G1618" s="155">
        <v>0</v>
      </c>
    </row>
    <row r="1619" spans="1:7" s="46" customFormat="1" ht="22.5" x14ac:dyDescent="0.25">
      <c r="A1619" s="405"/>
      <c r="B1619" s="406"/>
      <c r="C1619" s="156" t="s">
        <v>345</v>
      </c>
      <c r="D1619" s="155">
        <v>2705.55</v>
      </c>
      <c r="E1619" s="155">
        <v>0</v>
      </c>
      <c r="F1619" s="254">
        <f t="shared" si="280"/>
        <v>0</v>
      </c>
      <c r="G1619" s="155">
        <v>0</v>
      </c>
    </row>
    <row r="1620" spans="1:7" s="46" customFormat="1" ht="15" customHeight="1" x14ac:dyDescent="0.25">
      <c r="A1620" s="405">
        <v>6</v>
      </c>
      <c r="B1620" s="406" t="s">
        <v>815</v>
      </c>
      <c r="C1620" s="156" t="s">
        <v>343</v>
      </c>
      <c r="D1620" s="155">
        <v>3000</v>
      </c>
      <c r="E1620" s="155">
        <v>0</v>
      </c>
      <c r="F1620" s="254">
        <f t="shared" si="280"/>
        <v>0</v>
      </c>
      <c r="G1620" s="155">
        <v>0</v>
      </c>
    </row>
    <row r="1621" spans="1:7" s="46" customFormat="1" ht="33.75" x14ac:dyDescent="0.25">
      <c r="A1621" s="405"/>
      <c r="B1621" s="406"/>
      <c r="C1621" s="156" t="s">
        <v>344</v>
      </c>
      <c r="D1621" s="155">
        <v>0</v>
      </c>
      <c r="E1621" s="155">
        <v>0</v>
      </c>
      <c r="F1621" s="254">
        <v>0</v>
      </c>
      <c r="G1621" s="155">
        <v>0</v>
      </c>
    </row>
    <row r="1622" spans="1:7" s="46" customFormat="1" ht="45" x14ac:dyDescent="0.25">
      <c r="A1622" s="405"/>
      <c r="B1622" s="406"/>
      <c r="C1622" s="156" t="s">
        <v>83</v>
      </c>
      <c r="D1622" s="155">
        <v>540</v>
      </c>
      <c r="E1622" s="155">
        <v>0</v>
      </c>
      <c r="F1622" s="254">
        <f t="shared" si="280"/>
        <v>0</v>
      </c>
      <c r="G1622" s="155">
        <v>0</v>
      </c>
    </row>
    <row r="1623" spans="1:7" s="46" customFormat="1" ht="45" x14ac:dyDescent="0.25">
      <c r="A1623" s="405"/>
      <c r="B1623" s="406"/>
      <c r="C1623" s="156" t="s">
        <v>339</v>
      </c>
      <c r="D1623" s="155">
        <v>750</v>
      </c>
      <c r="E1623" s="155">
        <v>0</v>
      </c>
      <c r="F1623" s="254">
        <f t="shared" si="280"/>
        <v>0</v>
      </c>
      <c r="G1623" s="155">
        <v>0</v>
      </c>
    </row>
    <row r="1624" spans="1:7" s="46" customFormat="1" ht="22.5" x14ac:dyDescent="0.25">
      <c r="A1624" s="405"/>
      <c r="B1624" s="406"/>
      <c r="C1624" s="156" t="s">
        <v>345</v>
      </c>
      <c r="D1624" s="155">
        <v>1710</v>
      </c>
      <c r="E1624" s="155">
        <v>0</v>
      </c>
      <c r="F1624" s="254">
        <f t="shared" si="280"/>
        <v>0</v>
      </c>
      <c r="G1624" s="155">
        <v>0</v>
      </c>
    </row>
    <row r="1625" spans="1:7" s="46" customFormat="1" ht="15.75" customHeight="1" x14ac:dyDescent="0.25">
      <c r="A1625" s="601" t="s">
        <v>555</v>
      </c>
      <c r="B1625" s="602"/>
      <c r="C1625" s="602"/>
      <c r="D1625" s="602"/>
      <c r="E1625" s="602"/>
      <c r="F1625" s="602"/>
      <c r="G1625" s="603"/>
    </row>
    <row r="1626" spans="1:7" s="46" customFormat="1" x14ac:dyDescent="0.25">
      <c r="A1626" s="329"/>
      <c r="B1626" s="709" t="s">
        <v>10</v>
      </c>
      <c r="C1626" s="36" t="s">
        <v>343</v>
      </c>
      <c r="D1626" s="102">
        <f>D1627+D1628+D1629+D1630+D1631</f>
        <v>177613.61</v>
      </c>
      <c r="E1626" s="102">
        <f t="shared" ref="E1626" si="286">E1627+E1628+E1629+E1630+E1631</f>
        <v>107103.78</v>
      </c>
      <c r="F1626" s="199">
        <f>E1626/D1626</f>
        <v>0.60301561349943855</v>
      </c>
      <c r="G1626" s="185">
        <f>G1627+G1628+G1629+G1630+G1631</f>
        <v>107030.73</v>
      </c>
    </row>
    <row r="1627" spans="1:7" s="46" customFormat="1" ht="38.25" x14ac:dyDescent="0.25">
      <c r="A1627" s="755"/>
      <c r="B1627" s="557"/>
      <c r="C1627" s="37" t="s">
        <v>344</v>
      </c>
      <c r="D1627" s="101">
        <f t="shared" ref="D1627:E1630" si="287">D1633+D1735+D1805+D1865+D1910</f>
        <v>6471.24</v>
      </c>
      <c r="E1627" s="101">
        <f t="shared" si="287"/>
        <v>0</v>
      </c>
      <c r="F1627" s="199">
        <f t="shared" ref="F1627:F1689" si="288">E1627/D1627</f>
        <v>0</v>
      </c>
      <c r="G1627" s="184">
        <f>G1633+G1735+G1805+G1865+G1910</f>
        <v>0</v>
      </c>
    </row>
    <row r="1628" spans="1:7" s="46" customFormat="1" ht="51" x14ac:dyDescent="0.25">
      <c r="A1628" s="755"/>
      <c r="B1628" s="557"/>
      <c r="C1628" s="53" t="s">
        <v>83</v>
      </c>
      <c r="D1628" s="101">
        <f t="shared" si="287"/>
        <v>3627.1900000000005</v>
      </c>
      <c r="E1628" s="101">
        <f t="shared" si="287"/>
        <v>772.68000000000006</v>
      </c>
      <c r="F1628" s="199">
        <f t="shared" si="288"/>
        <v>0.21302440732357553</v>
      </c>
      <c r="G1628" s="184">
        <f>G1634+G1736+G1806+G1866+G1911</f>
        <v>709.88000000000011</v>
      </c>
    </row>
    <row r="1629" spans="1:7" s="46" customFormat="1" ht="51" x14ac:dyDescent="0.25">
      <c r="A1629" s="755"/>
      <c r="B1629" s="557"/>
      <c r="C1629" s="53" t="s">
        <v>339</v>
      </c>
      <c r="D1629" s="101">
        <f t="shared" si="287"/>
        <v>23126.18</v>
      </c>
      <c r="E1629" s="101">
        <f t="shared" si="287"/>
        <v>8899.6</v>
      </c>
      <c r="F1629" s="199">
        <f t="shared" si="288"/>
        <v>0.38482793094233464</v>
      </c>
      <c r="G1629" s="184">
        <f>G1635+G1737+G1807+G1867+G1912</f>
        <v>8889.35</v>
      </c>
    </row>
    <row r="1630" spans="1:7" s="46" customFormat="1" ht="25.5" x14ac:dyDescent="0.25">
      <c r="A1630" s="755"/>
      <c r="B1630" s="557"/>
      <c r="C1630" s="53" t="s">
        <v>345</v>
      </c>
      <c r="D1630" s="101">
        <f t="shared" si="287"/>
        <v>132000</v>
      </c>
      <c r="E1630" s="101">
        <f t="shared" si="287"/>
        <v>88200</v>
      </c>
      <c r="F1630" s="199">
        <f t="shared" si="288"/>
        <v>0.66818181818181821</v>
      </c>
      <c r="G1630" s="184">
        <f>G1636+G1738+G1808+G1868+G1913</f>
        <v>88200</v>
      </c>
    </row>
    <row r="1631" spans="1:7" s="46" customFormat="1" ht="38.25" x14ac:dyDescent="0.25">
      <c r="A1631" s="756"/>
      <c r="B1631" s="558"/>
      <c r="C1631" s="53" t="s">
        <v>548</v>
      </c>
      <c r="D1631" s="101">
        <f>D1637</f>
        <v>12389</v>
      </c>
      <c r="E1631" s="101">
        <f>E1637</f>
        <v>9231.5</v>
      </c>
      <c r="F1631" s="199">
        <f t="shared" si="288"/>
        <v>0.74513681491645811</v>
      </c>
      <c r="G1631" s="184">
        <f>G1637</f>
        <v>9231.5</v>
      </c>
    </row>
    <row r="1632" spans="1:7" s="46" customFormat="1" ht="15" customHeight="1" x14ac:dyDescent="0.25">
      <c r="A1632" s="710" t="s">
        <v>549</v>
      </c>
      <c r="B1632" s="711"/>
      <c r="C1632" s="286" t="s">
        <v>343</v>
      </c>
      <c r="D1632" s="309">
        <f>D1633+D1634+D1635+D1636+D1637</f>
        <v>20889</v>
      </c>
      <c r="E1632" s="309">
        <f>E1633+E1634+E1635+E1636+E1637</f>
        <v>9259.5</v>
      </c>
      <c r="F1632" s="322">
        <f t="shared" si="288"/>
        <v>0.44327157834266839</v>
      </c>
      <c r="G1632" s="311">
        <f>G1633+G1634+G1635+G1637</f>
        <v>9259.5</v>
      </c>
    </row>
    <row r="1633" spans="1:7" s="46" customFormat="1" ht="38.25" x14ac:dyDescent="0.25">
      <c r="A1633" s="564"/>
      <c r="B1633" s="712"/>
      <c r="C1633" s="290" t="s">
        <v>344</v>
      </c>
      <c r="D1633" s="309">
        <f t="shared" ref="D1633:G1637" si="289">SUM(D1639+D1651+D1717)</f>
        <v>6000</v>
      </c>
      <c r="E1633" s="309">
        <f t="shared" si="289"/>
        <v>0</v>
      </c>
      <c r="F1633" s="322">
        <f t="shared" si="288"/>
        <v>0</v>
      </c>
      <c r="G1633" s="309">
        <f t="shared" si="289"/>
        <v>0</v>
      </c>
    </row>
    <row r="1634" spans="1:7" s="46" customFormat="1" ht="51" x14ac:dyDescent="0.25">
      <c r="A1634" s="564"/>
      <c r="B1634" s="712"/>
      <c r="C1634" s="291" t="s">
        <v>83</v>
      </c>
      <c r="D1634" s="309">
        <f t="shared" si="289"/>
        <v>1500</v>
      </c>
      <c r="E1634" s="309">
        <f t="shared" si="289"/>
        <v>0</v>
      </c>
      <c r="F1634" s="322">
        <f t="shared" si="288"/>
        <v>0</v>
      </c>
      <c r="G1634" s="311">
        <f t="shared" ref="G1634" si="290">G1640</f>
        <v>0</v>
      </c>
    </row>
    <row r="1635" spans="1:7" s="46" customFormat="1" ht="51" x14ac:dyDescent="0.25">
      <c r="A1635" s="564"/>
      <c r="B1635" s="712"/>
      <c r="C1635" s="291" t="s">
        <v>339</v>
      </c>
      <c r="D1635" s="309">
        <f t="shared" si="289"/>
        <v>1000</v>
      </c>
      <c r="E1635" s="309">
        <f t="shared" si="289"/>
        <v>28</v>
      </c>
      <c r="F1635" s="322">
        <f t="shared" si="288"/>
        <v>2.8000000000000001E-2</v>
      </c>
      <c r="G1635" s="311">
        <f t="shared" ref="G1635" si="291">SUM(G1641+G1653+G1719)</f>
        <v>28</v>
      </c>
    </row>
    <row r="1636" spans="1:7" s="46" customFormat="1" ht="25.5" x14ac:dyDescent="0.25">
      <c r="A1636" s="713"/>
      <c r="B1636" s="714"/>
      <c r="C1636" s="291" t="s">
        <v>345</v>
      </c>
      <c r="D1636" s="309">
        <f t="shared" si="289"/>
        <v>0</v>
      </c>
      <c r="E1636" s="309">
        <f t="shared" si="289"/>
        <v>0</v>
      </c>
      <c r="F1636" s="322">
        <v>0</v>
      </c>
      <c r="G1636" s="311">
        <f>G1642</f>
        <v>0</v>
      </c>
    </row>
    <row r="1637" spans="1:7" s="46" customFormat="1" ht="38.25" x14ac:dyDescent="0.25">
      <c r="A1637" s="182"/>
      <c r="B1637" s="52"/>
      <c r="C1637" s="109" t="s">
        <v>548</v>
      </c>
      <c r="D1637" s="84">
        <f t="shared" si="289"/>
        <v>12389</v>
      </c>
      <c r="E1637" s="84">
        <f t="shared" si="289"/>
        <v>9231.5</v>
      </c>
      <c r="F1637" s="253">
        <f t="shared" si="288"/>
        <v>0.74513681491645811</v>
      </c>
      <c r="G1637" s="186">
        <f t="shared" ref="G1637" si="292">SUM(G1643+G1655+G1721)</f>
        <v>9231.5</v>
      </c>
    </row>
    <row r="1638" spans="1:7" s="46" customFormat="1" ht="15" customHeight="1" x14ac:dyDescent="0.25">
      <c r="A1638" s="383"/>
      <c r="B1638" s="386" t="s">
        <v>550</v>
      </c>
      <c r="C1638" s="35" t="s">
        <v>343</v>
      </c>
      <c r="D1638" s="84">
        <f>D1639+D1640+D1641+D1642</f>
        <v>0</v>
      </c>
      <c r="E1638" s="84">
        <f>E1639+E1640+E1641+E1642</f>
        <v>0</v>
      </c>
      <c r="F1638" s="253">
        <v>0</v>
      </c>
      <c r="G1638" s="186">
        <f>G1639+G1640+G1641+G1642</f>
        <v>0</v>
      </c>
    </row>
    <row r="1639" spans="1:7" s="46" customFormat="1" ht="38.25" x14ac:dyDescent="0.25">
      <c r="A1639" s="384"/>
      <c r="B1639" s="387"/>
      <c r="C1639" s="66" t="s">
        <v>344</v>
      </c>
      <c r="D1639" s="84">
        <f>D1645</f>
        <v>0</v>
      </c>
      <c r="E1639" s="84">
        <f>E1645</f>
        <v>0</v>
      </c>
      <c r="F1639" s="253">
        <v>0</v>
      </c>
      <c r="G1639" s="186">
        <f t="shared" ref="G1639" si="293">G1645</f>
        <v>0</v>
      </c>
    </row>
    <row r="1640" spans="1:7" s="46" customFormat="1" ht="51" x14ac:dyDescent="0.25">
      <c r="A1640" s="384"/>
      <c r="B1640" s="387"/>
      <c r="C1640" s="52" t="s">
        <v>83</v>
      </c>
      <c r="D1640" s="84">
        <f t="shared" ref="D1640:G1643" si="294">D1646</f>
        <v>0</v>
      </c>
      <c r="E1640" s="84">
        <f t="shared" si="294"/>
        <v>0</v>
      </c>
      <c r="F1640" s="253">
        <v>0</v>
      </c>
      <c r="G1640" s="186">
        <f t="shared" si="294"/>
        <v>0</v>
      </c>
    </row>
    <row r="1641" spans="1:7" s="46" customFormat="1" ht="51" x14ac:dyDescent="0.25">
      <c r="A1641" s="384"/>
      <c r="B1641" s="387"/>
      <c r="C1641" s="52" t="s">
        <v>339</v>
      </c>
      <c r="D1641" s="84">
        <f t="shared" si="294"/>
        <v>0</v>
      </c>
      <c r="E1641" s="84">
        <f t="shared" si="294"/>
        <v>0</v>
      </c>
      <c r="F1641" s="253">
        <v>0</v>
      </c>
      <c r="G1641" s="186">
        <f t="shared" si="294"/>
        <v>0</v>
      </c>
    </row>
    <row r="1642" spans="1:7" s="46" customFormat="1" ht="25.5" x14ac:dyDescent="0.25">
      <c r="A1642" s="385"/>
      <c r="B1642" s="387"/>
      <c r="C1642" s="52" t="s">
        <v>345</v>
      </c>
      <c r="D1642" s="84">
        <f t="shared" si="294"/>
        <v>0</v>
      </c>
      <c r="E1642" s="84">
        <f t="shared" si="294"/>
        <v>0</v>
      </c>
      <c r="F1642" s="253">
        <v>0</v>
      </c>
      <c r="G1642" s="186">
        <f t="shared" si="294"/>
        <v>0</v>
      </c>
    </row>
    <row r="1643" spans="1:7" s="46" customFormat="1" ht="38.25" x14ac:dyDescent="0.25">
      <c r="A1643" s="182"/>
      <c r="B1643" s="388"/>
      <c r="C1643" s="109" t="s">
        <v>548</v>
      </c>
      <c r="D1643" s="84">
        <f t="shared" si="294"/>
        <v>0</v>
      </c>
      <c r="E1643" s="84">
        <f t="shared" si="294"/>
        <v>0</v>
      </c>
      <c r="F1643" s="253">
        <v>0</v>
      </c>
      <c r="G1643" s="186">
        <f t="shared" si="294"/>
        <v>0</v>
      </c>
    </row>
    <row r="1644" spans="1:7" s="46" customFormat="1" ht="15" customHeight="1" x14ac:dyDescent="0.25">
      <c r="A1644" s="383"/>
      <c r="B1644" s="386" t="s">
        <v>906</v>
      </c>
      <c r="C1644" s="35" t="s">
        <v>343</v>
      </c>
      <c r="D1644" s="84">
        <f>D1645+D1646+D1647+D1648</f>
        <v>0</v>
      </c>
      <c r="E1644" s="84">
        <f t="shared" ref="E1644:G1644" si="295">E1645+E1646+E1647+E1648</f>
        <v>0</v>
      </c>
      <c r="F1644" s="253">
        <v>0</v>
      </c>
      <c r="G1644" s="186">
        <f t="shared" si="295"/>
        <v>0</v>
      </c>
    </row>
    <row r="1645" spans="1:7" s="46" customFormat="1" ht="38.25" x14ac:dyDescent="0.25">
      <c r="A1645" s="384"/>
      <c r="B1645" s="387"/>
      <c r="C1645" s="66" t="s">
        <v>344</v>
      </c>
      <c r="D1645" s="84">
        <v>0</v>
      </c>
      <c r="E1645" s="84">
        <v>0</v>
      </c>
      <c r="F1645" s="253">
        <v>0</v>
      </c>
      <c r="G1645" s="186">
        <v>0</v>
      </c>
    </row>
    <row r="1646" spans="1:7" s="46" customFormat="1" ht="51" x14ac:dyDescent="0.25">
      <c r="A1646" s="384"/>
      <c r="B1646" s="387"/>
      <c r="C1646" s="52" t="s">
        <v>83</v>
      </c>
      <c r="D1646" s="84">
        <v>0</v>
      </c>
      <c r="E1646" s="84">
        <v>0</v>
      </c>
      <c r="F1646" s="253">
        <v>0</v>
      </c>
      <c r="G1646" s="186">
        <v>0</v>
      </c>
    </row>
    <row r="1647" spans="1:7" s="46" customFormat="1" ht="51" x14ac:dyDescent="0.25">
      <c r="A1647" s="384"/>
      <c r="B1647" s="387"/>
      <c r="C1647" s="52" t="s">
        <v>339</v>
      </c>
      <c r="D1647" s="84">
        <v>0</v>
      </c>
      <c r="E1647" s="84">
        <v>0</v>
      </c>
      <c r="F1647" s="253">
        <v>0</v>
      </c>
      <c r="G1647" s="186">
        <v>0</v>
      </c>
    </row>
    <row r="1648" spans="1:7" s="46" customFormat="1" ht="25.5" x14ac:dyDescent="0.25">
      <c r="A1648" s="385"/>
      <c r="B1648" s="387"/>
      <c r="C1648" s="52" t="s">
        <v>345</v>
      </c>
      <c r="D1648" s="84">
        <v>0</v>
      </c>
      <c r="E1648" s="84">
        <v>0</v>
      </c>
      <c r="F1648" s="253">
        <v>0</v>
      </c>
      <c r="G1648" s="186">
        <v>0</v>
      </c>
    </row>
    <row r="1649" spans="1:7" s="46" customFormat="1" ht="38.25" x14ac:dyDescent="0.25">
      <c r="A1649" s="182"/>
      <c r="B1649" s="388"/>
      <c r="C1649" s="109" t="s">
        <v>548</v>
      </c>
      <c r="D1649" s="84">
        <v>0</v>
      </c>
      <c r="E1649" s="84">
        <v>0</v>
      </c>
      <c r="F1649" s="253">
        <v>0</v>
      </c>
      <c r="G1649" s="186">
        <v>0</v>
      </c>
    </row>
    <row r="1650" spans="1:7" s="46" customFormat="1" ht="15" customHeight="1" x14ac:dyDescent="0.25">
      <c r="A1650" s="383"/>
      <c r="B1650" s="386" t="s">
        <v>551</v>
      </c>
      <c r="C1650" s="35" t="s">
        <v>343</v>
      </c>
      <c r="D1650" s="84">
        <f>D1651+D1652+D1653+D1655</f>
        <v>20889</v>
      </c>
      <c r="E1650" s="84">
        <f t="shared" ref="E1650" si="296">E1651+E1652+E1653+E1655</f>
        <v>9259.5</v>
      </c>
      <c r="F1650" s="253">
        <f t="shared" si="288"/>
        <v>0.44327157834266839</v>
      </c>
      <c r="G1650" s="186">
        <f t="shared" ref="G1650" si="297">G1651+G1652+G1653+G1655</f>
        <v>9259.5</v>
      </c>
    </row>
    <row r="1651" spans="1:7" s="46" customFormat="1" ht="38.25" x14ac:dyDescent="0.25">
      <c r="A1651" s="384"/>
      <c r="B1651" s="387"/>
      <c r="C1651" s="66" t="s">
        <v>344</v>
      </c>
      <c r="D1651" s="84">
        <f t="shared" ref="D1651:E1655" si="298">D1657+D1687+D1693+D1699+D1705+D1711</f>
        <v>6000</v>
      </c>
      <c r="E1651" s="84">
        <f t="shared" si="298"/>
        <v>0</v>
      </c>
      <c r="F1651" s="253">
        <f t="shared" si="288"/>
        <v>0</v>
      </c>
      <c r="G1651" s="186">
        <f>SUM(G1657+G1687+G1693+G1699+G1705+G1711)</f>
        <v>0</v>
      </c>
    </row>
    <row r="1652" spans="1:7" s="46" customFormat="1" ht="51" x14ac:dyDescent="0.25">
      <c r="A1652" s="384"/>
      <c r="B1652" s="387"/>
      <c r="C1652" s="52" t="s">
        <v>83</v>
      </c>
      <c r="D1652" s="84">
        <f t="shared" si="298"/>
        <v>1500</v>
      </c>
      <c r="E1652" s="84">
        <f t="shared" si="298"/>
        <v>0</v>
      </c>
      <c r="F1652" s="253">
        <f t="shared" si="288"/>
        <v>0</v>
      </c>
      <c r="G1652" s="186">
        <f>SUM(G1658+G1688+G1694+G1700+G1706+G1712)</f>
        <v>0</v>
      </c>
    </row>
    <row r="1653" spans="1:7" s="46" customFormat="1" ht="51" x14ac:dyDescent="0.25">
      <c r="A1653" s="384"/>
      <c r="B1653" s="387"/>
      <c r="C1653" s="52" t="s">
        <v>339</v>
      </c>
      <c r="D1653" s="84">
        <f t="shared" si="298"/>
        <v>1000</v>
      </c>
      <c r="E1653" s="84">
        <f t="shared" si="298"/>
        <v>28</v>
      </c>
      <c r="F1653" s="253">
        <f t="shared" si="288"/>
        <v>2.8000000000000001E-2</v>
      </c>
      <c r="G1653" s="186">
        <f>SUM(G1659+G1689+G1695+G1701+G1707+G1713)</f>
        <v>28</v>
      </c>
    </row>
    <row r="1654" spans="1:7" s="46" customFormat="1" ht="25.5" x14ac:dyDescent="0.25">
      <c r="A1654" s="384"/>
      <c r="B1654" s="387"/>
      <c r="C1654" s="52" t="s">
        <v>345</v>
      </c>
      <c r="D1654" s="84">
        <f t="shared" si="298"/>
        <v>0</v>
      </c>
      <c r="E1654" s="84">
        <f t="shared" si="298"/>
        <v>0</v>
      </c>
      <c r="F1654" s="253">
        <v>0</v>
      </c>
      <c r="G1654" s="186">
        <f>SUM(G1660+G1690+G1696+G1702+G1708+G1714)</f>
        <v>0</v>
      </c>
    </row>
    <row r="1655" spans="1:7" s="46" customFormat="1" ht="38.25" x14ac:dyDescent="0.25">
      <c r="A1655" s="385"/>
      <c r="B1655" s="388"/>
      <c r="C1655" s="109" t="s">
        <v>548</v>
      </c>
      <c r="D1655" s="84">
        <f t="shared" si="298"/>
        <v>12389</v>
      </c>
      <c r="E1655" s="84">
        <f t="shared" si="298"/>
        <v>9231.5</v>
      </c>
      <c r="F1655" s="253">
        <f t="shared" si="288"/>
        <v>0.74513681491645811</v>
      </c>
      <c r="G1655" s="186">
        <f>SUM(G1661+G1690+G1697+G1703+G1709+G1715)</f>
        <v>9231.5</v>
      </c>
    </row>
    <row r="1656" spans="1:7" s="46" customFormat="1" x14ac:dyDescent="0.25">
      <c r="A1656" s="383"/>
      <c r="B1656" s="386" t="s">
        <v>907</v>
      </c>
      <c r="C1656" s="35" t="s">
        <v>343</v>
      </c>
      <c r="D1656" s="84">
        <f>D1657+D1658+D1659+D1660</f>
        <v>8000</v>
      </c>
      <c r="E1656" s="84">
        <f>E1657+E1658+E1659+E1660</f>
        <v>0</v>
      </c>
      <c r="F1656" s="253">
        <f t="shared" si="288"/>
        <v>0</v>
      </c>
      <c r="G1656" s="186">
        <f t="shared" ref="G1656" si="299">G1657+G1658+G1659+G1660</f>
        <v>0</v>
      </c>
    </row>
    <row r="1657" spans="1:7" s="46" customFormat="1" ht="38.25" x14ac:dyDescent="0.25">
      <c r="A1657" s="384"/>
      <c r="B1657" s="387"/>
      <c r="C1657" s="66" t="s">
        <v>344</v>
      </c>
      <c r="D1657" s="84">
        <f>SUM(D1663+D1669+D1675+D1681)</f>
        <v>6000</v>
      </c>
      <c r="E1657" s="84">
        <f>SUM(E1663+E1669+E1675+E1681)</f>
        <v>0</v>
      </c>
      <c r="F1657" s="253">
        <f t="shared" si="288"/>
        <v>0</v>
      </c>
      <c r="G1657" s="186">
        <v>0</v>
      </c>
    </row>
    <row r="1658" spans="1:7" s="46" customFormat="1" ht="51" x14ac:dyDescent="0.25">
      <c r="A1658" s="384"/>
      <c r="B1658" s="387"/>
      <c r="C1658" s="52" t="s">
        <v>83</v>
      </c>
      <c r="D1658" s="84">
        <f t="shared" ref="D1658:E1661" si="300">SUM(D1664+D1670+D1676+D1682)</f>
        <v>1500</v>
      </c>
      <c r="E1658" s="84">
        <f t="shared" si="300"/>
        <v>0</v>
      </c>
      <c r="F1658" s="253">
        <f t="shared" si="288"/>
        <v>0</v>
      </c>
      <c r="G1658" s="186">
        <v>0</v>
      </c>
    </row>
    <row r="1659" spans="1:7" s="46" customFormat="1" ht="51" x14ac:dyDescent="0.25">
      <c r="A1659" s="384"/>
      <c r="B1659" s="387"/>
      <c r="C1659" s="52" t="s">
        <v>339</v>
      </c>
      <c r="D1659" s="84">
        <f t="shared" si="300"/>
        <v>500</v>
      </c>
      <c r="E1659" s="84">
        <f t="shared" si="300"/>
        <v>0</v>
      </c>
      <c r="F1659" s="253">
        <f t="shared" si="288"/>
        <v>0</v>
      </c>
      <c r="G1659" s="186">
        <v>0</v>
      </c>
    </row>
    <row r="1660" spans="1:7" s="46" customFormat="1" ht="25.5" x14ac:dyDescent="0.25">
      <c r="A1660" s="385"/>
      <c r="B1660" s="387"/>
      <c r="C1660" s="52" t="s">
        <v>345</v>
      </c>
      <c r="D1660" s="84">
        <f t="shared" si="300"/>
        <v>0</v>
      </c>
      <c r="E1660" s="84">
        <f t="shared" si="300"/>
        <v>0</v>
      </c>
      <c r="F1660" s="253">
        <v>0</v>
      </c>
      <c r="G1660" s="186">
        <v>0</v>
      </c>
    </row>
    <row r="1661" spans="1:7" s="46" customFormat="1" ht="38.25" x14ac:dyDescent="0.25">
      <c r="A1661" s="182"/>
      <c r="B1661" s="388"/>
      <c r="C1661" s="109" t="s">
        <v>548</v>
      </c>
      <c r="D1661" s="84">
        <f t="shared" si="300"/>
        <v>0</v>
      </c>
      <c r="E1661" s="84">
        <f t="shared" si="300"/>
        <v>0</v>
      </c>
      <c r="F1661" s="253">
        <v>0</v>
      </c>
      <c r="G1661" s="186">
        <v>0</v>
      </c>
    </row>
    <row r="1662" spans="1:7" s="46" customFormat="1" ht="15" customHeight="1" x14ac:dyDescent="0.25">
      <c r="A1662" s="522"/>
      <c r="B1662" s="525" t="s">
        <v>908</v>
      </c>
      <c r="C1662" s="35" t="s">
        <v>343</v>
      </c>
      <c r="D1662" s="84">
        <f>D1663+D1664+D1665+D1666</f>
        <v>4960</v>
      </c>
      <c r="E1662" s="84">
        <f t="shared" ref="E1662" si="301">E1663+E1664+E1665+E1666</f>
        <v>0</v>
      </c>
      <c r="F1662" s="253">
        <f t="shared" si="288"/>
        <v>0</v>
      </c>
      <c r="G1662" s="186">
        <f t="shared" ref="G1662" si="302">G1663+G1664+G1665+G1666</f>
        <v>0</v>
      </c>
    </row>
    <row r="1663" spans="1:7" s="46" customFormat="1" ht="38.25" x14ac:dyDescent="0.25">
      <c r="A1663" s="523"/>
      <c r="B1663" s="526"/>
      <c r="C1663" s="66" t="s">
        <v>344</v>
      </c>
      <c r="D1663" s="84">
        <v>3720</v>
      </c>
      <c r="E1663" s="84">
        <v>0</v>
      </c>
      <c r="F1663" s="253">
        <f t="shared" si="288"/>
        <v>0</v>
      </c>
      <c r="G1663" s="186">
        <v>0</v>
      </c>
    </row>
    <row r="1664" spans="1:7" s="46" customFormat="1" ht="51" x14ac:dyDescent="0.25">
      <c r="A1664" s="523"/>
      <c r="B1664" s="526"/>
      <c r="C1664" s="52" t="s">
        <v>83</v>
      </c>
      <c r="D1664" s="84">
        <v>930</v>
      </c>
      <c r="E1664" s="84">
        <v>0</v>
      </c>
      <c r="F1664" s="253">
        <f t="shared" si="288"/>
        <v>0</v>
      </c>
      <c r="G1664" s="186">
        <v>0</v>
      </c>
    </row>
    <row r="1665" spans="1:7" s="46" customFormat="1" ht="51" x14ac:dyDescent="0.25">
      <c r="A1665" s="523"/>
      <c r="B1665" s="526"/>
      <c r="C1665" s="52" t="s">
        <v>339</v>
      </c>
      <c r="D1665" s="84">
        <v>310</v>
      </c>
      <c r="E1665" s="84">
        <v>0</v>
      </c>
      <c r="F1665" s="253">
        <f t="shared" si="288"/>
        <v>0</v>
      </c>
      <c r="G1665" s="186">
        <v>0</v>
      </c>
    </row>
    <row r="1666" spans="1:7" s="46" customFormat="1" ht="25.5" x14ac:dyDescent="0.25">
      <c r="A1666" s="523"/>
      <c r="B1666" s="526"/>
      <c r="C1666" s="52" t="s">
        <v>345</v>
      </c>
      <c r="D1666" s="84">
        <v>0</v>
      </c>
      <c r="E1666" s="84">
        <v>0</v>
      </c>
      <c r="F1666" s="253">
        <v>0</v>
      </c>
      <c r="G1666" s="186">
        <v>0</v>
      </c>
    </row>
    <row r="1667" spans="1:7" s="46" customFormat="1" ht="38.25" x14ac:dyDescent="0.25">
      <c r="A1667" s="524"/>
      <c r="B1667" s="527"/>
      <c r="C1667" s="109" t="s">
        <v>548</v>
      </c>
      <c r="D1667" s="84">
        <v>0</v>
      </c>
      <c r="E1667" s="84">
        <v>0</v>
      </c>
      <c r="F1667" s="253">
        <v>0</v>
      </c>
      <c r="G1667" s="186">
        <v>0</v>
      </c>
    </row>
    <row r="1668" spans="1:7" s="46" customFormat="1" ht="15" customHeight="1" x14ac:dyDescent="0.25">
      <c r="A1668" s="522"/>
      <c r="B1668" s="525" t="s">
        <v>909</v>
      </c>
      <c r="C1668" s="35" t="s">
        <v>343</v>
      </c>
      <c r="D1668" s="84">
        <f>D1669+D1670+D1671+D1672</f>
        <v>0</v>
      </c>
      <c r="E1668" s="84">
        <f t="shared" ref="E1668" si="303">E1669+E1670+E1671+E1672</f>
        <v>0</v>
      </c>
      <c r="F1668" s="253">
        <v>0</v>
      </c>
      <c r="G1668" s="186">
        <f t="shared" ref="G1668" si="304">G1669+G1670+G1671+G1672</f>
        <v>0</v>
      </c>
    </row>
    <row r="1669" spans="1:7" s="46" customFormat="1" ht="38.25" x14ac:dyDescent="0.25">
      <c r="A1669" s="523"/>
      <c r="B1669" s="526"/>
      <c r="C1669" s="66" t="s">
        <v>344</v>
      </c>
      <c r="D1669" s="84">
        <v>0</v>
      </c>
      <c r="E1669" s="84">
        <v>0</v>
      </c>
      <c r="F1669" s="253">
        <v>0</v>
      </c>
      <c r="G1669" s="186">
        <v>0</v>
      </c>
    </row>
    <row r="1670" spans="1:7" s="46" customFormat="1" ht="51" x14ac:dyDescent="0.25">
      <c r="A1670" s="523"/>
      <c r="B1670" s="526"/>
      <c r="C1670" s="52" t="s">
        <v>83</v>
      </c>
      <c r="D1670" s="84">
        <v>0</v>
      </c>
      <c r="E1670" s="84">
        <v>0</v>
      </c>
      <c r="F1670" s="253">
        <v>0</v>
      </c>
      <c r="G1670" s="186">
        <v>0</v>
      </c>
    </row>
    <row r="1671" spans="1:7" s="46" customFormat="1" ht="51" x14ac:dyDescent="0.25">
      <c r="A1671" s="523"/>
      <c r="B1671" s="526"/>
      <c r="C1671" s="52" t="s">
        <v>339</v>
      </c>
      <c r="D1671" s="84">
        <v>0</v>
      </c>
      <c r="E1671" s="84">
        <v>0</v>
      </c>
      <c r="F1671" s="253">
        <v>0</v>
      </c>
      <c r="G1671" s="186">
        <v>0</v>
      </c>
    </row>
    <row r="1672" spans="1:7" s="46" customFormat="1" ht="25.5" x14ac:dyDescent="0.25">
      <c r="A1672" s="523"/>
      <c r="B1672" s="526"/>
      <c r="C1672" s="52" t="s">
        <v>345</v>
      </c>
      <c r="D1672" s="84">
        <v>0</v>
      </c>
      <c r="E1672" s="84">
        <v>0</v>
      </c>
      <c r="F1672" s="253">
        <v>0</v>
      </c>
      <c r="G1672" s="186">
        <v>0</v>
      </c>
    </row>
    <row r="1673" spans="1:7" s="46" customFormat="1" ht="113.25" customHeight="1" x14ac:dyDescent="0.25">
      <c r="A1673" s="524"/>
      <c r="B1673" s="527"/>
      <c r="C1673" s="109" t="s">
        <v>548</v>
      </c>
      <c r="D1673" s="84">
        <v>0</v>
      </c>
      <c r="E1673" s="84">
        <v>0</v>
      </c>
      <c r="F1673" s="253">
        <v>0</v>
      </c>
      <c r="G1673" s="186">
        <v>0</v>
      </c>
    </row>
    <row r="1674" spans="1:7" s="46" customFormat="1" ht="15" customHeight="1" x14ac:dyDescent="0.25">
      <c r="A1674" s="522"/>
      <c r="B1674" s="525" t="s">
        <v>552</v>
      </c>
      <c r="C1674" s="35" t="s">
        <v>343</v>
      </c>
      <c r="D1674" s="84">
        <f>D1675+D1676+D1677+D1678</f>
        <v>2000</v>
      </c>
      <c r="E1674" s="84">
        <f t="shared" ref="E1674" si="305">E1675+E1676+E1677+E1678</f>
        <v>0</v>
      </c>
      <c r="F1674" s="253">
        <f t="shared" si="288"/>
        <v>0</v>
      </c>
      <c r="G1674" s="186">
        <f t="shared" ref="G1674" si="306">G1675+G1676+G1677+G1678</f>
        <v>0</v>
      </c>
    </row>
    <row r="1675" spans="1:7" s="46" customFormat="1" ht="38.25" x14ac:dyDescent="0.25">
      <c r="A1675" s="523"/>
      <c r="B1675" s="526"/>
      <c r="C1675" s="66" t="s">
        <v>344</v>
      </c>
      <c r="D1675" s="84">
        <v>1500</v>
      </c>
      <c r="E1675" s="84">
        <v>0</v>
      </c>
      <c r="F1675" s="253">
        <f t="shared" si="288"/>
        <v>0</v>
      </c>
      <c r="G1675" s="186">
        <v>0</v>
      </c>
    </row>
    <row r="1676" spans="1:7" s="46" customFormat="1" ht="51" x14ac:dyDescent="0.25">
      <c r="A1676" s="523"/>
      <c r="B1676" s="526"/>
      <c r="C1676" s="52" t="s">
        <v>83</v>
      </c>
      <c r="D1676" s="84">
        <v>375</v>
      </c>
      <c r="E1676" s="84">
        <v>0</v>
      </c>
      <c r="F1676" s="253">
        <f t="shared" si="288"/>
        <v>0</v>
      </c>
      <c r="G1676" s="186">
        <v>0</v>
      </c>
    </row>
    <row r="1677" spans="1:7" s="46" customFormat="1" ht="51" x14ac:dyDescent="0.25">
      <c r="A1677" s="523"/>
      <c r="B1677" s="526"/>
      <c r="C1677" s="52" t="s">
        <v>339</v>
      </c>
      <c r="D1677" s="84">
        <v>125</v>
      </c>
      <c r="E1677" s="84">
        <v>0</v>
      </c>
      <c r="F1677" s="253">
        <f t="shared" si="288"/>
        <v>0</v>
      </c>
      <c r="G1677" s="186">
        <v>0</v>
      </c>
    </row>
    <row r="1678" spans="1:7" s="46" customFormat="1" ht="25.5" x14ac:dyDescent="0.25">
      <c r="A1678" s="523"/>
      <c r="B1678" s="526"/>
      <c r="C1678" s="52" t="s">
        <v>345</v>
      </c>
      <c r="D1678" s="84">
        <v>0</v>
      </c>
      <c r="E1678" s="84">
        <v>0</v>
      </c>
      <c r="F1678" s="253">
        <v>0</v>
      </c>
      <c r="G1678" s="186">
        <v>0</v>
      </c>
    </row>
    <row r="1679" spans="1:7" s="46" customFormat="1" ht="38.25" x14ac:dyDescent="0.25">
      <c r="A1679" s="524"/>
      <c r="B1679" s="527"/>
      <c r="C1679" s="109" t="s">
        <v>548</v>
      </c>
      <c r="D1679" s="84">
        <v>0</v>
      </c>
      <c r="E1679" s="84">
        <v>0</v>
      </c>
      <c r="F1679" s="253">
        <v>0</v>
      </c>
      <c r="G1679" s="186">
        <v>0</v>
      </c>
    </row>
    <row r="1680" spans="1:7" s="46" customFormat="1" ht="15" customHeight="1" x14ac:dyDescent="0.25">
      <c r="A1680" s="522"/>
      <c r="B1680" s="525" t="s">
        <v>553</v>
      </c>
      <c r="C1680" s="35" t="s">
        <v>343</v>
      </c>
      <c r="D1680" s="84">
        <f>D1681+D1682+D1683+D1684</f>
        <v>1040</v>
      </c>
      <c r="E1680" s="84">
        <f t="shared" ref="E1680" si="307">E1681+E1682+E1683+E1684</f>
        <v>0</v>
      </c>
      <c r="F1680" s="253">
        <f t="shared" si="288"/>
        <v>0</v>
      </c>
      <c r="G1680" s="186">
        <f t="shared" ref="G1680" si="308">G1681+G1682+G1683+G1684</f>
        <v>0</v>
      </c>
    </row>
    <row r="1681" spans="1:7" s="46" customFormat="1" ht="38.25" x14ac:dyDescent="0.25">
      <c r="A1681" s="523"/>
      <c r="B1681" s="526"/>
      <c r="C1681" s="66" t="s">
        <v>344</v>
      </c>
      <c r="D1681" s="84">
        <v>780</v>
      </c>
      <c r="E1681" s="84">
        <v>0</v>
      </c>
      <c r="F1681" s="253">
        <f t="shared" si="288"/>
        <v>0</v>
      </c>
      <c r="G1681" s="186">
        <v>0</v>
      </c>
    </row>
    <row r="1682" spans="1:7" s="46" customFormat="1" ht="51" x14ac:dyDescent="0.25">
      <c r="A1682" s="523"/>
      <c r="B1682" s="526"/>
      <c r="C1682" s="52" t="s">
        <v>83</v>
      </c>
      <c r="D1682" s="84">
        <v>195</v>
      </c>
      <c r="E1682" s="84">
        <v>0</v>
      </c>
      <c r="F1682" s="253">
        <f t="shared" si="288"/>
        <v>0</v>
      </c>
      <c r="G1682" s="186">
        <v>0</v>
      </c>
    </row>
    <row r="1683" spans="1:7" s="46" customFormat="1" ht="51" x14ac:dyDescent="0.25">
      <c r="A1683" s="523"/>
      <c r="B1683" s="526"/>
      <c r="C1683" s="52" t="s">
        <v>339</v>
      </c>
      <c r="D1683" s="84">
        <v>65</v>
      </c>
      <c r="E1683" s="84">
        <v>0</v>
      </c>
      <c r="F1683" s="253">
        <f t="shared" si="288"/>
        <v>0</v>
      </c>
      <c r="G1683" s="186">
        <v>0</v>
      </c>
    </row>
    <row r="1684" spans="1:7" s="46" customFormat="1" ht="25.5" x14ac:dyDescent="0.25">
      <c r="A1684" s="523"/>
      <c r="B1684" s="526"/>
      <c r="C1684" s="52" t="s">
        <v>345</v>
      </c>
      <c r="D1684" s="84">
        <v>0</v>
      </c>
      <c r="E1684" s="84">
        <v>0</v>
      </c>
      <c r="F1684" s="253">
        <v>0</v>
      </c>
      <c r="G1684" s="186">
        <v>0</v>
      </c>
    </row>
    <row r="1685" spans="1:7" s="46" customFormat="1" ht="38.25" x14ac:dyDescent="0.25">
      <c r="A1685" s="524"/>
      <c r="B1685" s="527"/>
      <c r="C1685" s="109" t="s">
        <v>548</v>
      </c>
      <c r="D1685" s="84">
        <v>0</v>
      </c>
      <c r="E1685" s="84">
        <v>0</v>
      </c>
      <c r="F1685" s="253">
        <v>0</v>
      </c>
      <c r="G1685" s="186">
        <v>0</v>
      </c>
    </row>
    <row r="1686" spans="1:7" s="46" customFormat="1" ht="15" customHeight="1" x14ac:dyDescent="0.25">
      <c r="A1686" s="383"/>
      <c r="B1686" s="386" t="s">
        <v>910</v>
      </c>
      <c r="C1686" s="35" t="s">
        <v>343</v>
      </c>
      <c r="D1686" s="84">
        <f>D1687+D1688+D1689+D1690</f>
        <v>500</v>
      </c>
      <c r="E1686" s="84">
        <f>E1687+E1688+E1689+E1690</f>
        <v>28</v>
      </c>
      <c r="F1686" s="253">
        <f t="shared" si="288"/>
        <v>5.6000000000000001E-2</v>
      </c>
      <c r="G1686" s="186">
        <f>G1687+G1688+G1689+G1690</f>
        <v>28</v>
      </c>
    </row>
    <row r="1687" spans="1:7" s="46" customFormat="1" ht="38.25" x14ac:dyDescent="0.25">
      <c r="A1687" s="384"/>
      <c r="B1687" s="387"/>
      <c r="C1687" s="66" t="s">
        <v>344</v>
      </c>
      <c r="D1687" s="84">
        <v>0</v>
      </c>
      <c r="E1687" s="84">
        <v>0</v>
      </c>
      <c r="F1687" s="253">
        <v>0</v>
      </c>
      <c r="G1687" s="186">
        <v>0</v>
      </c>
    </row>
    <row r="1688" spans="1:7" s="46" customFormat="1" ht="51" x14ac:dyDescent="0.25">
      <c r="A1688" s="384"/>
      <c r="B1688" s="387"/>
      <c r="C1688" s="52" t="s">
        <v>83</v>
      </c>
      <c r="D1688" s="84">
        <v>0</v>
      </c>
      <c r="E1688" s="84">
        <v>0</v>
      </c>
      <c r="F1688" s="253">
        <v>0</v>
      </c>
      <c r="G1688" s="186">
        <v>0</v>
      </c>
    </row>
    <row r="1689" spans="1:7" s="46" customFormat="1" ht="51" x14ac:dyDescent="0.25">
      <c r="A1689" s="384"/>
      <c r="B1689" s="387"/>
      <c r="C1689" s="52" t="s">
        <v>339</v>
      </c>
      <c r="D1689" s="84">
        <v>500</v>
      </c>
      <c r="E1689" s="84">
        <v>28</v>
      </c>
      <c r="F1689" s="253">
        <f t="shared" si="288"/>
        <v>5.6000000000000001E-2</v>
      </c>
      <c r="G1689" s="186">
        <v>28</v>
      </c>
    </row>
    <row r="1690" spans="1:7" s="46" customFormat="1" ht="25.5" x14ac:dyDescent="0.25">
      <c r="A1690" s="385"/>
      <c r="B1690" s="387"/>
      <c r="C1690" s="52" t="s">
        <v>345</v>
      </c>
      <c r="D1690" s="84">
        <v>0</v>
      </c>
      <c r="E1690" s="84">
        <v>0</v>
      </c>
      <c r="F1690" s="253">
        <v>0</v>
      </c>
      <c r="G1690" s="186">
        <v>0</v>
      </c>
    </row>
    <row r="1691" spans="1:7" s="46" customFormat="1" ht="38.25" x14ac:dyDescent="0.25">
      <c r="A1691" s="182"/>
      <c r="B1691" s="554"/>
      <c r="C1691" s="110" t="s">
        <v>548</v>
      </c>
      <c r="D1691" s="54">
        <v>0</v>
      </c>
      <c r="E1691" s="54">
        <v>0</v>
      </c>
      <c r="F1691" s="253">
        <v>0</v>
      </c>
      <c r="G1691" s="204">
        <v>0</v>
      </c>
    </row>
    <row r="1692" spans="1:7" s="46" customFormat="1" x14ac:dyDescent="0.25">
      <c r="A1692" s="189"/>
      <c r="B1692" s="514" t="s">
        <v>911</v>
      </c>
      <c r="C1692" s="112" t="s">
        <v>343</v>
      </c>
      <c r="D1692" s="122">
        <f>D1693+D1694+D1695+D1697</f>
        <v>7000</v>
      </c>
      <c r="E1692" s="122">
        <f>E1693+E1694+E1695+E1697</f>
        <v>7000</v>
      </c>
      <c r="F1692" s="253">
        <f t="shared" ref="F1692:F1754" si="309">E1692/D1692</f>
        <v>1</v>
      </c>
      <c r="G1692" s="122">
        <f>SUM(G1693:G1697)</f>
        <v>7000</v>
      </c>
    </row>
    <row r="1693" spans="1:7" s="46" customFormat="1" ht="38.25" x14ac:dyDescent="0.25">
      <c r="A1693" s="517"/>
      <c r="B1693" s="515"/>
      <c r="C1693" s="35" t="s">
        <v>344</v>
      </c>
      <c r="D1693" s="122">
        <v>0</v>
      </c>
      <c r="E1693" s="122">
        <v>0</v>
      </c>
      <c r="F1693" s="253">
        <v>0</v>
      </c>
      <c r="G1693" s="122">
        <v>0</v>
      </c>
    </row>
    <row r="1694" spans="1:7" s="46" customFormat="1" ht="51" x14ac:dyDescent="0.25">
      <c r="A1694" s="515"/>
      <c r="B1694" s="515"/>
      <c r="C1694" s="35" t="s">
        <v>83</v>
      </c>
      <c r="D1694" s="122">
        <v>0</v>
      </c>
      <c r="E1694" s="122">
        <v>0</v>
      </c>
      <c r="F1694" s="253">
        <v>0</v>
      </c>
      <c r="G1694" s="122">
        <v>0</v>
      </c>
    </row>
    <row r="1695" spans="1:7" s="46" customFormat="1" ht="51" x14ac:dyDescent="0.25">
      <c r="A1695" s="515"/>
      <c r="B1695" s="515"/>
      <c r="C1695" s="35" t="s">
        <v>339</v>
      </c>
      <c r="D1695" s="122">
        <v>0</v>
      </c>
      <c r="E1695" s="122">
        <v>0</v>
      </c>
      <c r="F1695" s="253">
        <v>0</v>
      </c>
      <c r="G1695" s="122">
        <v>0</v>
      </c>
    </row>
    <row r="1696" spans="1:7" s="46" customFormat="1" ht="25.5" x14ac:dyDescent="0.25">
      <c r="A1696" s="518"/>
      <c r="B1696" s="515"/>
      <c r="C1696" s="35" t="s">
        <v>345</v>
      </c>
      <c r="D1696" s="122">
        <v>0</v>
      </c>
      <c r="E1696" s="122">
        <v>0</v>
      </c>
      <c r="F1696" s="253">
        <v>0</v>
      </c>
      <c r="G1696" s="122">
        <v>0</v>
      </c>
    </row>
    <row r="1697" spans="1:7" s="46" customFormat="1" ht="38.25" x14ac:dyDescent="0.25">
      <c r="A1697" s="189"/>
      <c r="B1697" s="516"/>
      <c r="C1697" s="107" t="s">
        <v>548</v>
      </c>
      <c r="D1697" s="205">
        <v>7000</v>
      </c>
      <c r="E1697" s="205">
        <v>7000</v>
      </c>
      <c r="F1697" s="253">
        <f t="shared" si="309"/>
        <v>1</v>
      </c>
      <c r="G1697" s="205">
        <v>7000</v>
      </c>
    </row>
    <row r="1698" spans="1:7" s="46" customFormat="1" ht="15" customHeight="1" x14ac:dyDescent="0.25">
      <c r="A1698" s="189"/>
      <c r="B1698" s="519" t="s">
        <v>912</v>
      </c>
      <c r="C1698" s="113" t="s">
        <v>343</v>
      </c>
      <c r="D1698" s="122">
        <f>D1699+D1700+D1701+D1703</f>
        <v>5365</v>
      </c>
      <c r="E1698" s="122">
        <f>E1699+E1700+E1701+E1703</f>
        <v>2231.5</v>
      </c>
      <c r="F1698" s="253">
        <f t="shared" si="309"/>
        <v>0.41593662628145389</v>
      </c>
      <c r="G1698" s="122">
        <f>SUM(G1699:G1703)</f>
        <v>2231.5</v>
      </c>
    </row>
    <row r="1699" spans="1:7" s="46" customFormat="1" ht="38.25" x14ac:dyDescent="0.25">
      <c r="A1699" s="383"/>
      <c r="B1699" s="520"/>
      <c r="C1699" s="66" t="s">
        <v>344</v>
      </c>
      <c r="D1699" s="104">
        <v>0</v>
      </c>
      <c r="E1699" s="104">
        <v>0</v>
      </c>
      <c r="F1699" s="253">
        <v>0</v>
      </c>
      <c r="G1699" s="194">
        <v>0</v>
      </c>
    </row>
    <row r="1700" spans="1:7" s="46" customFormat="1" ht="51" x14ac:dyDescent="0.25">
      <c r="A1700" s="384"/>
      <c r="B1700" s="520"/>
      <c r="C1700" s="52" t="s">
        <v>83</v>
      </c>
      <c r="D1700" s="84">
        <v>0</v>
      </c>
      <c r="E1700" s="84">
        <v>0</v>
      </c>
      <c r="F1700" s="253">
        <v>0</v>
      </c>
      <c r="G1700" s="186">
        <v>0</v>
      </c>
    </row>
    <row r="1701" spans="1:7" s="46" customFormat="1" ht="51" x14ac:dyDescent="0.25">
      <c r="A1701" s="384"/>
      <c r="B1701" s="520"/>
      <c r="C1701" s="52" t="s">
        <v>339</v>
      </c>
      <c r="D1701" s="84">
        <v>0</v>
      </c>
      <c r="E1701" s="84">
        <v>0</v>
      </c>
      <c r="F1701" s="253">
        <v>0</v>
      </c>
      <c r="G1701" s="186">
        <v>0</v>
      </c>
    </row>
    <row r="1702" spans="1:7" s="46" customFormat="1" ht="25.5" x14ac:dyDescent="0.25">
      <c r="A1702" s="385"/>
      <c r="B1702" s="520"/>
      <c r="C1702" s="52" t="s">
        <v>345</v>
      </c>
      <c r="D1702" s="115">
        <v>0</v>
      </c>
      <c r="E1702" s="84">
        <v>0</v>
      </c>
      <c r="F1702" s="253">
        <v>0</v>
      </c>
      <c r="G1702" s="186">
        <v>0</v>
      </c>
    </row>
    <row r="1703" spans="1:7" s="46" customFormat="1" ht="38.25" x14ac:dyDescent="0.25">
      <c r="A1703" s="182"/>
      <c r="B1703" s="521"/>
      <c r="C1703" s="109" t="s">
        <v>548</v>
      </c>
      <c r="D1703" s="84">
        <v>5365</v>
      </c>
      <c r="E1703" s="84">
        <v>2231.5</v>
      </c>
      <c r="F1703" s="253">
        <f t="shared" si="309"/>
        <v>0.41593662628145389</v>
      </c>
      <c r="G1703" s="186">
        <v>2231.5</v>
      </c>
    </row>
    <row r="1704" spans="1:7" s="46" customFormat="1" ht="15" customHeight="1" x14ac:dyDescent="0.25">
      <c r="A1704" s="383"/>
      <c r="B1704" s="386" t="s">
        <v>913</v>
      </c>
      <c r="C1704" s="35" t="s">
        <v>343</v>
      </c>
      <c r="D1704" s="84">
        <f>D1705+D1706+D1707+D1709</f>
        <v>24</v>
      </c>
      <c r="E1704" s="84">
        <f>E1705+E1706+E1707+E1709</f>
        <v>0</v>
      </c>
      <c r="F1704" s="253">
        <f t="shared" si="309"/>
        <v>0</v>
      </c>
      <c r="G1704" s="186">
        <f t="shared" ref="G1704" si="310">G1705+G1706+G1707+G1708</f>
        <v>0</v>
      </c>
    </row>
    <row r="1705" spans="1:7" s="46" customFormat="1" ht="38.25" x14ac:dyDescent="0.25">
      <c r="A1705" s="384"/>
      <c r="B1705" s="387"/>
      <c r="C1705" s="66" t="s">
        <v>344</v>
      </c>
      <c r="D1705" s="84">
        <v>0</v>
      </c>
      <c r="E1705" s="84">
        <v>0</v>
      </c>
      <c r="F1705" s="253">
        <v>0</v>
      </c>
      <c r="G1705" s="186">
        <v>0</v>
      </c>
    </row>
    <row r="1706" spans="1:7" s="46" customFormat="1" ht="51" x14ac:dyDescent="0.25">
      <c r="A1706" s="384"/>
      <c r="B1706" s="387"/>
      <c r="C1706" s="52" t="s">
        <v>83</v>
      </c>
      <c r="D1706" s="84">
        <v>0</v>
      </c>
      <c r="E1706" s="84">
        <v>0</v>
      </c>
      <c r="F1706" s="253">
        <v>0</v>
      </c>
      <c r="G1706" s="186">
        <v>0</v>
      </c>
    </row>
    <row r="1707" spans="1:7" s="46" customFormat="1" ht="51" x14ac:dyDescent="0.25">
      <c r="A1707" s="384"/>
      <c r="B1707" s="387"/>
      <c r="C1707" s="52" t="s">
        <v>339</v>
      </c>
      <c r="D1707" s="84">
        <v>0</v>
      </c>
      <c r="E1707" s="84">
        <v>0</v>
      </c>
      <c r="F1707" s="253">
        <v>0</v>
      </c>
      <c r="G1707" s="186">
        <v>0</v>
      </c>
    </row>
    <row r="1708" spans="1:7" s="46" customFormat="1" ht="25.5" x14ac:dyDescent="0.25">
      <c r="A1708" s="385"/>
      <c r="B1708" s="387"/>
      <c r="C1708" s="52" t="s">
        <v>345</v>
      </c>
      <c r="D1708" s="115">
        <v>0</v>
      </c>
      <c r="E1708" s="84">
        <v>0</v>
      </c>
      <c r="F1708" s="253">
        <v>0</v>
      </c>
      <c r="G1708" s="186">
        <v>0</v>
      </c>
    </row>
    <row r="1709" spans="1:7" s="46" customFormat="1" ht="38.25" x14ac:dyDescent="0.25">
      <c r="A1709" s="182"/>
      <c r="B1709" s="388"/>
      <c r="C1709" s="109" t="s">
        <v>548</v>
      </c>
      <c r="D1709" s="84">
        <v>24</v>
      </c>
      <c r="E1709" s="84">
        <v>0</v>
      </c>
      <c r="F1709" s="253">
        <f t="shared" si="309"/>
        <v>0</v>
      </c>
      <c r="G1709" s="186">
        <v>0</v>
      </c>
    </row>
    <row r="1710" spans="1:7" s="46" customFormat="1" ht="15" customHeight="1" x14ac:dyDescent="0.25">
      <c r="A1710" s="383"/>
      <c r="B1710" s="386" t="s">
        <v>914</v>
      </c>
      <c r="C1710" s="35" t="s">
        <v>343</v>
      </c>
      <c r="D1710" s="84">
        <f>D1711+D1712+D1713+D1714</f>
        <v>0</v>
      </c>
      <c r="E1710" s="84">
        <f>E1711+E1712+E1713+E1714</f>
        <v>0</v>
      </c>
      <c r="F1710" s="253">
        <v>0</v>
      </c>
      <c r="G1710" s="186">
        <f t="shared" ref="G1710" si="311">G1711+G1712+G1713+G1714</f>
        <v>0</v>
      </c>
    </row>
    <row r="1711" spans="1:7" s="46" customFormat="1" ht="38.25" x14ac:dyDescent="0.25">
      <c r="A1711" s="384"/>
      <c r="B1711" s="387"/>
      <c r="C1711" s="66" t="s">
        <v>344</v>
      </c>
      <c r="D1711" s="84">
        <v>0</v>
      </c>
      <c r="E1711" s="84">
        <v>0</v>
      </c>
      <c r="F1711" s="253">
        <v>0</v>
      </c>
      <c r="G1711" s="186">
        <v>0</v>
      </c>
    </row>
    <row r="1712" spans="1:7" s="46" customFormat="1" ht="51" x14ac:dyDescent="0.25">
      <c r="A1712" s="384"/>
      <c r="B1712" s="387"/>
      <c r="C1712" s="52" t="s">
        <v>83</v>
      </c>
      <c r="D1712" s="84">
        <v>0</v>
      </c>
      <c r="E1712" s="84">
        <v>0</v>
      </c>
      <c r="F1712" s="253">
        <v>0</v>
      </c>
      <c r="G1712" s="186">
        <v>0</v>
      </c>
    </row>
    <row r="1713" spans="1:7" s="46" customFormat="1" ht="51" x14ac:dyDescent="0.25">
      <c r="A1713" s="384"/>
      <c r="B1713" s="387"/>
      <c r="C1713" s="52" t="s">
        <v>339</v>
      </c>
      <c r="D1713" s="84">
        <v>0</v>
      </c>
      <c r="E1713" s="84">
        <v>0</v>
      </c>
      <c r="F1713" s="253">
        <v>0</v>
      </c>
      <c r="G1713" s="186">
        <v>0</v>
      </c>
    </row>
    <row r="1714" spans="1:7" s="46" customFormat="1" ht="25.5" x14ac:dyDescent="0.25">
      <c r="A1714" s="385"/>
      <c r="B1714" s="387"/>
      <c r="C1714" s="52" t="s">
        <v>345</v>
      </c>
      <c r="D1714" s="84">
        <v>0</v>
      </c>
      <c r="E1714" s="84">
        <v>0</v>
      </c>
      <c r="F1714" s="253">
        <v>0</v>
      </c>
      <c r="G1714" s="186">
        <v>0</v>
      </c>
    </row>
    <row r="1715" spans="1:7" s="46" customFormat="1" ht="38.25" x14ac:dyDescent="0.25">
      <c r="A1715" s="182"/>
      <c r="B1715" s="388"/>
      <c r="C1715" s="109" t="s">
        <v>548</v>
      </c>
      <c r="D1715" s="84">
        <v>0</v>
      </c>
      <c r="E1715" s="84">
        <v>0</v>
      </c>
      <c r="F1715" s="253">
        <v>0</v>
      </c>
      <c r="G1715" s="186">
        <v>0</v>
      </c>
    </row>
    <row r="1716" spans="1:7" s="46" customFormat="1" ht="15" customHeight="1" x14ac:dyDescent="0.25">
      <c r="A1716" s="383"/>
      <c r="B1716" s="386" t="s">
        <v>554</v>
      </c>
      <c r="C1716" s="35" t="s">
        <v>343</v>
      </c>
      <c r="D1716" s="84">
        <f>D1717+D1718+D1719+D1720</f>
        <v>0</v>
      </c>
      <c r="E1716" s="84">
        <f t="shared" ref="E1716" si="312">E1717+E1718+E1719+E1720</f>
        <v>0</v>
      </c>
      <c r="F1716" s="253">
        <v>0</v>
      </c>
      <c r="G1716" s="186">
        <f t="shared" ref="G1716" si="313">G1717+G1718+G1719+G1720</f>
        <v>0</v>
      </c>
    </row>
    <row r="1717" spans="1:7" s="46" customFormat="1" ht="38.25" x14ac:dyDescent="0.25">
      <c r="A1717" s="384"/>
      <c r="B1717" s="387"/>
      <c r="C1717" s="66" t="s">
        <v>344</v>
      </c>
      <c r="D1717" s="84">
        <v>0</v>
      </c>
      <c r="E1717" s="84">
        <f>E1723+E1795</f>
        <v>0</v>
      </c>
      <c r="F1717" s="253">
        <v>0</v>
      </c>
      <c r="G1717" s="186">
        <f>G1723+G1795</f>
        <v>0</v>
      </c>
    </row>
    <row r="1718" spans="1:7" s="46" customFormat="1" ht="51" x14ac:dyDescent="0.25">
      <c r="A1718" s="384"/>
      <c r="B1718" s="387"/>
      <c r="C1718" s="52" t="s">
        <v>83</v>
      </c>
      <c r="D1718" s="84">
        <v>0</v>
      </c>
      <c r="E1718" s="84">
        <f>E1724+E1796</f>
        <v>0</v>
      </c>
      <c r="F1718" s="253">
        <v>0</v>
      </c>
      <c r="G1718" s="186">
        <f>G1724+G1796</f>
        <v>0</v>
      </c>
    </row>
    <row r="1719" spans="1:7" s="46" customFormat="1" ht="51" x14ac:dyDescent="0.25">
      <c r="A1719" s="384"/>
      <c r="B1719" s="387"/>
      <c r="C1719" s="52" t="s">
        <v>339</v>
      </c>
      <c r="D1719" s="84">
        <v>0</v>
      </c>
      <c r="E1719" s="84">
        <f>E1725+E1797</f>
        <v>0</v>
      </c>
      <c r="F1719" s="253">
        <v>0</v>
      </c>
      <c r="G1719" s="186">
        <f>G1725+G1797</f>
        <v>0</v>
      </c>
    </row>
    <row r="1720" spans="1:7" s="46" customFormat="1" ht="25.5" x14ac:dyDescent="0.25">
      <c r="A1720" s="385"/>
      <c r="B1720" s="387"/>
      <c r="C1720" s="52" t="s">
        <v>345</v>
      </c>
      <c r="D1720" s="84">
        <v>0</v>
      </c>
      <c r="E1720" s="84">
        <f>E1726+E1798</f>
        <v>0</v>
      </c>
      <c r="F1720" s="253">
        <v>0</v>
      </c>
      <c r="G1720" s="186">
        <f>G1726+G1798</f>
        <v>0</v>
      </c>
    </row>
    <row r="1721" spans="1:7" s="46" customFormat="1" ht="38.25" x14ac:dyDescent="0.25">
      <c r="A1721" s="182"/>
      <c r="B1721" s="388"/>
      <c r="C1721" s="109" t="s">
        <v>548</v>
      </c>
      <c r="D1721" s="84"/>
      <c r="E1721" s="84"/>
      <c r="F1721" s="253">
        <v>0</v>
      </c>
      <c r="G1721" s="186"/>
    </row>
    <row r="1722" spans="1:7" s="46" customFormat="1" ht="15" customHeight="1" x14ac:dyDescent="0.25">
      <c r="A1722" s="383"/>
      <c r="B1722" s="386" t="s">
        <v>915</v>
      </c>
      <c r="C1722" s="35" t="s">
        <v>343</v>
      </c>
      <c r="D1722" s="84">
        <f>D1723+D1724+D1725+D1726</f>
        <v>0</v>
      </c>
      <c r="E1722" s="84">
        <f t="shared" ref="E1722" si="314">E1723+E1724+E1725+E1726</f>
        <v>0</v>
      </c>
      <c r="F1722" s="253">
        <v>0</v>
      </c>
      <c r="G1722" s="186">
        <f t="shared" ref="G1722" si="315">G1723+G1724+G1725+G1726</f>
        <v>0</v>
      </c>
    </row>
    <row r="1723" spans="1:7" s="46" customFormat="1" ht="38.25" x14ac:dyDescent="0.25">
      <c r="A1723" s="384"/>
      <c r="B1723" s="387"/>
      <c r="C1723" s="66" t="s">
        <v>344</v>
      </c>
      <c r="D1723" s="84">
        <v>0</v>
      </c>
      <c r="E1723" s="84">
        <v>0</v>
      </c>
      <c r="F1723" s="253">
        <v>0</v>
      </c>
      <c r="G1723" s="186">
        <v>0</v>
      </c>
    </row>
    <row r="1724" spans="1:7" s="46" customFormat="1" ht="51" x14ac:dyDescent="0.25">
      <c r="A1724" s="384"/>
      <c r="B1724" s="387"/>
      <c r="C1724" s="52" t="s">
        <v>83</v>
      </c>
      <c r="D1724" s="84">
        <v>0</v>
      </c>
      <c r="E1724" s="84">
        <v>0</v>
      </c>
      <c r="F1724" s="253">
        <v>0</v>
      </c>
      <c r="G1724" s="186">
        <v>0</v>
      </c>
    </row>
    <row r="1725" spans="1:7" s="46" customFormat="1" ht="51" x14ac:dyDescent="0.25">
      <c r="A1725" s="384"/>
      <c r="B1725" s="387"/>
      <c r="C1725" s="52" t="s">
        <v>339</v>
      </c>
      <c r="D1725" s="84">
        <v>0</v>
      </c>
      <c r="E1725" s="84">
        <v>0</v>
      </c>
      <c r="F1725" s="253">
        <v>0</v>
      </c>
      <c r="G1725" s="186">
        <v>0</v>
      </c>
    </row>
    <row r="1726" spans="1:7" s="46" customFormat="1" ht="25.5" x14ac:dyDescent="0.25">
      <c r="A1726" s="385"/>
      <c r="B1726" s="387"/>
      <c r="C1726" s="52" t="s">
        <v>345</v>
      </c>
      <c r="D1726" s="84">
        <v>0</v>
      </c>
      <c r="E1726" s="84">
        <v>0</v>
      </c>
      <c r="F1726" s="253">
        <v>0</v>
      </c>
      <c r="G1726" s="186">
        <v>0</v>
      </c>
    </row>
    <row r="1727" spans="1:7" s="46" customFormat="1" ht="38.25" x14ac:dyDescent="0.25">
      <c r="A1727" s="182"/>
      <c r="B1727" s="388"/>
      <c r="C1727" s="109" t="s">
        <v>548</v>
      </c>
      <c r="D1727" s="84"/>
      <c r="E1727" s="84">
        <v>0</v>
      </c>
      <c r="F1727" s="253">
        <v>0</v>
      </c>
      <c r="G1727" s="186">
        <v>0</v>
      </c>
    </row>
    <row r="1728" spans="1:7" s="46" customFormat="1" ht="15" customHeight="1" x14ac:dyDescent="0.25">
      <c r="A1728" s="383"/>
      <c r="B1728" s="386" t="s">
        <v>916</v>
      </c>
      <c r="C1728" s="35" t="s">
        <v>343</v>
      </c>
      <c r="D1728" s="84">
        <f>D1729+D1730+D1731+D1732</f>
        <v>0</v>
      </c>
      <c r="E1728" s="84">
        <f t="shared" ref="E1728" si="316">E1729+E1730+E1731+E1732</f>
        <v>0</v>
      </c>
      <c r="F1728" s="253">
        <v>0</v>
      </c>
      <c r="G1728" s="186">
        <f t="shared" ref="G1728" si="317">G1729+G1730+G1731+G1732</f>
        <v>0</v>
      </c>
    </row>
    <row r="1729" spans="1:7" s="46" customFormat="1" ht="38.25" x14ac:dyDescent="0.25">
      <c r="A1729" s="384"/>
      <c r="B1729" s="387"/>
      <c r="C1729" s="66" t="s">
        <v>344</v>
      </c>
      <c r="D1729" s="84">
        <v>0</v>
      </c>
      <c r="E1729" s="84">
        <v>0</v>
      </c>
      <c r="F1729" s="253">
        <v>0</v>
      </c>
      <c r="G1729" s="186">
        <v>0</v>
      </c>
    </row>
    <row r="1730" spans="1:7" s="46" customFormat="1" ht="51" x14ac:dyDescent="0.25">
      <c r="A1730" s="384"/>
      <c r="B1730" s="387"/>
      <c r="C1730" s="52" t="s">
        <v>83</v>
      </c>
      <c r="D1730" s="84">
        <v>0</v>
      </c>
      <c r="E1730" s="84">
        <v>0</v>
      </c>
      <c r="F1730" s="253">
        <v>0</v>
      </c>
      <c r="G1730" s="186">
        <v>0</v>
      </c>
    </row>
    <row r="1731" spans="1:7" s="46" customFormat="1" ht="51" x14ac:dyDescent="0.25">
      <c r="A1731" s="384"/>
      <c r="B1731" s="387"/>
      <c r="C1731" s="52" t="s">
        <v>339</v>
      </c>
      <c r="D1731" s="84">
        <v>0</v>
      </c>
      <c r="E1731" s="84">
        <v>0</v>
      </c>
      <c r="F1731" s="253">
        <v>0</v>
      </c>
      <c r="G1731" s="186">
        <v>0</v>
      </c>
    </row>
    <row r="1732" spans="1:7" s="46" customFormat="1" ht="25.5" x14ac:dyDescent="0.25">
      <c r="A1732" s="385"/>
      <c r="B1732" s="387"/>
      <c r="C1732" s="52" t="s">
        <v>345</v>
      </c>
      <c r="D1732" s="84">
        <v>0</v>
      </c>
      <c r="E1732" s="84">
        <v>0</v>
      </c>
      <c r="F1732" s="253">
        <v>0</v>
      </c>
      <c r="G1732" s="186">
        <v>0</v>
      </c>
    </row>
    <row r="1733" spans="1:7" s="46" customFormat="1" ht="38.25" x14ac:dyDescent="0.25">
      <c r="A1733" s="182"/>
      <c r="B1733" s="388"/>
      <c r="C1733" s="109" t="s">
        <v>548</v>
      </c>
      <c r="D1733" s="84"/>
      <c r="E1733" s="84">
        <v>0</v>
      </c>
      <c r="F1733" s="253">
        <v>0</v>
      </c>
      <c r="G1733" s="186">
        <v>0</v>
      </c>
    </row>
    <row r="1734" spans="1:7" s="46" customFormat="1" ht="15" customHeight="1" x14ac:dyDescent="0.25">
      <c r="A1734" s="767" t="s">
        <v>556</v>
      </c>
      <c r="B1734" s="768"/>
      <c r="C1734" s="286" t="s">
        <v>343</v>
      </c>
      <c r="D1734" s="309">
        <f>D1735+D1736+D1737+D1738</f>
        <v>4804.97</v>
      </c>
      <c r="E1734" s="309">
        <f>E1735+E1736+E1737+E1738</f>
        <v>584.28000000000009</v>
      </c>
      <c r="F1734" s="322">
        <f t="shared" si="309"/>
        <v>0.1215990942711401</v>
      </c>
      <c r="G1734" s="311">
        <f t="shared" ref="G1734" si="318">G1735+G1736+G1737+G1738</f>
        <v>584.28000000000009</v>
      </c>
    </row>
    <row r="1735" spans="1:7" s="46" customFormat="1" ht="38.25" x14ac:dyDescent="0.25">
      <c r="A1735" s="769"/>
      <c r="B1735" s="770"/>
      <c r="C1735" s="290" t="s">
        <v>344</v>
      </c>
      <c r="D1735" s="309">
        <f t="shared" ref="D1735:E1737" si="319">SUM(D1740+D1795)</f>
        <v>471.24</v>
      </c>
      <c r="E1735" s="309">
        <f t="shared" si="319"/>
        <v>0</v>
      </c>
      <c r="F1735" s="322">
        <f t="shared" si="309"/>
        <v>0</v>
      </c>
      <c r="G1735" s="311">
        <f>SUM(G1740+G1795)</f>
        <v>0</v>
      </c>
    </row>
    <row r="1736" spans="1:7" s="46" customFormat="1" ht="51" x14ac:dyDescent="0.25">
      <c r="A1736" s="769"/>
      <c r="B1736" s="770"/>
      <c r="C1736" s="291" t="s">
        <v>83</v>
      </c>
      <c r="D1736" s="309">
        <f t="shared" si="319"/>
        <v>1750.1900000000003</v>
      </c>
      <c r="E1736" s="309">
        <f t="shared" si="319"/>
        <v>584.28000000000009</v>
      </c>
      <c r="F1736" s="322">
        <f t="shared" si="309"/>
        <v>0.33383804044132354</v>
      </c>
      <c r="G1736" s="311">
        <f t="shared" ref="G1736" si="320">SUM(G1741+G1796)</f>
        <v>584.28000000000009</v>
      </c>
    </row>
    <row r="1737" spans="1:7" s="46" customFormat="1" ht="51" x14ac:dyDescent="0.25">
      <c r="A1737" s="769"/>
      <c r="B1737" s="770"/>
      <c r="C1737" s="291" t="s">
        <v>339</v>
      </c>
      <c r="D1737" s="309">
        <f t="shared" si="319"/>
        <v>2583.54</v>
      </c>
      <c r="E1737" s="309">
        <f t="shared" si="319"/>
        <v>0</v>
      </c>
      <c r="F1737" s="322">
        <f t="shared" si="309"/>
        <v>0</v>
      </c>
      <c r="G1737" s="311">
        <f>SUM(G1742+G1797)</f>
        <v>0</v>
      </c>
    </row>
    <row r="1738" spans="1:7" s="46" customFormat="1" ht="25.5" x14ac:dyDescent="0.25">
      <c r="A1738" s="771"/>
      <c r="B1738" s="772"/>
      <c r="C1738" s="291" t="s">
        <v>345</v>
      </c>
      <c r="D1738" s="309">
        <f>SUM(D1743+D1798)</f>
        <v>0</v>
      </c>
      <c r="E1738" s="309">
        <f t="shared" ref="E1738" si="321">E1743</f>
        <v>0</v>
      </c>
      <c r="F1738" s="322">
        <v>0</v>
      </c>
      <c r="G1738" s="311">
        <f t="shared" ref="G1738" si="322">G1743</f>
        <v>0</v>
      </c>
    </row>
    <row r="1739" spans="1:7" s="46" customFormat="1" ht="15" customHeight="1" x14ac:dyDescent="0.25">
      <c r="A1739" s="383"/>
      <c r="B1739" s="386" t="s">
        <v>557</v>
      </c>
      <c r="C1739" s="35" t="s">
        <v>343</v>
      </c>
      <c r="D1739" s="84">
        <f t="shared" ref="D1739" si="323">D1740+D1741+D1742+D1743</f>
        <v>4250.57</v>
      </c>
      <c r="E1739" s="84">
        <f>E1740+E1741+E1742+E1743</f>
        <v>584.28000000000009</v>
      </c>
      <c r="F1739" s="253">
        <f t="shared" si="309"/>
        <v>0.13745921135283035</v>
      </c>
      <c r="G1739" s="186">
        <f t="shared" ref="G1739" si="324">G1740+G1741+G1742+G1743</f>
        <v>584.28000000000009</v>
      </c>
    </row>
    <row r="1740" spans="1:7" s="46" customFormat="1" ht="38.25" x14ac:dyDescent="0.25">
      <c r="A1740" s="384"/>
      <c r="B1740" s="387"/>
      <c r="C1740" s="66" t="s">
        <v>344</v>
      </c>
      <c r="D1740" s="84">
        <f t="shared" ref="D1740:E1743" si="325">D1745+D1750+D1755+D1760+D1765+D1770+D1775+D1780+D1785+D1790</f>
        <v>0</v>
      </c>
      <c r="E1740" s="84">
        <f t="shared" si="325"/>
        <v>0</v>
      </c>
      <c r="F1740" s="253">
        <v>0</v>
      </c>
      <c r="G1740" s="186">
        <f>G1745+G1750+G1755+G1760+G1765+G1770+G1775+G1780+G1785+G1790</f>
        <v>0</v>
      </c>
    </row>
    <row r="1741" spans="1:7" s="46" customFormat="1" ht="51" x14ac:dyDescent="0.25">
      <c r="A1741" s="384"/>
      <c r="B1741" s="387"/>
      <c r="C1741" s="52" t="s">
        <v>83</v>
      </c>
      <c r="D1741" s="84">
        <f t="shared" si="325"/>
        <v>1667.0300000000002</v>
      </c>
      <c r="E1741" s="84">
        <f t="shared" si="325"/>
        <v>584.28000000000009</v>
      </c>
      <c r="F1741" s="253">
        <f t="shared" si="309"/>
        <v>0.35049159283276249</v>
      </c>
      <c r="G1741" s="186">
        <f>G1746+G1751+G1756+G1761+G1766+G1771+G1776+G1781+G1786+G1791</f>
        <v>584.28000000000009</v>
      </c>
    </row>
    <row r="1742" spans="1:7" s="46" customFormat="1" ht="51" x14ac:dyDescent="0.25">
      <c r="A1742" s="384"/>
      <c r="B1742" s="387"/>
      <c r="C1742" s="52" t="s">
        <v>339</v>
      </c>
      <c r="D1742" s="84">
        <f t="shared" si="325"/>
        <v>2583.54</v>
      </c>
      <c r="E1742" s="84">
        <f t="shared" si="325"/>
        <v>0</v>
      </c>
      <c r="F1742" s="253">
        <f t="shared" si="309"/>
        <v>0</v>
      </c>
      <c r="G1742" s="186">
        <f>G1747+G1752+G1757+G1762+G1767+G1772+G1777+G1782+G1787+G1792</f>
        <v>0</v>
      </c>
    </row>
    <row r="1743" spans="1:7" s="46" customFormat="1" ht="25.5" x14ac:dyDescent="0.25">
      <c r="A1743" s="385"/>
      <c r="B1743" s="388"/>
      <c r="C1743" s="52" t="s">
        <v>345</v>
      </c>
      <c r="D1743" s="84">
        <f t="shared" si="325"/>
        <v>0</v>
      </c>
      <c r="E1743" s="84">
        <f t="shared" si="325"/>
        <v>0</v>
      </c>
      <c r="F1743" s="253">
        <v>0</v>
      </c>
      <c r="G1743" s="186">
        <f>G1748+G1753+G1758+G1763+G1768+G1773+G1778+G1783+G1788+G1793</f>
        <v>0</v>
      </c>
    </row>
    <row r="1744" spans="1:7" s="46" customFormat="1" ht="15" customHeight="1" x14ac:dyDescent="0.25">
      <c r="A1744" s="383"/>
      <c r="B1744" s="386" t="s">
        <v>917</v>
      </c>
      <c r="C1744" s="35" t="s">
        <v>343</v>
      </c>
      <c r="D1744" s="84">
        <f>D1745+D1746+D1747+D1748</f>
        <v>3143.27</v>
      </c>
      <c r="E1744" s="84">
        <f>E1745+E1746+E1747+E1748</f>
        <v>11.5</v>
      </c>
      <c r="F1744" s="253">
        <f t="shared" si="309"/>
        <v>3.6586103007377668E-3</v>
      </c>
      <c r="G1744" s="186">
        <f>G1745+G1746+G1747+G1748</f>
        <v>11.5</v>
      </c>
    </row>
    <row r="1745" spans="1:7" s="46" customFormat="1" ht="38.25" x14ac:dyDescent="0.25">
      <c r="A1745" s="384"/>
      <c r="B1745" s="387"/>
      <c r="C1745" s="66" t="s">
        <v>344</v>
      </c>
      <c r="D1745" s="84">
        <v>0</v>
      </c>
      <c r="E1745" s="84">
        <v>0</v>
      </c>
      <c r="F1745" s="253">
        <v>0</v>
      </c>
      <c r="G1745" s="186">
        <v>0</v>
      </c>
    </row>
    <row r="1746" spans="1:7" s="46" customFormat="1" ht="51" x14ac:dyDescent="0.25">
      <c r="A1746" s="384"/>
      <c r="B1746" s="387"/>
      <c r="C1746" s="52" t="s">
        <v>83</v>
      </c>
      <c r="D1746" s="84">
        <v>559.73</v>
      </c>
      <c r="E1746" s="84">
        <v>11.5</v>
      </c>
      <c r="F1746" s="253">
        <f t="shared" si="309"/>
        <v>2.0545620209743983E-2</v>
      </c>
      <c r="G1746" s="186">
        <v>11.5</v>
      </c>
    </row>
    <row r="1747" spans="1:7" s="46" customFormat="1" ht="51" x14ac:dyDescent="0.25">
      <c r="A1747" s="384"/>
      <c r="B1747" s="387"/>
      <c r="C1747" s="52" t="s">
        <v>339</v>
      </c>
      <c r="D1747" s="84">
        <v>2583.54</v>
      </c>
      <c r="E1747" s="84">
        <v>0</v>
      </c>
      <c r="F1747" s="253">
        <f t="shared" si="309"/>
        <v>0</v>
      </c>
      <c r="G1747" s="186">
        <v>0</v>
      </c>
    </row>
    <row r="1748" spans="1:7" s="46" customFormat="1" ht="25.5" x14ac:dyDescent="0.25">
      <c r="A1748" s="385"/>
      <c r="B1748" s="388"/>
      <c r="C1748" s="52" t="s">
        <v>345</v>
      </c>
      <c r="D1748" s="84">
        <v>0</v>
      </c>
      <c r="E1748" s="84">
        <v>0</v>
      </c>
      <c r="F1748" s="253">
        <v>0</v>
      </c>
      <c r="G1748" s="186">
        <v>0</v>
      </c>
    </row>
    <row r="1749" spans="1:7" s="46" customFormat="1" ht="15" customHeight="1" x14ac:dyDescent="0.25">
      <c r="A1749" s="383"/>
      <c r="B1749" s="386" t="s">
        <v>918</v>
      </c>
      <c r="C1749" s="35" t="s">
        <v>343</v>
      </c>
      <c r="D1749" s="84">
        <f>D1750+D1751+D1752+D1753</f>
        <v>125.8</v>
      </c>
      <c r="E1749" s="84">
        <f>E1750+E1751+E1752+E1753</f>
        <v>72</v>
      </c>
      <c r="F1749" s="253">
        <f t="shared" si="309"/>
        <v>0.57233704292527821</v>
      </c>
      <c r="G1749" s="186">
        <f>G1750+G1751+G1752+G1753</f>
        <v>72</v>
      </c>
    </row>
    <row r="1750" spans="1:7" s="46" customFormat="1" ht="38.25" x14ac:dyDescent="0.25">
      <c r="A1750" s="384"/>
      <c r="B1750" s="387"/>
      <c r="C1750" s="66" t="s">
        <v>344</v>
      </c>
      <c r="D1750" s="84">
        <v>0</v>
      </c>
      <c r="E1750" s="84">
        <v>0</v>
      </c>
      <c r="F1750" s="253">
        <v>0</v>
      </c>
      <c r="G1750" s="186">
        <v>0</v>
      </c>
    </row>
    <row r="1751" spans="1:7" s="46" customFormat="1" ht="51" x14ac:dyDescent="0.25">
      <c r="A1751" s="384"/>
      <c r="B1751" s="387"/>
      <c r="C1751" s="52" t="s">
        <v>83</v>
      </c>
      <c r="D1751" s="84">
        <v>125.8</v>
      </c>
      <c r="E1751" s="84">
        <v>72</v>
      </c>
      <c r="F1751" s="253">
        <f t="shared" si="309"/>
        <v>0.57233704292527821</v>
      </c>
      <c r="G1751" s="186">
        <f>E1751</f>
        <v>72</v>
      </c>
    </row>
    <row r="1752" spans="1:7" s="46" customFormat="1" ht="51" x14ac:dyDescent="0.25">
      <c r="A1752" s="384"/>
      <c r="B1752" s="387"/>
      <c r="C1752" s="52" t="s">
        <v>339</v>
      </c>
      <c r="D1752" s="84">
        <v>0</v>
      </c>
      <c r="E1752" s="84">
        <v>0</v>
      </c>
      <c r="F1752" s="253">
        <v>0</v>
      </c>
      <c r="G1752" s="186">
        <v>0</v>
      </c>
    </row>
    <row r="1753" spans="1:7" s="46" customFormat="1" ht="25.5" x14ac:dyDescent="0.25">
      <c r="A1753" s="385"/>
      <c r="B1753" s="388"/>
      <c r="C1753" s="52" t="s">
        <v>345</v>
      </c>
      <c r="D1753" s="84">
        <v>0</v>
      </c>
      <c r="E1753" s="84">
        <v>0</v>
      </c>
      <c r="F1753" s="253">
        <v>0</v>
      </c>
      <c r="G1753" s="186">
        <v>0</v>
      </c>
    </row>
    <row r="1754" spans="1:7" s="46" customFormat="1" ht="15" customHeight="1" x14ac:dyDescent="0.25">
      <c r="A1754" s="383"/>
      <c r="B1754" s="386" t="s">
        <v>919</v>
      </c>
      <c r="C1754" s="35" t="s">
        <v>343</v>
      </c>
      <c r="D1754" s="84">
        <f>D1755+D1756+D1757+D1758</f>
        <v>13.6</v>
      </c>
      <c r="E1754" s="84">
        <f t="shared" ref="E1754" si="326">E1755+E1756+E1757+E1758</f>
        <v>0</v>
      </c>
      <c r="F1754" s="253">
        <f t="shared" si="309"/>
        <v>0</v>
      </c>
      <c r="G1754" s="186">
        <f t="shared" ref="G1754" si="327">G1755+G1756+G1757+G1758</f>
        <v>0</v>
      </c>
    </row>
    <row r="1755" spans="1:7" s="46" customFormat="1" ht="38.25" x14ac:dyDescent="0.25">
      <c r="A1755" s="384"/>
      <c r="B1755" s="387"/>
      <c r="C1755" s="66" t="s">
        <v>344</v>
      </c>
      <c r="D1755" s="84">
        <v>0</v>
      </c>
      <c r="E1755" s="84">
        <v>0</v>
      </c>
      <c r="F1755" s="253">
        <v>0</v>
      </c>
      <c r="G1755" s="186">
        <v>0</v>
      </c>
    </row>
    <row r="1756" spans="1:7" s="46" customFormat="1" ht="51" x14ac:dyDescent="0.25">
      <c r="A1756" s="384"/>
      <c r="B1756" s="387"/>
      <c r="C1756" s="52" t="s">
        <v>83</v>
      </c>
      <c r="D1756" s="84">
        <v>13.6</v>
      </c>
      <c r="E1756" s="84">
        <v>0</v>
      </c>
      <c r="F1756" s="253">
        <f t="shared" ref="F1756:F1801" si="328">E1756/D1756</f>
        <v>0</v>
      </c>
      <c r="G1756" s="186">
        <v>0</v>
      </c>
    </row>
    <row r="1757" spans="1:7" s="46" customFormat="1" ht="51" x14ac:dyDescent="0.25">
      <c r="A1757" s="384"/>
      <c r="B1757" s="387"/>
      <c r="C1757" s="52" t="s">
        <v>339</v>
      </c>
      <c r="D1757" s="84">
        <v>0</v>
      </c>
      <c r="E1757" s="84">
        <v>0</v>
      </c>
      <c r="F1757" s="253">
        <v>0</v>
      </c>
      <c r="G1757" s="186">
        <v>0</v>
      </c>
    </row>
    <row r="1758" spans="1:7" s="46" customFormat="1" ht="25.5" x14ac:dyDescent="0.25">
      <c r="A1758" s="385"/>
      <c r="B1758" s="388"/>
      <c r="C1758" s="52" t="s">
        <v>345</v>
      </c>
      <c r="D1758" s="84">
        <v>0</v>
      </c>
      <c r="E1758" s="84">
        <v>0</v>
      </c>
      <c r="F1758" s="253">
        <v>0</v>
      </c>
      <c r="G1758" s="186">
        <v>0</v>
      </c>
    </row>
    <row r="1759" spans="1:7" s="46" customFormat="1" ht="15" customHeight="1" x14ac:dyDescent="0.25">
      <c r="A1759" s="383"/>
      <c r="B1759" s="386" t="s">
        <v>920</v>
      </c>
      <c r="C1759" s="35" t="s">
        <v>343</v>
      </c>
      <c r="D1759" s="84">
        <f>D1760+D1761+D1762+D1763</f>
        <v>34</v>
      </c>
      <c r="E1759" s="84">
        <f>E1760+E1761+E1762+E1763</f>
        <v>10.199999999999999</v>
      </c>
      <c r="F1759" s="253">
        <f t="shared" si="328"/>
        <v>0.3</v>
      </c>
      <c r="G1759" s="186">
        <f t="shared" ref="G1759" si="329">G1760+G1761+G1762+G1763</f>
        <v>10.199999999999999</v>
      </c>
    </row>
    <row r="1760" spans="1:7" s="46" customFormat="1" ht="38.25" x14ac:dyDescent="0.25">
      <c r="A1760" s="384"/>
      <c r="B1760" s="387"/>
      <c r="C1760" s="66" t="s">
        <v>344</v>
      </c>
      <c r="D1760" s="84">
        <v>0</v>
      </c>
      <c r="E1760" s="84">
        <v>0</v>
      </c>
      <c r="F1760" s="253">
        <v>0</v>
      </c>
      <c r="G1760" s="186">
        <v>0</v>
      </c>
    </row>
    <row r="1761" spans="1:7" s="46" customFormat="1" ht="51" x14ac:dyDescent="0.25">
      <c r="A1761" s="384"/>
      <c r="B1761" s="387"/>
      <c r="C1761" s="52" t="s">
        <v>83</v>
      </c>
      <c r="D1761" s="84">
        <v>34</v>
      </c>
      <c r="E1761" s="84">
        <v>10.199999999999999</v>
      </c>
      <c r="F1761" s="253">
        <f t="shared" si="328"/>
        <v>0.3</v>
      </c>
      <c r="G1761" s="186">
        <f>E1761</f>
        <v>10.199999999999999</v>
      </c>
    </row>
    <row r="1762" spans="1:7" s="46" customFormat="1" ht="51" x14ac:dyDescent="0.25">
      <c r="A1762" s="384"/>
      <c r="B1762" s="387"/>
      <c r="C1762" s="52" t="s">
        <v>339</v>
      </c>
      <c r="D1762" s="84">
        <v>0</v>
      </c>
      <c r="E1762" s="84">
        <v>0</v>
      </c>
      <c r="F1762" s="253">
        <v>0</v>
      </c>
      <c r="G1762" s="186">
        <v>0</v>
      </c>
    </row>
    <row r="1763" spans="1:7" s="46" customFormat="1" ht="25.5" x14ac:dyDescent="0.25">
      <c r="A1763" s="385"/>
      <c r="B1763" s="388"/>
      <c r="C1763" s="52" t="s">
        <v>345</v>
      </c>
      <c r="D1763" s="84">
        <v>0</v>
      </c>
      <c r="E1763" s="84">
        <v>0</v>
      </c>
      <c r="F1763" s="253">
        <v>0</v>
      </c>
      <c r="G1763" s="186">
        <v>0</v>
      </c>
    </row>
    <row r="1764" spans="1:7" s="46" customFormat="1" ht="15" customHeight="1" x14ac:dyDescent="0.25">
      <c r="A1764" s="383"/>
      <c r="B1764" s="386" t="s">
        <v>921</v>
      </c>
      <c r="C1764" s="35" t="s">
        <v>343</v>
      </c>
      <c r="D1764" s="84">
        <f>D1765+D1766+D1767+D1768</f>
        <v>294</v>
      </c>
      <c r="E1764" s="84">
        <f>E1765+E1766+E1767+E1768</f>
        <v>176.4</v>
      </c>
      <c r="F1764" s="253">
        <f t="shared" si="328"/>
        <v>0.6</v>
      </c>
      <c r="G1764" s="186">
        <f t="shared" ref="G1764" si="330">G1765+G1766+G1767+G1768</f>
        <v>176.4</v>
      </c>
    </row>
    <row r="1765" spans="1:7" s="46" customFormat="1" ht="38.25" x14ac:dyDescent="0.25">
      <c r="A1765" s="384"/>
      <c r="B1765" s="387"/>
      <c r="C1765" s="66" t="s">
        <v>344</v>
      </c>
      <c r="D1765" s="84">
        <v>0</v>
      </c>
      <c r="E1765" s="84">
        <v>0</v>
      </c>
      <c r="F1765" s="253">
        <v>0</v>
      </c>
      <c r="G1765" s="186">
        <v>0</v>
      </c>
    </row>
    <row r="1766" spans="1:7" s="46" customFormat="1" ht="51" x14ac:dyDescent="0.25">
      <c r="A1766" s="384"/>
      <c r="B1766" s="387"/>
      <c r="C1766" s="52" t="s">
        <v>83</v>
      </c>
      <c r="D1766" s="84">
        <v>294</v>
      </c>
      <c r="E1766" s="84">
        <v>176.4</v>
      </c>
      <c r="F1766" s="253">
        <f t="shared" si="328"/>
        <v>0.6</v>
      </c>
      <c r="G1766" s="186">
        <v>176.4</v>
      </c>
    </row>
    <row r="1767" spans="1:7" s="46" customFormat="1" ht="51" x14ac:dyDescent="0.25">
      <c r="A1767" s="384"/>
      <c r="B1767" s="387"/>
      <c r="C1767" s="52" t="s">
        <v>339</v>
      </c>
      <c r="D1767" s="84">
        <v>0</v>
      </c>
      <c r="E1767" s="84">
        <v>0</v>
      </c>
      <c r="F1767" s="253">
        <v>0</v>
      </c>
      <c r="G1767" s="186">
        <v>0</v>
      </c>
    </row>
    <row r="1768" spans="1:7" s="46" customFormat="1" ht="25.5" x14ac:dyDescent="0.25">
      <c r="A1768" s="385"/>
      <c r="B1768" s="388"/>
      <c r="C1768" s="52" t="s">
        <v>345</v>
      </c>
      <c r="D1768" s="84">
        <v>0</v>
      </c>
      <c r="E1768" s="84">
        <v>0</v>
      </c>
      <c r="F1768" s="253">
        <v>0</v>
      </c>
      <c r="G1768" s="186">
        <v>0</v>
      </c>
    </row>
    <row r="1769" spans="1:7" s="46" customFormat="1" ht="15" customHeight="1" x14ac:dyDescent="0.25">
      <c r="A1769" s="383"/>
      <c r="B1769" s="386" t="s">
        <v>905</v>
      </c>
      <c r="C1769" s="35" t="s">
        <v>343</v>
      </c>
      <c r="D1769" s="84">
        <f>D1770+D1771+D1772+D1773</f>
        <v>20</v>
      </c>
      <c r="E1769" s="84">
        <v>10</v>
      </c>
      <c r="F1769" s="253">
        <f t="shared" si="328"/>
        <v>0.5</v>
      </c>
      <c r="G1769" s="186">
        <f t="shared" ref="G1769" si="331">G1770+G1771+G1772+G1773</f>
        <v>10</v>
      </c>
    </row>
    <row r="1770" spans="1:7" s="46" customFormat="1" ht="38.25" x14ac:dyDescent="0.25">
      <c r="A1770" s="384"/>
      <c r="B1770" s="387"/>
      <c r="C1770" s="66" t="s">
        <v>344</v>
      </c>
      <c r="D1770" s="84">
        <v>0</v>
      </c>
      <c r="E1770" s="84">
        <v>0</v>
      </c>
      <c r="F1770" s="253">
        <v>0</v>
      </c>
      <c r="G1770" s="186">
        <v>0</v>
      </c>
    </row>
    <row r="1771" spans="1:7" s="46" customFormat="1" ht="51" x14ac:dyDescent="0.25">
      <c r="A1771" s="384"/>
      <c r="B1771" s="387"/>
      <c r="C1771" s="52" t="s">
        <v>83</v>
      </c>
      <c r="D1771" s="84">
        <v>20</v>
      </c>
      <c r="E1771" s="84">
        <v>10</v>
      </c>
      <c r="F1771" s="253">
        <f t="shared" si="328"/>
        <v>0.5</v>
      </c>
      <c r="G1771" s="186">
        <f>E1771</f>
        <v>10</v>
      </c>
    </row>
    <row r="1772" spans="1:7" s="46" customFormat="1" ht="51" x14ac:dyDescent="0.25">
      <c r="A1772" s="384"/>
      <c r="B1772" s="387"/>
      <c r="C1772" s="52" t="s">
        <v>339</v>
      </c>
      <c r="D1772" s="84">
        <v>0</v>
      </c>
      <c r="E1772" s="84">
        <v>0</v>
      </c>
      <c r="F1772" s="253">
        <v>0</v>
      </c>
      <c r="G1772" s="186">
        <v>0</v>
      </c>
    </row>
    <row r="1773" spans="1:7" s="46" customFormat="1" ht="25.5" x14ac:dyDescent="0.25">
      <c r="A1773" s="385"/>
      <c r="B1773" s="388"/>
      <c r="C1773" s="52" t="s">
        <v>345</v>
      </c>
      <c r="D1773" s="84">
        <v>0</v>
      </c>
      <c r="E1773" s="84">
        <v>0</v>
      </c>
      <c r="F1773" s="253">
        <v>0</v>
      </c>
      <c r="G1773" s="186">
        <v>0</v>
      </c>
    </row>
    <row r="1774" spans="1:7" s="46" customFormat="1" ht="15" customHeight="1" x14ac:dyDescent="0.25">
      <c r="A1774" s="383"/>
      <c r="B1774" s="386" t="s">
        <v>904</v>
      </c>
      <c r="C1774" s="35" t="s">
        <v>343</v>
      </c>
      <c r="D1774" s="84">
        <f>D1775+D1776+D1777+D1778</f>
        <v>521.70000000000005</v>
      </c>
      <c r="E1774" s="84">
        <f t="shared" ref="E1774" si="332">E1775+E1776+E1777+E1778</f>
        <v>255.06</v>
      </c>
      <c r="F1774" s="253">
        <f t="shared" si="328"/>
        <v>0.48890166762507187</v>
      </c>
      <c r="G1774" s="186">
        <f t="shared" ref="G1774" si="333">G1775+G1776+G1777+G1778</f>
        <v>255.06</v>
      </c>
    </row>
    <row r="1775" spans="1:7" s="46" customFormat="1" ht="38.25" x14ac:dyDescent="0.25">
      <c r="A1775" s="384"/>
      <c r="B1775" s="387"/>
      <c r="C1775" s="66" t="s">
        <v>344</v>
      </c>
      <c r="D1775" s="84">
        <v>0</v>
      </c>
      <c r="E1775" s="84">
        <v>0</v>
      </c>
      <c r="F1775" s="253">
        <v>0</v>
      </c>
      <c r="G1775" s="186">
        <v>0</v>
      </c>
    </row>
    <row r="1776" spans="1:7" s="46" customFormat="1" ht="51" x14ac:dyDescent="0.25">
      <c r="A1776" s="384"/>
      <c r="B1776" s="387"/>
      <c r="C1776" s="52" t="s">
        <v>83</v>
      </c>
      <c r="D1776" s="84">
        <v>521.70000000000005</v>
      </c>
      <c r="E1776" s="84">
        <v>255.06</v>
      </c>
      <c r="F1776" s="253">
        <f t="shared" si="328"/>
        <v>0.48890166762507187</v>
      </c>
      <c r="G1776" s="186">
        <f>E1776</f>
        <v>255.06</v>
      </c>
    </row>
    <row r="1777" spans="1:7" s="46" customFormat="1" ht="51" x14ac:dyDescent="0.25">
      <c r="A1777" s="384"/>
      <c r="B1777" s="387"/>
      <c r="C1777" s="52" t="s">
        <v>339</v>
      </c>
      <c r="D1777" s="84">
        <v>0</v>
      </c>
      <c r="E1777" s="84">
        <v>0</v>
      </c>
      <c r="F1777" s="253">
        <v>0</v>
      </c>
      <c r="G1777" s="186">
        <v>0</v>
      </c>
    </row>
    <row r="1778" spans="1:7" s="46" customFormat="1" ht="25.5" x14ac:dyDescent="0.25">
      <c r="A1778" s="385"/>
      <c r="B1778" s="388"/>
      <c r="C1778" s="52" t="s">
        <v>345</v>
      </c>
      <c r="D1778" s="84">
        <v>0</v>
      </c>
      <c r="E1778" s="84">
        <v>0</v>
      </c>
      <c r="F1778" s="253">
        <v>0</v>
      </c>
      <c r="G1778" s="186">
        <v>0</v>
      </c>
    </row>
    <row r="1779" spans="1:7" s="46" customFormat="1" ht="15" customHeight="1" x14ac:dyDescent="0.25">
      <c r="A1779" s="383"/>
      <c r="B1779" s="386" t="s">
        <v>903</v>
      </c>
      <c r="C1779" s="35" t="s">
        <v>343</v>
      </c>
      <c r="D1779" s="84">
        <f>D1780+D1781+D1782+D1783</f>
        <v>0</v>
      </c>
      <c r="E1779" s="84">
        <f t="shared" ref="E1779" si="334">E1780+E1781+E1782+E1783</f>
        <v>0</v>
      </c>
      <c r="F1779" s="253">
        <v>0</v>
      </c>
      <c r="G1779" s="186">
        <f t="shared" ref="G1779" si="335">G1780+G1781+G1782+G1783</f>
        <v>0</v>
      </c>
    </row>
    <row r="1780" spans="1:7" s="46" customFormat="1" ht="38.25" x14ac:dyDescent="0.25">
      <c r="A1780" s="384"/>
      <c r="B1780" s="387"/>
      <c r="C1780" s="66" t="s">
        <v>344</v>
      </c>
      <c r="D1780" s="84">
        <v>0</v>
      </c>
      <c r="E1780" s="84">
        <v>0</v>
      </c>
      <c r="F1780" s="253">
        <v>0</v>
      </c>
      <c r="G1780" s="186">
        <v>0</v>
      </c>
    </row>
    <row r="1781" spans="1:7" s="46" customFormat="1" ht="51" x14ac:dyDescent="0.25">
      <c r="A1781" s="384"/>
      <c r="B1781" s="387"/>
      <c r="C1781" s="52" t="s">
        <v>83</v>
      </c>
      <c r="D1781" s="84">
        <v>0</v>
      </c>
      <c r="E1781" s="84">
        <v>0</v>
      </c>
      <c r="F1781" s="253">
        <v>0</v>
      </c>
      <c r="G1781" s="186">
        <v>0</v>
      </c>
    </row>
    <row r="1782" spans="1:7" s="46" customFormat="1" ht="51" x14ac:dyDescent="0.25">
      <c r="A1782" s="384"/>
      <c r="B1782" s="387"/>
      <c r="C1782" s="52" t="s">
        <v>339</v>
      </c>
      <c r="D1782" s="84">
        <v>0</v>
      </c>
      <c r="E1782" s="84"/>
      <c r="F1782" s="253">
        <v>0</v>
      </c>
      <c r="G1782" s="186">
        <v>0</v>
      </c>
    </row>
    <row r="1783" spans="1:7" s="46" customFormat="1" ht="25.5" x14ac:dyDescent="0.25">
      <c r="A1783" s="385"/>
      <c r="B1783" s="388"/>
      <c r="C1783" s="52" t="s">
        <v>345</v>
      </c>
      <c r="D1783" s="84">
        <v>0</v>
      </c>
      <c r="E1783" s="84">
        <v>0</v>
      </c>
      <c r="F1783" s="253">
        <v>0</v>
      </c>
      <c r="G1783" s="186">
        <v>0</v>
      </c>
    </row>
    <row r="1784" spans="1:7" s="46" customFormat="1" ht="15" customHeight="1" x14ac:dyDescent="0.25">
      <c r="A1784" s="383"/>
      <c r="B1784" s="386" t="s">
        <v>902</v>
      </c>
      <c r="C1784" s="35" t="s">
        <v>343</v>
      </c>
      <c r="D1784" s="84">
        <f>D1785+D1786+D1787+D1788</f>
        <v>98.2</v>
      </c>
      <c r="E1784" s="84">
        <f t="shared" ref="E1784" si="336">E1785+E1786+E1787+E1788</f>
        <v>49.12</v>
      </c>
      <c r="F1784" s="253">
        <f t="shared" si="328"/>
        <v>0.50020366598777999</v>
      </c>
      <c r="G1784" s="186">
        <f t="shared" ref="G1784" si="337">G1785+G1786+G1787+G1788</f>
        <v>49.12</v>
      </c>
    </row>
    <row r="1785" spans="1:7" s="46" customFormat="1" ht="38.25" x14ac:dyDescent="0.25">
      <c r="A1785" s="384"/>
      <c r="B1785" s="387"/>
      <c r="C1785" s="66" t="s">
        <v>344</v>
      </c>
      <c r="D1785" s="84">
        <v>0</v>
      </c>
      <c r="E1785" s="84">
        <v>0</v>
      </c>
      <c r="F1785" s="253">
        <v>0</v>
      </c>
      <c r="G1785" s="186">
        <v>0</v>
      </c>
    </row>
    <row r="1786" spans="1:7" s="46" customFormat="1" ht="51" x14ac:dyDescent="0.25">
      <c r="A1786" s="384"/>
      <c r="B1786" s="387"/>
      <c r="C1786" s="52" t="s">
        <v>83</v>
      </c>
      <c r="D1786" s="84">
        <v>98.2</v>
      </c>
      <c r="E1786" s="84">
        <v>49.12</v>
      </c>
      <c r="F1786" s="253">
        <f t="shared" si="328"/>
        <v>0.50020366598777999</v>
      </c>
      <c r="G1786" s="186">
        <f>E1786</f>
        <v>49.12</v>
      </c>
    </row>
    <row r="1787" spans="1:7" s="46" customFormat="1" ht="51" x14ac:dyDescent="0.25">
      <c r="A1787" s="384"/>
      <c r="B1787" s="387"/>
      <c r="C1787" s="52" t="s">
        <v>339</v>
      </c>
      <c r="D1787" s="84">
        <v>0</v>
      </c>
      <c r="E1787" s="84">
        <v>0</v>
      </c>
      <c r="F1787" s="253">
        <v>0</v>
      </c>
      <c r="G1787" s="186">
        <v>0</v>
      </c>
    </row>
    <row r="1788" spans="1:7" s="46" customFormat="1" ht="25.5" x14ac:dyDescent="0.25">
      <c r="A1788" s="385"/>
      <c r="B1788" s="388"/>
      <c r="C1788" s="52" t="s">
        <v>345</v>
      </c>
      <c r="D1788" s="84">
        <v>0</v>
      </c>
      <c r="E1788" s="84">
        <v>0</v>
      </c>
      <c r="F1788" s="253">
        <v>0</v>
      </c>
      <c r="G1788" s="186">
        <v>0</v>
      </c>
    </row>
    <row r="1789" spans="1:7" s="46" customFormat="1" ht="15" customHeight="1" x14ac:dyDescent="0.25">
      <c r="A1789" s="383"/>
      <c r="B1789" s="386" t="s">
        <v>901</v>
      </c>
      <c r="C1789" s="35" t="s">
        <v>343</v>
      </c>
      <c r="D1789" s="84">
        <f>D1790+D1791+D1792+D1793</f>
        <v>0</v>
      </c>
      <c r="E1789" s="84">
        <f t="shared" ref="E1789" si="338">E1790+E1791+E1792+E1793</f>
        <v>0</v>
      </c>
      <c r="F1789" s="253">
        <v>0</v>
      </c>
      <c r="G1789" s="186">
        <f t="shared" ref="G1789" si="339">G1790+G1791+G1792+G1793</f>
        <v>0</v>
      </c>
    </row>
    <row r="1790" spans="1:7" s="46" customFormat="1" ht="38.25" x14ac:dyDescent="0.25">
      <c r="A1790" s="384"/>
      <c r="B1790" s="387"/>
      <c r="C1790" s="66" t="s">
        <v>344</v>
      </c>
      <c r="D1790" s="84">
        <v>0</v>
      </c>
      <c r="E1790" s="84">
        <v>0</v>
      </c>
      <c r="F1790" s="253">
        <v>0</v>
      </c>
      <c r="G1790" s="186">
        <v>0</v>
      </c>
    </row>
    <row r="1791" spans="1:7" s="46" customFormat="1" ht="51" x14ac:dyDescent="0.25">
      <c r="A1791" s="384"/>
      <c r="B1791" s="387"/>
      <c r="C1791" s="52" t="s">
        <v>83</v>
      </c>
      <c r="D1791" s="84">
        <v>0</v>
      </c>
      <c r="E1791" s="84">
        <v>0</v>
      </c>
      <c r="F1791" s="253">
        <v>0</v>
      </c>
      <c r="G1791" s="186">
        <v>0</v>
      </c>
    </row>
    <row r="1792" spans="1:7" s="46" customFormat="1" ht="51" x14ac:dyDescent="0.25">
      <c r="A1792" s="384"/>
      <c r="B1792" s="387"/>
      <c r="C1792" s="52" t="s">
        <v>339</v>
      </c>
      <c r="D1792" s="84">
        <v>0</v>
      </c>
      <c r="E1792" s="84">
        <v>0</v>
      </c>
      <c r="F1792" s="253">
        <v>0</v>
      </c>
      <c r="G1792" s="186">
        <v>0</v>
      </c>
    </row>
    <row r="1793" spans="1:7" s="46" customFormat="1" ht="25.5" x14ac:dyDescent="0.25">
      <c r="A1793" s="385"/>
      <c r="B1793" s="388"/>
      <c r="C1793" s="52" t="s">
        <v>345</v>
      </c>
      <c r="D1793" s="84">
        <v>0</v>
      </c>
      <c r="E1793" s="84">
        <v>0</v>
      </c>
      <c r="F1793" s="253">
        <v>0</v>
      </c>
      <c r="G1793" s="186">
        <v>0</v>
      </c>
    </row>
    <row r="1794" spans="1:7" s="46" customFormat="1" ht="15" customHeight="1" x14ac:dyDescent="0.25">
      <c r="A1794" s="383"/>
      <c r="B1794" s="511" t="s">
        <v>558</v>
      </c>
      <c r="C1794" s="35" t="s">
        <v>343</v>
      </c>
      <c r="D1794" s="84">
        <f t="shared" ref="D1794:G1794" si="340">D1795+D1796+D1797+D1798</f>
        <v>554.4</v>
      </c>
      <c r="E1794" s="84">
        <f t="shared" si="340"/>
        <v>0</v>
      </c>
      <c r="F1794" s="253">
        <f t="shared" si="328"/>
        <v>0</v>
      </c>
      <c r="G1794" s="186">
        <f t="shared" si="340"/>
        <v>0</v>
      </c>
    </row>
    <row r="1795" spans="1:7" s="46" customFormat="1" ht="38.25" x14ac:dyDescent="0.25">
      <c r="A1795" s="384"/>
      <c r="B1795" s="512"/>
      <c r="C1795" s="66" t="s">
        <v>344</v>
      </c>
      <c r="D1795" s="84">
        <f>D1800</f>
        <v>471.24</v>
      </c>
      <c r="E1795" s="84">
        <f t="shared" ref="E1795:G1795" si="341">E1800</f>
        <v>0</v>
      </c>
      <c r="F1795" s="253">
        <f t="shared" si="328"/>
        <v>0</v>
      </c>
      <c r="G1795" s="186">
        <f t="shared" si="341"/>
        <v>0</v>
      </c>
    </row>
    <row r="1796" spans="1:7" s="46" customFormat="1" ht="51" x14ac:dyDescent="0.25">
      <c r="A1796" s="384"/>
      <c r="B1796" s="512"/>
      <c r="C1796" s="52" t="s">
        <v>83</v>
      </c>
      <c r="D1796" s="84">
        <f t="shared" ref="D1796:G1798" si="342">D1801</f>
        <v>83.16</v>
      </c>
      <c r="E1796" s="84">
        <f t="shared" si="342"/>
        <v>0</v>
      </c>
      <c r="F1796" s="253">
        <f t="shared" si="328"/>
        <v>0</v>
      </c>
      <c r="G1796" s="186">
        <f t="shared" si="342"/>
        <v>0</v>
      </c>
    </row>
    <row r="1797" spans="1:7" s="46" customFormat="1" ht="51" x14ac:dyDescent="0.25">
      <c r="A1797" s="384"/>
      <c r="B1797" s="512"/>
      <c r="C1797" s="52" t="s">
        <v>339</v>
      </c>
      <c r="D1797" s="84">
        <f t="shared" si="342"/>
        <v>0</v>
      </c>
      <c r="E1797" s="84">
        <v>0</v>
      </c>
      <c r="F1797" s="253">
        <v>0</v>
      </c>
      <c r="G1797" s="186">
        <f t="shared" si="342"/>
        <v>0</v>
      </c>
    </row>
    <row r="1798" spans="1:7" s="46" customFormat="1" ht="25.5" x14ac:dyDescent="0.25">
      <c r="A1798" s="385"/>
      <c r="B1798" s="513"/>
      <c r="C1798" s="52" t="s">
        <v>345</v>
      </c>
      <c r="D1798" s="84">
        <f t="shared" si="342"/>
        <v>0</v>
      </c>
      <c r="E1798" s="84">
        <f t="shared" si="342"/>
        <v>0</v>
      </c>
      <c r="F1798" s="253">
        <v>0</v>
      </c>
      <c r="G1798" s="186">
        <f t="shared" si="342"/>
        <v>0</v>
      </c>
    </row>
    <row r="1799" spans="1:7" s="46" customFormat="1" x14ac:dyDescent="0.25">
      <c r="A1799" s="383"/>
      <c r="B1799" s="386" t="s">
        <v>900</v>
      </c>
      <c r="C1799" s="35" t="s">
        <v>343</v>
      </c>
      <c r="D1799" s="84">
        <f>D1800+D1801+D1802+D1803</f>
        <v>554.4</v>
      </c>
      <c r="E1799" s="84">
        <f t="shared" ref="E1799" si="343">E1800+E1801+E1802+E1803</f>
        <v>0</v>
      </c>
      <c r="F1799" s="253">
        <f t="shared" si="328"/>
        <v>0</v>
      </c>
      <c r="G1799" s="186">
        <f t="shared" ref="G1799" si="344">G1800+G1801+G1802+G1803</f>
        <v>0</v>
      </c>
    </row>
    <row r="1800" spans="1:7" s="46" customFormat="1" ht="38.25" x14ac:dyDescent="0.25">
      <c r="A1800" s="384"/>
      <c r="B1800" s="387"/>
      <c r="C1800" s="66" t="s">
        <v>344</v>
      </c>
      <c r="D1800" s="84">
        <v>471.24</v>
      </c>
      <c r="E1800" s="84">
        <v>0</v>
      </c>
      <c r="F1800" s="253">
        <f t="shared" si="328"/>
        <v>0</v>
      </c>
      <c r="G1800" s="186">
        <v>0</v>
      </c>
    </row>
    <row r="1801" spans="1:7" s="46" customFormat="1" ht="51" x14ac:dyDescent="0.25">
      <c r="A1801" s="384"/>
      <c r="B1801" s="387"/>
      <c r="C1801" s="52" t="s">
        <v>83</v>
      </c>
      <c r="D1801" s="84">
        <v>83.16</v>
      </c>
      <c r="E1801" s="84">
        <v>0</v>
      </c>
      <c r="F1801" s="253">
        <f t="shared" si="328"/>
        <v>0</v>
      </c>
      <c r="G1801" s="186">
        <v>0</v>
      </c>
    </row>
    <row r="1802" spans="1:7" s="46" customFormat="1" ht="51" x14ac:dyDescent="0.25">
      <c r="A1802" s="384"/>
      <c r="B1802" s="387"/>
      <c r="C1802" s="52" t="s">
        <v>339</v>
      </c>
      <c r="D1802" s="84">
        <v>0</v>
      </c>
      <c r="E1802" s="84">
        <v>0</v>
      </c>
      <c r="F1802" s="253">
        <v>0</v>
      </c>
      <c r="G1802" s="186">
        <v>0</v>
      </c>
    </row>
    <row r="1803" spans="1:7" s="46" customFormat="1" ht="25.5" x14ac:dyDescent="0.25">
      <c r="A1803" s="385"/>
      <c r="B1803" s="388"/>
      <c r="C1803" s="52" t="s">
        <v>345</v>
      </c>
      <c r="D1803" s="84">
        <v>0</v>
      </c>
      <c r="E1803" s="84">
        <v>0</v>
      </c>
      <c r="F1803" s="253">
        <v>0</v>
      </c>
      <c r="G1803" s="186">
        <v>0</v>
      </c>
    </row>
    <row r="1804" spans="1:7" s="46" customFormat="1" ht="15" customHeight="1" x14ac:dyDescent="0.25">
      <c r="A1804" s="767" t="s">
        <v>559</v>
      </c>
      <c r="B1804" s="768"/>
      <c r="C1804" s="286" t="s">
        <v>343</v>
      </c>
      <c r="D1804" s="309">
        <f>D1805+D1806+D1807+D1808</f>
        <v>0</v>
      </c>
      <c r="E1804" s="309">
        <f t="shared" ref="E1804" si="345">E1805+E1806+E1807+E1808</f>
        <v>0</v>
      </c>
      <c r="F1804" s="322">
        <v>0</v>
      </c>
      <c r="G1804" s="311">
        <f t="shared" ref="G1804" si="346">G1805+G1806+G1807+G1808</f>
        <v>0</v>
      </c>
    </row>
    <row r="1805" spans="1:7" s="46" customFormat="1" ht="38.25" x14ac:dyDescent="0.25">
      <c r="A1805" s="769"/>
      <c r="B1805" s="770"/>
      <c r="C1805" s="330" t="s">
        <v>344</v>
      </c>
      <c r="D1805" s="331">
        <f>SUM(D1810+D1840)</f>
        <v>0</v>
      </c>
      <c r="E1805" s="331">
        <v>0</v>
      </c>
      <c r="F1805" s="322">
        <v>0</v>
      </c>
      <c r="G1805" s="332">
        <v>0</v>
      </c>
    </row>
    <row r="1806" spans="1:7" s="46" customFormat="1" ht="51" x14ac:dyDescent="0.25">
      <c r="A1806" s="769"/>
      <c r="B1806" s="770"/>
      <c r="C1806" s="333" t="s">
        <v>83</v>
      </c>
      <c r="D1806" s="331">
        <f t="shared" ref="D1806:D1808" si="347">SUM(D1811+D1841)</f>
        <v>0</v>
      </c>
      <c r="E1806" s="331">
        <v>0</v>
      </c>
      <c r="F1806" s="322">
        <v>0</v>
      </c>
      <c r="G1806" s="332">
        <v>0</v>
      </c>
    </row>
    <row r="1807" spans="1:7" s="46" customFormat="1" ht="51" x14ac:dyDescent="0.25">
      <c r="A1807" s="769"/>
      <c r="B1807" s="770"/>
      <c r="C1807" s="333" t="s">
        <v>339</v>
      </c>
      <c r="D1807" s="331">
        <f t="shared" si="347"/>
        <v>0</v>
      </c>
      <c r="E1807" s="331">
        <v>0</v>
      </c>
      <c r="F1807" s="322">
        <v>0</v>
      </c>
      <c r="G1807" s="332">
        <v>0</v>
      </c>
    </row>
    <row r="1808" spans="1:7" s="46" customFormat="1" ht="25.5" x14ac:dyDescent="0.25">
      <c r="A1808" s="771"/>
      <c r="B1808" s="772"/>
      <c r="C1808" s="333" t="s">
        <v>345</v>
      </c>
      <c r="D1808" s="331">
        <f t="shared" si="347"/>
        <v>0</v>
      </c>
      <c r="E1808" s="331">
        <v>0</v>
      </c>
      <c r="F1808" s="322">
        <v>0</v>
      </c>
      <c r="G1808" s="332">
        <v>0</v>
      </c>
    </row>
    <row r="1809" spans="1:7" s="46" customFormat="1" ht="15" customHeight="1" x14ac:dyDescent="0.25">
      <c r="A1809" s="508"/>
      <c r="B1809" s="511" t="s">
        <v>560</v>
      </c>
      <c r="C1809" s="107" t="s">
        <v>343</v>
      </c>
      <c r="D1809" s="121">
        <f>D1810+D1811+D1812+D1813</f>
        <v>0</v>
      </c>
      <c r="E1809" s="121">
        <v>0</v>
      </c>
      <c r="F1809" s="253">
        <v>0</v>
      </c>
      <c r="G1809" s="193">
        <v>0</v>
      </c>
    </row>
    <row r="1810" spans="1:7" s="46" customFormat="1" ht="38.25" x14ac:dyDescent="0.25">
      <c r="A1810" s="509"/>
      <c r="B1810" s="512"/>
      <c r="C1810" s="108" t="s">
        <v>344</v>
      </c>
      <c r="D1810" s="121">
        <f>D1815+D1820+D1825+D1830+D1835</f>
        <v>0</v>
      </c>
      <c r="E1810" s="121">
        <v>0</v>
      </c>
      <c r="F1810" s="253">
        <v>0</v>
      </c>
      <c r="G1810" s="193">
        <v>0</v>
      </c>
    </row>
    <row r="1811" spans="1:7" s="46" customFormat="1" ht="51" x14ac:dyDescent="0.25">
      <c r="A1811" s="509"/>
      <c r="B1811" s="512"/>
      <c r="C1811" s="109" t="s">
        <v>83</v>
      </c>
      <c r="D1811" s="121">
        <f t="shared" ref="D1811:D1813" si="348">D1816+D1821+D1826+D1831+D1836</f>
        <v>0</v>
      </c>
      <c r="E1811" s="121">
        <v>0</v>
      </c>
      <c r="F1811" s="253">
        <v>0</v>
      </c>
      <c r="G1811" s="193">
        <v>0</v>
      </c>
    </row>
    <row r="1812" spans="1:7" s="46" customFormat="1" ht="51" x14ac:dyDescent="0.25">
      <c r="A1812" s="509"/>
      <c r="B1812" s="512"/>
      <c r="C1812" s="109" t="s">
        <v>339</v>
      </c>
      <c r="D1812" s="121">
        <f t="shared" si="348"/>
        <v>0</v>
      </c>
      <c r="E1812" s="121">
        <v>0</v>
      </c>
      <c r="F1812" s="253">
        <v>0</v>
      </c>
      <c r="G1812" s="193">
        <v>0</v>
      </c>
    </row>
    <row r="1813" spans="1:7" s="46" customFormat="1" ht="25.5" x14ac:dyDescent="0.25">
      <c r="A1813" s="510"/>
      <c r="B1813" s="513"/>
      <c r="C1813" s="109" t="s">
        <v>345</v>
      </c>
      <c r="D1813" s="121">
        <f t="shared" si="348"/>
        <v>0</v>
      </c>
      <c r="E1813" s="121">
        <v>0</v>
      </c>
      <c r="F1813" s="253">
        <v>0</v>
      </c>
      <c r="G1813" s="193">
        <v>0</v>
      </c>
    </row>
    <row r="1814" spans="1:7" s="46" customFormat="1" ht="15" customHeight="1" x14ac:dyDescent="0.25">
      <c r="A1814" s="508"/>
      <c r="B1814" s="511" t="s">
        <v>899</v>
      </c>
      <c r="C1814" s="107" t="s">
        <v>343</v>
      </c>
      <c r="D1814" s="121">
        <f>D1815+D1816+D1817+D1818</f>
        <v>0</v>
      </c>
      <c r="E1814" s="121">
        <v>0</v>
      </c>
      <c r="F1814" s="253">
        <v>0</v>
      </c>
      <c r="G1814" s="193">
        <v>0</v>
      </c>
    </row>
    <row r="1815" spans="1:7" s="46" customFormat="1" ht="38.25" x14ac:dyDescent="0.25">
      <c r="A1815" s="509"/>
      <c r="B1815" s="512"/>
      <c r="C1815" s="108" t="s">
        <v>344</v>
      </c>
      <c r="D1815" s="121">
        <v>0</v>
      </c>
      <c r="E1815" s="121">
        <v>0</v>
      </c>
      <c r="F1815" s="253">
        <v>0</v>
      </c>
      <c r="G1815" s="193">
        <v>0</v>
      </c>
    </row>
    <row r="1816" spans="1:7" s="46" customFormat="1" ht="51" x14ac:dyDescent="0.25">
      <c r="A1816" s="509"/>
      <c r="B1816" s="512"/>
      <c r="C1816" s="109" t="s">
        <v>83</v>
      </c>
      <c r="D1816" s="121">
        <v>0</v>
      </c>
      <c r="E1816" s="121">
        <v>0</v>
      </c>
      <c r="F1816" s="253">
        <v>0</v>
      </c>
      <c r="G1816" s="193">
        <v>0</v>
      </c>
    </row>
    <row r="1817" spans="1:7" s="46" customFormat="1" ht="51" x14ac:dyDescent="0.25">
      <c r="A1817" s="509"/>
      <c r="B1817" s="512"/>
      <c r="C1817" s="109" t="s">
        <v>339</v>
      </c>
      <c r="D1817" s="121">
        <v>0</v>
      </c>
      <c r="E1817" s="121">
        <v>0</v>
      </c>
      <c r="F1817" s="253">
        <v>0</v>
      </c>
      <c r="G1817" s="193">
        <v>0</v>
      </c>
    </row>
    <row r="1818" spans="1:7" s="46" customFormat="1" ht="25.5" x14ac:dyDescent="0.25">
      <c r="A1818" s="510"/>
      <c r="B1818" s="513"/>
      <c r="C1818" s="109" t="s">
        <v>345</v>
      </c>
      <c r="D1818" s="121">
        <v>0</v>
      </c>
      <c r="E1818" s="121">
        <v>0</v>
      </c>
      <c r="F1818" s="253">
        <v>0</v>
      </c>
      <c r="G1818" s="193">
        <v>0</v>
      </c>
    </row>
    <row r="1819" spans="1:7" s="46" customFormat="1" ht="15" customHeight="1" x14ac:dyDescent="0.25">
      <c r="A1819" s="508"/>
      <c r="B1819" s="511" t="s">
        <v>898</v>
      </c>
      <c r="C1819" s="107" t="s">
        <v>343</v>
      </c>
      <c r="D1819" s="121">
        <f>D1820+D1821+D1822+D1823</f>
        <v>0</v>
      </c>
      <c r="E1819" s="121">
        <v>0</v>
      </c>
      <c r="F1819" s="253">
        <v>0</v>
      </c>
      <c r="G1819" s="193">
        <v>0</v>
      </c>
    </row>
    <row r="1820" spans="1:7" s="46" customFormat="1" ht="38.25" x14ac:dyDescent="0.25">
      <c r="A1820" s="509"/>
      <c r="B1820" s="512"/>
      <c r="C1820" s="108" t="s">
        <v>344</v>
      </c>
      <c r="D1820" s="121">
        <v>0</v>
      </c>
      <c r="E1820" s="121">
        <v>0</v>
      </c>
      <c r="F1820" s="253">
        <v>0</v>
      </c>
      <c r="G1820" s="193">
        <v>0</v>
      </c>
    </row>
    <row r="1821" spans="1:7" s="46" customFormat="1" ht="51" x14ac:dyDescent="0.25">
      <c r="A1821" s="509"/>
      <c r="B1821" s="512"/>
      <c r="C1821" s="109" t="s">
        <v>83</v>
      </c>
      <c r="D1821" s="121">
        <v>0</v>
      </c>
      <c r="E1821" s="121">
        <v>0</v>
      </c>
      <c r="F1821" s="253">
        <v>0</v>
      </c>
      <c r="G1821" s="193">
        <v>0</v>
      </c>
    </row>
    <row r="1822" spans="1:7" s="46" customFormat="1" ht="51" x14ac:dyDescent="0.25">
      <c r="A1822" s="509"/>
      <c r="B1822" s="512"/>
      <c r="C1822" s="109" t="s">
        <v>339</v>
      </c>
      <c r="D1822" s="121">
        <v>0</v>
      </c>
      <c r="E1822" s="121">
        <v>0</v>
      </c>
      <c r="F1822" s="253">
        <v>0</v>
      </c>
      <c r="G1822" s="193">
        <v>0</v>
      </c>
    </row>
    <row r="1823" spans="1:7" s="46" customFormat="1" ht="25.5" x14ac:dyDescent="0.25">
      <c r="A1823" s="510"/>
      <c r="B1823" s="513"/>
      <c r="C1823" s="109" t="s">
        <v>345</v>
      </c>
      <c r="D1823" s="121">
        <v>0</v>
      </c>
      <c r="E1823" s="121">
        <v>0</v>
      </c>
      <c r="F1823" s="253">
        <v>0</v>
      </c>
      <c r="G1823" s="193">
        <v>0</v>
      </c>
    </row>
    <row r="1824" spans="1:7" s="46" customFormat="1" ht="15" customHeight="1" x14ac:dyDescent="0.25">
      <c r="A1824" s="508"/>
      <c r="B1824" s="511" t="s">
        <v>897</v>
      </c>
      <c r="C1824" s="107" t="s">
        <v>343</v>
      </c>
      <c r="D1824" s="121">
        <f>D1825+D1826+D1827+D1828</f>
        <v>0</v>
      </c>
      <c r="E1824" s="121">
        <v>0</v>
      </c>
      <c r="F1824" s="253">
        <v>0</v>
      </c>
      <c r="G1824" s="193">
        <v>0</v>
      </c>
    </row>
    <row r="1825" spans="1:7" s="46" customFormat="1" ht="38.25" x14ac:dyDescent="0.25">
      <c r="A1825" s="509"/>
      <c r="B1825" s="512"/>
      <c r="C1825" s="108" t="s">
        <v>344</v>
      </c>
      <c r="D1825" s="121">
        <v>0</v>
      </c>
      <c r="E1825" s="121">
        <v>0</v>
      </c>
      <c r="F1825" s="253">
        <v>0</v>
      </c>
      <c r="G1825" s="193">
        <v>0</v>
      </c>
    </row>
    <row r="1826" spans="1:7" s="46" customFormat="1" ht="51" x14ac:dyDescent="0.25">
      <c r="A1826" s="509"/>
      <c r="B1826" s="512"/>
      <c r="C1826" s="109" t="s">
        <v>83</v>
      </c>
      <c r="D1826" s="121">
        <v>0</v>
      </c>
      <c r="E1826" s="121">
        <v>0</v>
      </c>
      <c r="F1826" s="253">
        <v>0</v>
      </c>
      <c r="G1826" s="193">
        <v>0</v>
      </c>
    </row>
    <row r="1827" spans="1:7" s="46" customFormat="1" ht="51" x14ac:dyDescent="0.25">
      <c r="A1827" s="509"/>
      <c r="B1827" s="512"/>
      <c r="C1827" s="109" t="s">
        <v>339</v>
      </c>
      <c r="D1827" s="121">
        <v>0</v>
      </c>
      <c r="E1827" s="121">
        <v>0</v>
      </c>
      <c r="F1827" s="253">
        <v>0</v>
      </c>
      <c r="G1827" s="193">
        <v>0</v>
      </c>
    </row>
    <row r="1828" spans="1:7" s="46" customFormat="1" ht="25.5" x14ac:dyDescent="0.25">
      <c r="A1828" s="510"/>
      <c r="B1828" s="513"/>
      <c r="C1828" s="109" t="s">
        <v>345</v>
      </c>
      <c r="D1828" s="121">
        <v>0</v>
      </c>
      <c r="E1828" s="121">
        <v>0</v>
      </c>
      <c r="F1828" s="253">
        <v>0</v>
      </c>
      <c r="G1828" s="193">
        <v>0</v>
      </c>
    </row>
    <row r="1829" spans="1:7" s="46" customFormat="1" ht="15" customHeight="1" x14ac:dyDescent="0.25">
      <c r="A1829" s="508"/>
      <c r="B1829" s="511" t="s">
        <v>896</v>
      </c>
      <c r="C1829" s="107" t="s">
        <v>343</v>
      </c>
      <c r="D1829" s="121">
        <f>D1830+D1831+D1832+D1833</f>
        <v>0</v>
      </c>
      <c r="E1829" s="121">
        <v>0</v>
      </c>
      <c r="F1829" s="253">
        <v>0</v>
      </c>
      <c r="G1829" s="193">
        <v>0</v>
      </c>
    </row>
    <row r="1830" spans="1:7" s="46" customFormat="1" ht="38.25" x14ac:dyDescent="0.25">
      <c r="A1830" s="509"/>
      <c r="B1830" s="512"/>
      <c r="C1830" s="108" t="s">
        <v>344</v>
      </c>
      <c r="D1830" s="121">
        <v>0</v>
      </c>
      <c r="E1830" s="121">
        <v>0</v>
      </c>
      <c r="F1830" s="253">
        <v>0</v>
      </c>
      <c r="G1830" s="193">
        <v>0</v>
      </c>
    </row>
    <row r="1831" spans="1:7" s="46" customFormat="1" ht="51" x14ac:dyDescent="0.25">
      <c r="A1831" s="509"/>
      <c r="B1831" s="512"/>
      <c r="C1831" s="109" t="s">
        <v>83</v>
      </c>
      <c r="D1831" s="121">
        <v>0</v>
      </c>
      <c r="E1831" s="121">
        <v>0</v>
      </c>
      <c r="F1831" s="253">
        <v>0</v>
      </c>
      <c r="G1831" s="193">
        <v>0</v>
      </c>
    </row>
    <row r="1832" spans="1:7" s="46" customFormat="1" ht="51" x14ac:dyDescent="0.25">
      <c r="A1832" s="509"/>
      <c r="B1832" s="512"/>
      <c r="C1832" s="109" t="s">
        <v>339</v>
      </c>
      <c r="D1832" s="121">
        <v>0</v>
      </c>
      <c r="E1832" s="121">
        <v>0</v>
      </c>
      <c r="F1832" s="253">
        <v>0</v>
      </c>
      <c r="G1832" s="193">
        <v>0</v>
      </c>
    </row>
    <row r="1833" spans="1:7" s="46" customFormat="1" ht="25.5" x14ac:dyDescent="0.25">
      <c r="A1833" s="510"/>
      <c r="B1833" s="513"/>
      <c r="C1833" s="109" t="s">
        <v>345</v>
      </c>
      <c r="D1833" s="121">
        <v>0</v>
      </c>
      <c r="E1833" s="121">
        <v>0</v>
      </c>
      <c r="F1833" s="253">
        <v>0</v>
      </c>
      <c r="G1833" s="193">
        <v>0</v>
      </c>
    </row>
    <row r="1834" spans="1:7" s="46" customFormat="1" ht="15" customHeight="1" x14ac:dyDescent="0.25">
      <c r="A1834" s="508"/>
      <c r="B1834" s="511" t="s">
        <v>895</v>
      </c>
      <c r="C1834" s="107" t="s">
        <v>343</v>
      </c>
      <c r="D1834" s="121">
        <f>D1835+D1836+D1837+D1838</f>
        <v>0</v>
      </c>
      <c r="E1834" s="121">
        <v>0</v>
      </c>
      <c r="F1834" s="253">
        <v>0</v>
      </c>
      <c r="G1834" s="193">
        <v>0</v>
      </c>
    </row>
    <row r="1835" spans="1:7" s="46" customFormat="1" ht="38.25" x14ac:dyDescent="0.25">
      <c r="A1835" s="509"/>
      <c r="B1835" s="512"/>
      <c r="C1835" s="108" t="s">
        <v>344</v>
      </c>
      <c r="D1835" s="121">
        <v>0</v>
      </c>
      <c r="E1835" s="121">
        <v>0</v>
      </c>
      <c r="F1835" s="253">
        <v>0</v>
      </c>
      <c r="G1835" s="193">
        <v>0</v>
      </c>
    </row>
    <row r="1836" spans="1:7" s="46" customFormat="1" ht="51" x14ac:dyDescent="0.25">
      <c r="A1836" s="509"/>
      <c r="B1836" s="512"/>
      <c r="C1836" s="109" t="s">
        <v>83</v>
      </c>
      <c r="D1836" s="121">
        <v>0</v>
      </c>
      <c r="E1836" s="121">
        <v>0</v>
      </c>
      <c r="F1836" s="253">
        <v>0</v>
      </c>
      <c r="G1836" s="193">
        <v>0</v>
      </c>
    </row>
    <row r="1837" spans="1:7" s="46" customFormat="1" ht="51" x14ac:dyDescent="0.25">
      <c r="A1837" s="509"/>
      <c r="B1837" s="512"/>
      <c r="C1837" s="109" t="s">
        <v>339</v>
      </c>
      <c r="D1837" s="121">
        <v>0</v>
      </c>
      <c r="E1837" s="121">
        <v>0</v>
      </c>
      <c r="F1837" s="253">
        <v>0</v>
      </c>
      <c r="G1837" s="193">
        <v>0</v>
      </c>
    </row>
    <row r="1838" spans="1:7" s="46" customFormat="1" ht="25.5" x14ac:dyDescent="0.25">
      <c r="A1838" s="510"/>
      <c r="B1838" s="513"/>
      <c r="C1838" s="109" t="s">
        <v>345</v>
      </c>
      <c r="D1838" s="121">
        <v>0</v>
      </c>
      <c r="E1838" s="121">
        <v>0</v>
      </c>
      <c r="F1838" s="253">
        <v>0</v>
      </c>
      <c r="G1838" s="193">
        <v>0</v>
      </c>
    </row>
    <row r="1839" spans="1:7" s="46" customFormat="1" ht="15" customHeight="1" x14ac:dyDescent="0.25">
      <c r="A1839" s="508"/>
      <c r="B1839" s="511" t="s">
        <v>561</v>
      </c>
      <c r="C1839" s="107" t="s">
        <v>343</v>
      </c>
      <c r="D1839" s="121">
        <f>D1840+D1841+D1842+D1843</f>
        <v>0</v>
      </c>
      <c r="E1839" s="121">
        <v>0</v>
      </c>
      <c r="F1839" s="253">
        <v>0</v>
      </c>
      <c r="G1839" s="193">
        <v>0</v>
      </c>
    </row>
    <row r="1840" spans="1:7" s="46" customFormat="1" ht="38.25" x14ac:dyDescent="0.25">
      <c r="A1840" s="509"/>
      <c r="B1840" s="512"/>
      <c r="C1840" s="108" t="s">
        <v>344</v>
      </c>
      <c r="D1840" s="121">
        <f>D1845+D1850+D1855+D1860</f>
        <v>0</v>
      </c>
      <c r="E1840" s="121">
        <v>0</v>
      </c>
      <c r="F1840" s="253">
        <v>0</v>
      </c>
      <c r="G1840" s="193">
        <v>0</v>
      </c>
    </row>
    <row r="1841" spans="1:7" s="46" customFormat="1" ht="51" x14ac:dyDescent="0.25">
      <c r="A1841" s="509"/>
      <c r="B1841" s="512"/>
      <c r="C1841" s="109" t="s">
        <v>83</v>
      </c>
      <c r="D1841" s="121">
        <f t="shared" ref="D1841:D1843" si="349">D1846+D1851+D1856+D1861</f>
        <v>0</v>
      </c>
      <c r="E1841" s="121">
        <v>0</v>
      </c>
      <c r="F1841" s="253">
        <v>0</v>
      </c>
      <c r="G1841" s="193">
        <v>0</v>
      </c>
    </row>
    <row r="1842" spans="1:7" s="46" customFormat="1" ht="51" x14ac:dyDescent="0.25">
      <c r="A1842" s="509"/>
      <c r="B1842" s="512"/>
      <c r="C1842" s="109" t="s">
        <v>339</v>
      </c>
      <c r="D1842" s="121">
        <f t="shared" si="349"/>
        <v>0</v>
      </c>
      <c r="E1842" s="121">
        <v>0</v>
      </c>
      <c r="F1842" s="253">
        <v>0</v>
      </c>
      <c r="G1842" s="193">
        <v>0</v>
      </c>
    </row>
    <row r="1843" spans="1:7" s="46" customFormat="1" ht="25.5" x14ac:dyDescent="0.25">
      <c r="A1843" s="510"/>
      <c r="B1843" s="513"/>
      <c r="C1843" s="109" t="s">
        <v>345</v>
      </c>
      <c r="D1843" s="121">
        <f t="shared" si="349"/>
        <v>0</v>
      </c>
      <c r="E1843" s="121">
        <v>0</v>
      </c>
      <c r="F1843" s="253">
        <v>0</v>
      </c>
      <c r="G1843" s="193">
        <v>0</v>
      </c>
    </row>
    <row r="1844" spans="1:7" s="46" customFormat="1" ht="15" customHeight="1" x14ac:dyDescent="0.25">
      <c r="A1844" s="508"/>
      <c r="B1844" s="511" t="s">
        <v>894</v>
      </c>
      <c r="C1844" s="107" t="s">
        <v>343</v>
      </c>
      <c r="D1844" s="121">
        <f>D1845+D1846+D1847+D1848</f>
        <v>0</v>
      </c>
      <c r="E1844" s="121">
        <v>0</v>
      </c>
      <c r="F1844" s="253">
        <v>0</v>
      </c>
      <c r="G1844" s="193">
        <v>0</v>
      </c>
    </row>
    <row r="1845" spans="1:7" s="46" customFormat="1" ht="38.25" x14ac:dyDescent="0.25">
      <c r="A1845" s="509"/>
      <c r="B1845" s="512"/>
      <c r="C1845" s="108" t="s">
        <v>344</v>
      </c>
      <c r="D1845" s="121">
        <v>0</v>
      </c>
      <c r="E1845" s="121">
        <v>0</v>
      </c>
      <c r="F1845" s="253">
        <v>0</v>
      </c>
      <c r="G1845" s="193">
        <v>0</v>
      </c>
    </row>
    <row r="1846" spans="1:7" s="46" customFormat="1" ht="51" x14ac:dyDescent="0.25">
      <c r="A1846" s="509"/>
      <c r="B1846" s="512"/>
      <c r="C1846" s="109" t="s">
        <v>83</v>
      </c>
      <c r="D1846" s="121">
        <v>0</v>
      </c>
      <c r="E1846" s="121">
        <v>0</v>
      </c>
      <c r="F1846" s="253">
        <v>0</v>
      </c>
      <c r="G1846" s="193">
        <v>0</v>
      </c>
    </row>
    <row r="1847" spans="1:7" s="46" customFormat="1" ht="51" x14ac:dyDescent="0.25">
      <c r="A1847" s="509"/>
      <c r="B1847" s="512"/>
      <c r="C1847" s="109" t="s">
        <v>339</v>
      </c>
      <c r="D1847" s="121">
        <v>0</v>
      </c>
      <c r="E1847" s="121">
        <v>0</v>
      </c>
      <c r="F1847" s="253">
        <v>0</v>
      </c>
      <c r="G1847" s="193">
        <v>0</v>
      </c>
    </row>
    <row r="1848" spans="1:7" s="46" customFormat="1" ht="25.5" x14ac:dyDescent="0.25">
      <c r="A1848" s="510"/>
      <c r="B1848" s="513"/>
      <c r="C1848" s="109" t="s">
        <v>345</v>
      </c>
      <c r="D1848" s="121">
        <v>0</v>
      </c>
      <c r="E1848" s="121">
        <v>0</v>
      </c>
      <c r="F1848" s="253">
        <v>0</v>
      </c>
      <c r="G1848" s="193">
        <v>0</v>
      </c>
    </row>
    <row r="1849" spans="1:7" s="46" customFormat="1" ht="15" customHeight="1" x14ac:dyDescent="0.25">
      <c r="A1849" s="508"/>
      <c r="B1849" s="511" t="s">
        <v>893</v>
      </c>
      <c r="C1849" s="107" t="s">
        <v>343</v>
      </c>
      <c r="D1849" s="121">
        <f>D1850+D1851+D1852+D1853</f>
        <v>0</v>
      </c>
      <c r="E1849" s="121">
        <v>0</v>
      </c>
      <c r="F1849" s="253">
        <v>0</v>
      </c>
      <c r="G1849" s="193">
        <v>0</v>
      </c>
    </row>
    <row r="1850" spans="1:7" s="46" customFormat="1" ht="38.25" x14ac:dyDescent="0.25">
      <c r="A1850" s="509"/>
      <c r="B1850" s="512"/>
      <c r="C1850" s="108" t="s">
        <v>344</v>
      </c>
      <c r="D1850" s="121">
        <v>0</v>
      </c>
      <c r="E1850" s="121">
        <v>0</v>
      </c>
      <c r="F1850" s="253">
        <v>0</v>
      </c>
      <c r="G1850" s="193">
        <v>0</v>
      </c>
    </row>
    <row r="1851" spans="1:7" s="46" customFormat="1" ht="51" x14ac:dyDescent="0.25">
      <c r="A1851" s="509"/>
      <c r="B1851" s="512"/>
      <c r="C1851" s="109" t="s">
        <v>83</v>
      </c>
      <c r="D1851" s="121">
        <v>0</v>
      </c>
      <c r="E1851" s="121">
        <v>0</v>
      </c>
      <c r="F1851" s="253">
        <v>0</v>
      </c>
      <c r="G1851" s="193">
        <v>0</v>
      </c>
    </row>
    <row r="1852" spans="1:7" s="46" customFormat="1" ht="51" x14ac:dyDescent="0.25">
      <c r="A1852" s="509"/>
      <c r="B1852" s="512"/>
      <c r="C1852" s="109" t="s">
        <v>339</v>
      </c>
      <c r="D1852" s="121">
        <v>0</v>
      </c>
      <c r="E1852" s="121">
        <v>0</v>
      </c>
      <c r="F1852" s="253">
        <v>0</v>
      </c>
      <c r="G1852" s="193">
        <v>0</v>
      </c>
    </row>
    <row r="1853" spans="1:7" s="46" customFormat="1" ht="25.5" x14ac:dyDescent="0.25">
      <c r="A1853" s="510"/>
      <c r="B1853" s="513"/>
      <c r="C1853" s="109" t="s">
        <v>345</v>
      </c>
      <c r="D1853" s="121">
        <v>0</v>
      </c>
      <c r="E1853" s="121">
        <v>0</v>
      </c>
      <c r="F1853" s="253">
        <v>0</v>
      </c>
      <c r="G1853" s="193">
        <v>0</v>
      </c>
    </row>
    <row r="1854" spans="1:7" s="46" customFormat="1" ht="15" customHeight="1" x14ac:dyDescent="0.25">
      <c r="A1854" s="508"/>
      <c r="B1854" s="511" t="s">
        <v>892</v>
      </c>
      <c r="C1854" s="107" t="s">
        <v>343</v>
      </c>
      <c r="D1854" s="121">
        <f>D1855+D1856+D1857+D1858</f>
        <v>0</v>
      </c>
      <c r="E1854" s="121">
        <f t="shared" ref="E1854" si="350">E1855+E1856+E1857+E1858</f>
        <v>0</v>
      </c>
      <c r="F1854" s="253">
        <v>0</v>
      </c>
      <c r="G1854" s="193">
        <f t="shared" ref="G1854" si="351">G1855+G1856+G1857+G1858</f>
        <v>0</v>
      </c>
    </row>
    <row r="1855" spans="1:7" s="46" customFormat="1" ht="38.25" x14ac:dyDescent="0.25">
      <c r="A1855" s="509"/>
      <c r="B1855" s="512"/>
      <c r="C1855" s="108" t="s">
        <v>344</v>
      </c>
      <c r="D1855" s="121">
        <v>0</v>
      </c>
      <c r="E1855" s="121">
        <v>0</v>
      </c>
      <c r="F1855" s="253">
        <v>0</v>
      </c>
      <c r="G1855" s="193">
        <v>0</v>
      </c>
    </row>
    <row r="1856" spans="1:7" s="46" customFormat="1" ht="51" x14ac:dyDescent="0.25">
      <c r="A1856" s="509"/>
      <c r="B1856" s="512"/>
      <c r="C1856" s="109" t="s">
        <v>83</v>
      </c>
      <c r="D1856" s="121">
        <v>0</v>
      </c>
      <c r="E1856" s="121">
        <v>0</v>
      </c>
      <c r="F1856" s="253">
        <v>0</v>
      </c>
      <c r="G1856" s="193">
        <v>0</v>
      </c>
    </row>
    <row r="1857" spans="1:7" s="46" customFormat="1" ht="51" x14ac:dyDescent="0.25">
      <c r="A1857" s="509"/>
      <c r="B1857" s="512"/>
      <c r="C1857" s="109" t="s">
        <v>339</v>
      </c>
      <c r="D1857" s="121">
        <v>0</v>
      </c>
      <c r="E1857" s="121">
        <v>0</v>
      </c>
      <c r="F1857" s="253">
        <v>0</v>
      </c>
      <c r="G1857" s="193">
        <v>0</v>
      </c>
    </row>
    <row r="1858" spans="1:7" s="46" customFormat="1" ht="25.5" x14ac:dyDescent="0.25">
      <c r="A1858" s="510"/>
      <c r="B1858" s="513"/>
      <c r="C1858" s="109" t="s">
        <v>345</v>
      </c>
      <c r="D1858" s="121">
        <v>0</v>
      </c>
      <c r="E1858" s="121">
        <v>0</v>
      </c>
      <c r="F1858" s="253">
        <v>0</v>
      </c>
      <c r="G1858" s="193">
        <v>0</v>
      </c>
    </row>
    <row r="1859" spans="1:7" s="46" customFormat="1" ht="15" customHeight="1" x14ac:dyDescent="0.25">
      <c r="A1859" s="508"/>
      <c r="B1859" s="511" t="s">
        <v>891</v>
      </c>
      <c r="C1859" s="107" t="s">
        <v>343</v>
      </c>
      <c r="D1859" s="121">
        <f>D1860+D1861+D1862+D1863</f>
        <v>0</v>
      </c>
      <c r="E1859" s="121">
        <f t="shared" ref="E1859" si="352">E1860+E1861+E1862+E1863</f>
        <v>0</v>
      </c>
      <c r="F1859" s="253">
        <v>0</v>
      </c>
      <c r="G1859" s="193">
        <f t="shared" ref="G1859" si="353">G1860+G1861+G1862+G1863</f>
        <v>0</v>
      </c>
    </row>
    <row r="1860" spans="1:7" s="46" customFormat="1" ht="38.25" x14ac:dyDescent="0.25">
      <c r="A1860" s="509"/>
      <c r="B1860" s="512"/>
      <c r="C1860" s="108" t="s">
        <v>344</v>
      </c>
      <c r="D1860" s="121">
        <v>0</v>
      </c>
      <c r="E1860" s="121">
        <v>0</v>
      </c>
      <c r="F1860" s="253">
        <v>0</v>
      </c>
      <c r="G1860" s="193">
        <v>0</v>
      </c>
    </row>
    <row r="1861" spans="1:7" s="46" customFormat="1" ht="51" x14ac:dyDescent="0.25">
      <c r="A1861" s="509"/>
      <c r="B1861" s="512"/>
      <c r="C1861" s="109" t="s">
        <v>83</v>
      </c>
      <c r="D1861" s="121">
        <v>0</v>
      </c>
      <c r="E1861" s="121">
        <v>0</v>
      </c>
      <c r="F1861" s="253">
        <v>0</v>
      </c>
      <c r="G1861" s="193">
        <v>0</v>
      </c>
    </row>
    <row r="1862" spans="1:7" s="46" customFormat="1" ht="51" x14ac:dyDescent="0.25">
      <c r="A1862" s="509"/>
      <c r="B1862" s="512"/>
      <c r="C1862" s="109" t="s">
        <v>339</v>
      </c>
      <c r="D1862" s="121">
        <v>0</v>
      </c>
      <c r="E1862" s="121">
        <v>0</v>
      </c>
      <c r="F1862" s="253">
        <v>0</v>
      </c>
      <c r="G1862" s="193">
        <v>0</v>
      </c>
    </row>
    <row r="1863" spans="1:7" s="46" customFormat="1" ht="25.5" x14ac:dyDescent="0.25">
      <c r="A1863" s="510"/>
      <c r="B1863" s="513"/>
      <c r="C1863" s="109" t="s">
        <v>345</v>
      </c>
      <c r="D1863" s="121">
        <v>0</v>
      </c>
      <c r="E1863" s="121">
        <v>0</v>
      </c>
      <c r="F1863" s="253">
        <v>0</v>
      </c>
      <c r="G1863" s="193">
        <v>0</v>
      </c>
    </row>
    <row r="1864" spans="1:7" s="46" customFormat="1" ht="15" customHeight="1" x14ac:dyDescent="0.25">
      <c r="A1864" s="767" t="s">
        <v>890</v>
      </c>
      <c r="B1864" s="768"/>
      <c r="C1864" s="286" t="s">
        <v>343</v>
      </c>
      <c r="D1864" s="309">
        <f>D1865+D1866+D1867+D1868</f>
        <v>0</v>
      </c>
      <c r="E1864" s="309">
        <f t="shared" ref="E1864" si="354">E1865+E1866+E1867+E1868</f>
        <v>0</v>
      </c>
      <c r="F1864" s="322">
        <v>0</v>
      </c>
      <c r="G1864" s="311">
        <f t="shared" ref="G1864" si="355">G1865+G1866+G1867+G1868</f>
        <v>0</v>
      </c>
    </row>
    <row r="1865" spans="1:7" s="46" customFormat="1" ht="38.25" x14ac:dyDescent="0.25">
      <c r="A1865" s="769"/>
      <c r="B1865" s="770"/>
      <c r="C1865" s="290" t="s">
        <v>344</v>
      </c>
      <c r="D1865" s="309">
        <f>SUM(D1870+D1890)</f>
        <v>0</v>
      </c>
      <c r="E1865" s="309"/>
      <c r="F1865" s="322">
        <v>0</v>
      </c>
      <c r="G1865" s="311">
        <v>0</v>
      </c>
    </row>
    <row r="1866" spans="1:7" s="46" customFormat="1" ht="51" x14ac:dyDescent="0.25">
      <c r="A1866" s="769"/>
      <c r="B1866" s="770"/>
      <c r="C1866" s="291" t="s">
        <v>83</v>
      </c>
      <c r="D1866" s="309">
        <f t="shared" ref="D1866:D1868" si="356">SUM(D1871+D1891)</f>
        <v>0</v>
      </c>
      <c r="E1866" s="309">
        <f t="shared" ref="E1866:E1868" si="357">E1871</f>
        <v>0</v>
      </c>
      <c r="F1866" s="322">
        <v>0</v>
      </c>
      <c r="G1866" s="311">
        <f t="shared" ref="G1866:G1868" si="358">G1871</f>
        <v>0</v>
      </c>
    </row>
    <row r="1867" spans="1:7" s="46" customFormat="1" ht="51" x14ac:dyDescent="0.25">
      <c r="A1867" s="769"/>
      <c r="B1867" s="770"/>
      <c r="C1867" s="291" t="s">
        <v>339</v>
      </c>
      <c r="D1867" s="309">
        <f t="shared" si="356"/>
        <v>0</v>
      </c>
      <c r="E1867" s="309">
        <f t="shared" si="357"/>
        <v>0</v>
      </c>
      <c r="F1867" s="322">
        <v>0</v>
      </c>
      <c r="G1867" s="311">
        <f t="shared" si="358"/>
        <v>0</v>
      </c>
    </row>
    <row r="1868" spans="1:7" s="46" customFormat="1" ht="25.5" x14ac:dyDescent="0.25">
      <c r="A1868" s="771"/>
      <c r="B1868" s="772"/>
      <c r="C1868" s="291" t="s">
        <v>345</v>
      </c>
      <c r="D1868" s="309">
        <f t="shared" si="356"/>
        <v>0</v>
      </c>
      <c r="E1868" s="309">
        <f t="shared" si="357"/>
        <v>0</v>
      </c>
      <c r="F1868" s="322">
        <v>0</v>
      </c>
      <c r="G1868" s="311">
        <f t="shared" si="358"/>
        <v>0</v>
      </c>
    </row>
    <row r="1869" spans="1:7" s="46" customFormat="1" ht="15" customHeight="1" x14ac:dyDescent="0.25">
      <c r="A1869" s="383"/>
      <c r="B1869" s="386" t="s">
        <v>562</v>
      </c>
      <c r="C1869" s="35" t="s">
        <v>343</v>
      </c>
      <c r="D1869" s="84">
        <f>D1870+D1871+D1872+D1873</f>
        <v>0</v>
      </c>
      <c r="E1869" s="84">
        <f t="shared" ref="E1869" si="359">E1870+E1871+E1872+E1873</f>
        <v>0</v>
      </c>
      <c r="F1869" s="253">
        <v>0</v>
      </c>
      <c r="G1869" s="186">
        <f t="shared" ref="G1869" si="360">G1870+G1871+G1872+G1873</f>
        <v>0</v>
      </c>
    </row>
    <row r="1870" spans="1:7" s="46" customFormat="1" ht="38.25" x14ac:dyDescent="0.25">
      <c r="A1870" s="384"/>
      <c r="B1870" s="387"/>
      <c r="C1870" s="66" t="s">
        <v>344</v>
      </c>
      <c r="D1870" s="84">
        <f>D1875+D1880+D1885</f>
        <v>0</v>
      </c>
      <c r="E1870" s="84">
        <f>E1875+E1945</f>
        <v>0</v>
      </c>
      <c r="F1870" s="253">
        <v>0</v>
      </c>
      <c r="G1870" s="186">
        <f>G1875+G1945</f>
        <v>0</v>
      </c>
    </row>
    <row r="1871" spans="1:7" s="46" customFormat="1" ht="51" x14ac:dyDescent="0.25">
      <c r="A1871" s="384"/>
      <c r="B1871" s="387"/>
      <c r="C1871" s="52" t="s">
        <v>83</v>
      </c>
      <c r="D1871" s="84">
        <f>D1876+D1881+D1886</f>
        <v>0</v>
      </c>
      <c r="E1871" s="84">
        <f>E1876+E1946</f>
        <v>0</v>
      </c>
      <c r="F1871" s="253">
        <v>0</v>
      </c>
      <c r="G1871" s="186">
        <f>G1876+G1946</f>
        <v>0</v>
      </c>
    </row>
    <row r="1872" spans="1:7" s="46" customFormat="1" ht="51" x14ac:dyDescent="0.25">
      <c r="A1872" s="384"/>
      <c r="B1872" s="387"/>
      <c r="C1872" s="52" t="s">
        <v>339</v>
      </c>
      <c r="D1872" s="84">
        <f t="shared" ref="D1872:D1873" si="361">D1877+D1882+D1887</f>
        <v>0</v>
      </c>
      <c r="E1872" s="84">
        <f>E1877+E1947</f>
        <v>0</v>
      </c>
      <c r="F1872" s="253">
        <v>0</v>
      </c>
      <c r="G1872" s="186">
        <f>G1877+G1947</f>
        <v>0</v>
      </c>
    </row>
    <row r="1873" spans="1:7" s="46" customFormat="1" ht="25.5" x14ac:dyDescent="0.25">
      <c r="A1873" s="385"/>
      <c r="B1873" s="388"/>
      <c r="C1873" s="52" t="s">
        <v>345</v>
      </c>
      <c r="D1873" s="84">
        <f t="shared" si="361"/>
        <v>0</v>
      </c>
      <c r="E1873" s="84">
        <f>E1878+E1948</f>
        <v>0</v>
      </c>
      <c r="F1873" s="253">
        <v>0</v>
      </c>
      <c r="G1873" s="186">
        <f>G1878+G1948</f>
        <v>0</v>
      </c>
    </row>
    <row r="1874" spans="1:7" s="46" customFormat="1" ht="15" customHeight="1" x14ac:dyDescent="0.25">
      <c r="A1874" s="383"/>
      <c r="B1874" s="386" t="s">
        <v>991</v>
      </c>
      <c r="C1874" s="35" t="s">
        <v>343</v>
      </c>
      <c r="D1874" s="84">
        <f>D1875+D1876+D1877+D1878</f>
        <v>0</v>
      </c>
      <c r="E1874" s="84">
        <f t="shared" ref="E1874" si="362">E1875+E1876+E1877+E1878</f>
        <v>0</v>
      </c>
      <c r="F1874" s="253">
        <v>0</v>
      </c>
      <c r="G1874" s="186">
        <f t="shared" ref="G1874" si="363">G1875+G1876+G1877+G1878</f>
        <v>0</v>
      </c>
    </row>
    <row r="1875" spans="1:7" s="46" customFormat="1" ht="38.25" x14ac:dyDescent="0.25">
      <c r="A1875" s="384"/>
      <c r="B1875" s="387"/>
      <c r="C1875" s="66" t="s">
        <v>344</v>
      </c>
      <c r="D1875" s="84">
        <v>0</v>
      </c>
      <c r="E1875" s="84">
        <v>0</v>
      </c>
      <c r="F1875" s="253">
        <v>0</v>
      </c>
      <c r="G1875" s="186">
        <v>0</v>
      </c>
    </row>
    <row r="1876" spans="1:7" s="46" customFormat="1" ht="51" x14ac:dyDescent="0.25">
      <c r="A1876" s="384"/>
      <c r="B1876" s="387"/>
      <c r="C1876" s="52" t="s">
        <v>83</v>
      </c>
      <c r="D1876" s="84">
        <v>0</v>
      </c>
      <c r="E1876" s="84">
        <v>0</v>
      </c>
      <c r="F1876" s="253">
        <v>0</v>
      </c>
      <c r="G1876" s="186">
        <v>0</v>
      </c>
    </row>
    <row r="1877" spans="1:7" s="46" customFormat="1" ht="51" x14ac:dyDescent="0.25">
      <c r="A1877" s="384"/>
      <c r="B1877" s="387"/>
      <c r="C1877" s="52" t="s">
        <v>339</v>
      </c>
      <c r="D1877" s="84">
        <v>0</v>
      </c>
      <c r="E1877" s="84">
        <v>0</v>
      </c>
      <c r="F1877" s="253">
        <v>0</v>
      </c>
      <c r="G1877" s="186">
        <v>0</v>
      </c>
    </row>
    <row r="1878" spans="1:7" s="46" customFormat="1" ht="25.5" x14ac:dyDescent="0.25">
      <c r="A1878" s="385"/>
      <c r="B1878" s="388"/>
      <c r="C1878" s="52" t="s">
        <v>345</v>
      </c>
      <c r="D1878" s="84">
        <v>0</v>
      </c>
      <c r="E1878" s="84">
        <v>0</v>
      </c>
      <c r="F1878" s="253">
        <v>0</v>
      </c>
      <c r="G1878" s="186">
        <v>0</v>
      </c>
    </row>
    <row r="1879" spans="1:7" s="46" customFormat="1" ht="15" customHeight="1" x14ac:dyDescent="0.25">
      <c r="A1879" s="383"/>
      <c r="B1879" s="386" t="s">
        <v>992</v>
      </c>
      <c r="C1879" s="35" t="s">
        <v>343</v>
      </c>
      <c r="D1879" s="84">
        <f>D1880+D1881+D1882+D1883</f>
        <v>0</v>
      </c>
      <c r="E1879" s="84">
        <f t="shared" ref="E1879" si="364">E1880+E1881+E1882+E1883</f>
        <v>0</v>
      </c>
      <c r="F1879" s="253">
        <v>0</v>
      </c>
      <c r="G1879" s="186">
        <f t="shared" ref="G1879" si="365">G1880+G1881+G1882+G1883</f>
        <v>0</v>
      </c>
    </row>
    <row r="1880" spans="1:7" s="46" customFormat="1" ht="38.25" x14ac:dyDescent="0.25">
      <c r="A1880" s="384"/>
      <c r="B1880" s="387"/>
      <c r="C1880" s="66" t="s">
        <v>344</v>
      </c>
      <c r="D1880" s="84">
        <v>0</v>
      </c>
      <c r="E1880" s="84">
        <v>0</v>
      </c>
      <c r="F1880" s="253">
        <v>0</v>
      </c>
      <c r="G1880" s="186">
        <v>0</v>
      </c>
    </row>
    <row r="1881" spans="1:7" s="46" customFormat="1" ht="51" x14ac:dyDescent="0.25">
      <c r="A1881" s="384"/>
      <c r="B1881" s="387"/>
      <c r="C1881" s="52" t="s">
        <v>83</v>
      </c>
      <c r="D1881" s="84">
        <v>0</v>
      </c>
      <c r="E1881" s="84">
        <v>0</v>
      </c>
      <c r="F1881" s="253">
        <v>0</v>
      </c>
      <c r="G1881" s="186">
        <v>0</v>
      </c>
    </row>
    <row r="1882" spans="1:7" s="46" customFormat="1" ht="51" x14ac:dyDescent="0.25">
      <c r="A1882" s="384"/>
      <c r="B1882" s="387"/>
      <c r="C1882" s="52" t="s">
        <v>339</v>
      </c>
      <c r="D1882" s="84">
        <v>0</v>
      </c>
      <c r="E1882" s="84">
        <v>0</v>
      </c>
      <c r="F1882" s="253">
        <v>0</v>
      </c>
      <c r="G1882" s="186">
        <v>0</v>
      </c>
    </row>
    <row r="1883" spans="1:7" s="46" customFormat="1" ht="25.5" x14ac:dyDescent="0.25">
      <c r="A1883" s="385"/>
      <c r="B1883" s="388"/>
      <c r="C1883" s="52" t="s">
        <v>345</v>
      </c>
      <c r="D1883" s="84">
        <v>0</v>
      </c>
      <c r="E1883" s="84">
        <v>0</v>
      </c>
      <c r="F1883" s="253">
        <v>0</v>
      </c>
      <c r="G1883" s="186">
        <v>0</v>
      </c>
    </row>
    <row r="1884" spans="1:7" s="46" customFormat="1" ht="15" customHeight="1" x14ac:dyDescent="0.25">
      <c r="A1884" s="383"/>
      <c r="B1884" s="386" t="s">
        <v>993</v>
      </c>
      <c r="C1884" s="35" t="s">
        <v>343</v>
      </c>
      <c r="D1884" s="84">
        <f>D1885+D1886+D1887+D1888</f>
        <v>0</v>
      </c>
      <c r="E1884" s="84">
        <f t="shared" ref="E1884" si="366">E1885+E1886+E1887+E1888</f>
        <v>0</v>
      </c>
      <c r="F1884" s="253">
        <v>0</v>
      </c>
      <c r="G1884" s="186">
        <f t="shared" ref="G1884" si="367">G1885+G1886+G1887+G1888</f>
        <v>0</v>
      </c>
    </row>
    <row r="1885" spans="1:7" s="46" customFormat="1" ht="38.25" x14ac:dyDescent="0.25">
      <c r="A1885" s="384"/>
      <c r="B1885" s="387"/>
      <c r="C1885" s="66" t="s">
        <v>344</v>
      </c>
      <c r="D1885" s="84">
        <v>0</v>
      </c>
      <c r="E1885" s="84">
        <v>0</v>
      </c>
      <c r="F1885" s="253">
        <v>0</v>
      </c>
      <c r="G1885" s="186">
        <v>0</v>
      </c>
    </row>
    <row r="1886" spans="1:7" s="46" customFormat="1" ht="51" x14ac:dyDescent="0.25">
      <c r="A1886" s="384"/>
      <c r="B1886" s="387"/>
      <c r="C1886" s="52" t="s">
        <v>83</v>
      </c>
      <c r="D1886" s="84">
        <v>0</v>
      </c>
      <c r="E1886" s="84">
        <v>0</v>
      </c>
      <c r="F1886" s="253">
        <v>0</v>
      </c>
      <c r="G1886" s="186">
        <v>0</v>
      </c>
    </row>
    <row r="1887" spans="1:7" s="46" customFormat="1" ht="51" x14ac:dyDescent="0.25">
      <c r="A1887" s="384"/>
      <c r="B1887" s="387"/>
      <c r="C1887" s="52" t="s">
        <v>339</v>
      </c>
      <c r="D1887" s="84">
        <v>0</v>
      </c>
      <c r="E1887" s="84">
        <v>0</v>
      </c>
      <c r="F1887" s="253">
        <v>0</v>
      </c>
      <c r="G1887" s="186">
        <v>0</v>
      </c>
    </row>
    <row r="1888" spans="1:7" s="46" customFormat="1" ht="25.5" x14ac:dyDescent="0.25">
      <c r="A1888" s="385"/>
      <c r="B1888" s="388"/>
      <c r="C1888" s="52" t="s">
        <v>345</v>
      </c>
      <c r="D1888" s="84">
        <v>0</v>
      </c>
      <c r="E1888" s="84">
        <v>0</v>
      </c>
      <c r="F1888" s="253">
        <v>0</v>
      </c>
      <c r="G1888" s="186">
        <v>0</v>
      </c>
    </row>
    <row r="1889" spans="1:7" s="46" customFormat="1" ht="15" customHeight="1" x14ac:dyDescent="0.25">
      <c r="A1889" s="383"/>
      <c r="B1889" s="386" t="s">
        <v>563</v>
      </c>
      <c r="C1889" s="35" t="s">
        <v>343</v>
      </c>
      <c r="D1889" s="84">
        <f>D1890+D1891+D1892+D1893</f>
        <v>0</v>
      </c>
      <c r="E1889" s="84">
        <v>0</v>
      </c>
      <c r="F1889" s="253">
        <v>0</v>
      </c>
      <c r="G1889" s="186">
        <v>0</v>
      </c>
    </row>
    <row r="1890" spans="1:7" s="46" customFormat="1" ht="38.25" x14ac:dyDescent="0.25">
      <c r="A1890" s="384"/>
      <c r="B1890" s="387"/>
      <c r="C1890" s="66" t="s">
        <v>344</v>
      </c>
      <c r="D1890" s="84">
        <f>D1895+D1900+D1905</f>
        <v>0</v>
      </c>
      <c r="E1890" s="84">
        <v>0</v>
      </c>
      <c r="F1890" s="253">
        <v>0</v>
      </c>
      <c r="G1890" s="186">
        <v>0</v>
      </c>
    </row>
    <row r="1891" spans="1:7" s="46" customFormat="1" ht="51" x14ac:dyDescent="0.25">
      <c r="A1891" s="384"/>
      <c r="B1891" s="387"/>
      <c r="C1891" s="52" t="s">
        <v>83</v>
      </c>
      <c r="D1891" s="84">
        <f t="shared" ref="D1891:D1893" si="368">D1896+D1901+D1906</f>
        <v>0</v>
      </c>
      <c r="E1891" s="84">
        <v>0</v>
      </c>
      <c r="F1891" s="253">
        <v>0</v>
      </c>
      <c r="G1891" s="186">
        <v>0</v>
      </c>
    </row>
    <row r="1892" spans="1:7" s="46" customFormat="1" ht="51" x14ac:dyDescent="0.25">
      <c r="A1892" s="384"/>
      <c r="B1892" s="387"/>
      <c r="C1892" s="52" t="s">
        <v>339</v>
      </c>
      <c r="D1892" s="84">
        <f t="shared" si="368"/>
        <v>0</v>
      </c>
      <c r="E1892" s="84">
        <v>0</v>
      </c>
      <c r="F1892" s="253">
        <v>0</v>
      </c>
      <c r="G1892" s="186">
        <v>0</v>
      </c>
    </row>
    <row r="1893" spans="1:7" s="46" customFormat="1" ht="25.5" x14ac:dyDescent="0.25">
      <c r="A1893" s="385"/>
      <c r="B1893" s="388"/>
      <c r="C1893" s="52" t="s">
        <v>345</v>
      </c>
      <c r="D1893" s="84">
        <f t="shared" si="368"/>
        <v>0</v>
      </c>
      <c r="E1893" s="84">
        <v>0</v>
      </c>
      <c r="F1893" s="253">
        <v>0</v>
      </c>
      <c r="G1893" s="186">
        <v>0</v>
      </c>
    </row>
    <row r="1894" spans="1:7" s="46" customFormat="1" ht="15" customHeight="1" x14ac:dyDescent="0.25">
      <c r="A1894" s="383"/>
      <c r="B1894" s="386" t="s">
        <v>994</v>
      </c>
      <c r="C1894" s="35" t="s">
        <v>343</v>
      </c>
      <c r="D1894" s="84">
        <f>D1895+D1896+D1897+D1898</f>
        <v>0</v>
      </c>
      <c r="E1894" s="84">
        <f t="shared" ref="E1894" si="369">E1895+E1896+E1897+E1898</f>
        <v>0</v>
      </c>
      <c r="F1894" s="253">
        <v>0</v>
      </c>
      <c r="G1894" s="186">
        <f t="shared" ref="G1894" si="370">G1895+G1896+G1897+G1898</f>
        <v>0</v>
      </c>
    </row>
    <row r="1895" spans="1:7" s="46" customFormat="1" ht="38.25" x14ac:dyDescent="0.25">
      <c r="A1895" s="384"/>
      <c r="B1895" s="387"/>
      <c r="C1895" s="66" t="s">
        <v>344</v>
      </c>
      <c r="D1895" s="84">
        <v>0</v>
      </c>
      <c r="E1895" s="84">
        <v>0</v>
      </c>
      <c r="F1895" s="253">
        <v>0</v>
      </c>
      <c r="G1895" s="186">
        <v>0</v>
      </c>
    </row>
    <row r="1896" spans="1:7" s="46" customFormat="1" ht="51" x14ac:dyDescent="0.25">
      <c r="A1896" s="384"/>
      <c r="B1896" s="387"/>
      <c r="C1896" s="52" t="s">
        <v>83</v>
      </c>
      <c r="D1896" s="84">
        <v>0</v>
      </c>
      <c r="E1896" s="84">
        <v>0</v>
      </c>
      <c r="F1896" s="253">
        <v>0</v>
      </c>
      <c r="G1896" s="186">
        <v>0</v>
      </c>
    </row>
    <row r="1897" spans="1:7" s="46" customFormat="1" ht="51" x14ac:dyDescent="0.25">
      <c r="A1897" s="384"/>
      <c r="B1897" s="387"/>
      <c r="C1897" s="52" t="s">
        <v>339</v>
      </c>
      <c r="D1897" s="84">
        <v>0</v>
      </c>
      <c r="E1897" s="84">
        <v>0</v>
      </c>
      <c r="F1897" s="253">
        <v>0</v>
      </c>
      <c r="G1897" s="186">
        <v>0</v>
      </c>
    </row>
    <row r="1898" spans="1:7" s="46" customFormat="1" ht="25.5" x14ac:dyDescent="0.25">
      <c r="A1898" s="385"/>
      <c r="B1898" s="388"/>
      <c r="C1898" s="52" t="s">
        <v>345</v>
      </c>
      <c r="D1898" s="84">
        <v>0</v>
      </c>
      <c r="E1898" s="84">
        <v>0</v>
      </c>
      <c r="F1898" s="253">
        <v>0</v>
      </c>
      <c r="G1898" s="186">
        <v>0</v>
      </c>
    </row>
    <row r="1899" spans="1:7" s="46" customFormat="1" ht="15" customHeight="1" x14ac:dyDescent="0.25">
      <c r="A1899" s="383"/>
      <c r="B1899" s="386" t="s">
        <v>995</v>
      </c>
      <c r="C1899" s="35" t="s">
        <v>343</v>
      </c>
      <c r="D1899" s="84">
        <f>D1900+D1901+D1902+D1903</f>
        <v>0</v>
      </c>
      <c r="E1899" s="84">
        <f t="shared" ref="E1899" si="371">E1900+E1901+E1902+E1903</f>
        <v>0</v>
      </c>
      <c r="F1899" s="253">
        <v>0</v>
      </c>
      <c r="G1899" s="186">
        <f t="shared" ref="G1899" si="372">G1900+G1901+G1902+G1903</f>
        <v>0</v>
      </c>
    </row>
    <row r="1900" spans="1:7" s="46" customFormat="1" ht="38.25" x14ac:dyDescent="0.25">
      <c r="A1900" s="384"/>
      <c r="B1900" s="387"/>
      <c r="C1900" s="66" t="s">
        <v>344</v>
      </c>
      <c r="D1900" s="84">
        <v>0</v>
      </c>
      <c r="E1900" s="84">
        <v>0</v>
      </c>
      <c r="F1900" s="253">
        <v>0</v>
      </c>
      <c r="G1900" s="186">
        <v>0</v>
      </c>
    </row>
    <row r="1901" spans="1:7" s="46" customFormat="1" ht="51" x14ac:dyDescent="0.25">
      <c r="A1901" s="384"/>
      <c r="B1901" s="387"/>
      <c r="C1901" s="52" t="s">
        <v>83</v>
      </c>
      <c r="D1901" s="84">
        <v>0</v>
      </c>
      <c r="E1901" s="84">
        <v>0</v>
      </c>
      <c r="F1901" s="253">
        <v>0</v>
      </c>
      <c r="G1901" s="186">
        <v>0</v>
      </c>
    </row>
    <row r="1902" spans="1:7" s="46" customFormat="1" ht="51" x14ac:dyDescent="0.25">
      <c r="A1902" s="384"/>
      <c r="B1902" s="387"/>
      <c r="C1902" s="52" t="s">
        <v>339</v>
      </c>
      <c r="D1902" s="84">
        <v>0</v>
      </c>
      <c r="E1902" s="84">
        <v>0</v>
      </c>
      <c r="F1902" s="253">
        <v>0</v>
      </c>
      <c r="G1902" s="186">
        <v>0</v>
      </c>
    </row>
    <row r="1903" spans="1:7" s="46" customFormat="1" ht="25.5" x14ac:dyDescent="0.25">
      <c r="A1903" s="385"/>
      <c r="B1903" s="388"/>
      <c r="C1903" s="52" t="s">
        <v>345</v>
      </c>
      <c r="D1903" s="84">
        <v>0</v>
      </c>
      <c r="E1903" s="84">
        <v>0</v>
      </c>
      <c r="F1903" s="253">
        <v>0</v>
      </c>
      <c r="G1903" s="186">
        <v>0</v>
      </c>
    </row>
    <row r="1904" spans="1:7" s="46" customFormat="1" ht="15" customHeight="1" x14ac:dyDescent="0.25">
      <c r="A1904" s="383"/>
      <c r="B1904" s="386" t="s">
        <v>996</v>
      </c>
      <c r="C1904" s="35" t="s">
        <v>343</v>
      </c>
      <c r="D1904" s="84">
        <f>D1905+D1906+D1907+D1908</f>
        <v>0</v>
      </c>
      <c r="E1904" s="84">
        <v>0</v>
      </c>
      <c r="F1904" s="253">
        <v>0</v>
      </c>
      <c r="G1904" s="186">
        <v>0</v>
      </c>
    </row>
    <row r="1905" spans="1:7" s="46" customFormat="1" ht="38.25" x14ac:dyDescent="0.25">
      <c r="A1905" s="384"/>
      <c r="B1905" s="387"/>
      <c r="C1905" s="66" t="s">
        <v>344</v>
      </c>
      <c r="D1905" s="84">
        <v>0</v>
      </c>
      <c r="E1905" s="84">
        <v>0</v>
      </c>
      <c r="F1905" s="253">
        <v>0</v>
      </c>
      <c r="G1905" s="186">
        <v>0</v>
      </c>
    </row>
    <row r="1906" spans="1:7" s="46" customFormat="1" ht="51" x14ac:dyDescent="0.25">
      <c r="A1906" s="384"/>
      <c r="B1906" s="387"/>
      <c r="C1906" s="52" t="s">
        <v>83</v>
      </c>
      <c r="D1906" s="84">
        <v>0</v>
      </c>
      <c r="E1906" s="84">
        <v>0</v>
      </c>
      <c r="F1906" s="253">
        <v>0</v>
      </c>
      <c r="G1906" s="186">
        <v>0</v>
      </c>
    </row>
    <row r="1907" spans="1:7" s="46" customFormat="1" ht="51" x14ac:dyDescent="0.25">
      <c r="A1907" s="384"/>
      <c r="B1907" s="387"/>
      <c r="C1907" s="52" t="s">
        <v>339</v>
      </c>
      <c r="D1907" s="84">
        <v>0</v>
      </c>
      <c r="E1907" s="84">
        <v>0</v>
      </c>
      <c r="F1907" s="253">
        <v>0</v>
      </c>
      <c r="G1907" s="186">
        <v>0</v>
      </c>
    </row>
    <row r="1908" spans="1:7" s="46" customFormat="1" ht="25.5" x14ac:dyDescent="0.25">
      <c r="A1908" s="385"/>
      <c r="B1908" s="388"/>
      <c r="C1908" s="52" t="s">
        <v>345</v>
      </c>
      <c r="D1908" s="84">
        <v>0</v>
      </c>
      <c r="E1908" s="84">
        <v>0</v>
      </c>
      <c r="F1908" s="253">
        <v>0</v>
      </c>
      <c r="G1908" s="186">
        <v>0</v>
      </c>
    </row>
    <row r="1909" spans="1:7" s="46" customFormat="1" ht="15" customHeight="1" x14ac:dyDescent="0.25">
      <c r="A1909" s="767" t="s">
        <v>564</v>
      </c>
      <c r="B1909" s="768"/>
      <c r="C1909" s="286" t="s">
        <v>343</v>
      </c>
      <c r="D1909" s="309">
        <f>D1910+D1911+D1912+D1913</f>
        <v>151919.64000000001</v>
      </c>
      <c r="E1909" s="309">
        <v>97260</v>
      </c>
      <c r="F1909" s="322">
        <f>E1909/D1909</f>
        <v>0.64020688832595962</v>
      </c>
      <c r="G1909" s="311">
        <f t="shared" ref="G1909" si="373">G1910+G1911+G1912+G1913</f>
        <v>97186.95</v>
      </c>
    </row>
    <row r="1910" spans="1:7" s="46" customFormat="1" ht="38.25" x14ac:dyDescent="0.25">
      <c r="A1910" s="769"/>
      <c r="B1910" s="770"/>
      <c r="C1910" s="290" t="s">
        <v>344</v>
      </c>
      <c r="D1910" s="309">
        <f>SUM(D1915+D1940+D1950)</f>
        <v>0</v>
      </c>
      <c r="E1910" s="309">
        <v>0</v>
      </c>
      <c r="F1910" s="322">
        <v>0</v>
      </c>
      <c r="G1910" s="311">
        <v>0</v>
      </c>
    </row>
    <row r="1911" spans="1:7" s="46" customFormat="1" ht="51" x14ac:dyDescent="0.25">
      <c r="A1911" s="769"/>
      <c r="B1911" s="770"/>
      <c r="C1911" s="291" t="s">
        <v>83</v>
      </c>
      <c r="D1911" s="309">
        <f>SUM(D1916+D1941+D1951)</f>
        <v>377</v>
      </c>
      <c r="E1911" s="309">
        <v>188.4</v>
      </c>
      <c r="F1911" s="322">
        <f t="shared" ref="F1911:F1973" si="374">E1911/D1911</f>
        <v>0.49973474801061007</v>
      </c>
      <c r="G1911" s="311">
        <v>125.6</v>
      </c>
    </row>
    <row r="1912" spans="1:7" s="46" customFormat="1" ht="51" x14ac:dyDescent="0.25">
      <c r="A1912" s="769"/>
      <c r="B1912" s="770"/>
      <c r="C1912" s="291" t="s">
        <v>339</v>
      </c>
      <c r="D1912" s="309">
        <f>SUM(D1917+D1942+D1952)</f>
        <v>19542.64</v>
      </c>
      <c r="E1912" s="309">
        <v>8871.6</v>
      </c>
      <c r="F1912" s="322">
        <f t="shared" si="374"/>
        <v>0.45396118436403682</v>
      </c>
      <c r="G1912" s="311">
        <v>8861.35</v>
      </c>
    </row>
    <row r="1913" spans="1:7" s="46" customFormat="1" ht="25.5" x14ac:dyDescent="0.25">
      <c r="A1913" s="771"/>
      <c r="B1913" s="772"/>
      <c r="C1913" s="291" t="s">
        <v>345</v>
      </c>
      <c r="D1913" s="309">
        <f>SUM(D1918+D1943+D1953)</f>
        <v>132000</v>
      </c>
      <c r="E1913" s="309">
        <v>88200</v>
      </c>
      <c r="F1913" s="322">
        <f t="shared" si="374"/>
        <v>0.66818181818181821</v>
      </c>
      <c r="G1913" s="311">
        <v>88200</v>
      </c>
    </row>
    <row r="1914" spans="1:7" s="46" customFormat="1" ht="15" customHeight="1" x14ac:dyDescent="0.25">
      <c r="A1914" s="383"/>
      <c r="B1914" s="386" t="s">
        <v>565</v>
      </c>
      <c r="C1914" s="35" t="s">
        <v>343</v>
      </c>
      <c r="D1914" s="84">
        <f>D1915+D1916+D1917+D1918</f>
        <v>132500</v>
      </c>
      <c r="E1914" s="84">
        <v>88449.9</v>
      </c>
      <c r="F1914" s="253">
        <f t="shared" si="374"/>
        <v>0.66754641509433954</v>
      </c>
      <c r="G1914" s="186">
        <v>88376.85</v>
      </c>
    </row>
    <row r="1915" spans="1:7" s="46" customFormat="1" ht="38.25" x14ac:dyDescent="0.25">
      <c r="A1915" s="384"/>
      <c r="B1915" s="387"/>
      <c r="C1915" s="66" t="s">
        <v>344</v>
      </c>
      <c r="D1915" s="84">
        <f>D1920+D1925+D1930+D1935</f>
        <v>0</v>
      </c>
      <c r="E1915" s="84">
        <v>0</v>
      </c>
      <c r="F1915" s="253">
        <v>0</v>
      </c>
      <c r="G1915" s="186">
        <v>0</v>
      </c>
    </row>
    <row r="1916" spans="1:7" s="46" customFormat="1" ht="51" x14ac:dyDescent="0.25">
      <c r="A1916" s="384"/>
      <c r="B1916" s="387"/>
      <c r="C1916" s="52" t="s">
        <v>83</v>
      </c>
      <c r="D1916" s="84">
        <f>D1921+D1926+D1931+D1936+D1941</f>
        <v>377</v>
      </c>
      <c r="E1916" s="84">
        <v>188.4</v>
      </c>
      <c r="F1916" s="253">
        <f t="shared" si="374"/>
        <v>0.49973474801061007</v>
      </c>
      <c r="G1916" s="186">
        <v>125.6</v>
      </c>
    </row>
    <row r="1917" spans="1:7" s="46" customFormat="1" ht="51" x14ac:dyDescent="0.25">
      <c r="A1917" s="384"/>
      <c r="B1917" s="387"/>
      <c r="C1917" s="52" t="s">
        <v>339</v>
      </c>
      <c r="D1917" s="84">
        <f>D1922+D1927+D1932+D1937+D1942</f>
        <v>123</v>
      </c>
      <c r="E1917" s="84">
        <v>61.5</v>
      </c>
      <c r="F1917" s="253">
        <f t="shared" si="374"/>
        <v>0.5</v>
      </c>
      <c r="G1917" s="186">
        <v>51.25</v>
      </c>
    </row>
    <row r="1918" spans="1:7" s="46" customFormat="1" ht="25.5" x14ac:dyDescent="0.25">
      <c r="A1918" s="385"/>
      <c r="B1918" s="388"/>
      <c r="C1918" s="52" t="s">
        <v>345</v>
      </c>
      <c r="D1918" s="84">
        <f>D1923+D1928+D1933+D1938+D1943</f>
        <v>132000</v>
      </c>
      <c r="E1918" s="84">
        <v>88200</v>
      </c>
      <c r="F1918" s="253">
        <f t="shared" si="374"/>
        <v>0.66818181818181821</v>
      </c>
      <c r="G1918" s="186">
        <v>88200</v>
      </c>
    </row>
    <row r="1919" spans="1:7" s="46" customFormat="1" ht="15" customHeight="1" x14ac:dyDescent="0.25">
      <c r="A1919" s="383"/>
      <c r="B1919" s="386" t="s">
        <v>997</v>
      </c>
      <c r="C1919" s="35" t="s">
        <v>343</v>
      </c>
      <c r="D1919" s="84">
        <f>D1920+D1921+D1922+D1923</f>
        <v>132000</v>
      </c>
      <c r="E1919" s="84">
        <v>88200</v>
      </c>
      <c r="F1919" s="253">
        <f t="shared" si="374"/>
        <v>0.66818181818181821</v>
      </c>
      <c r="G1919" s="186">
        <v>88200</v>
      </c>
    </row>
    <row r="1920" spans="1:7" s="46" customFormat="1" ht="38.25" x14ac:dyDescent="0.25">
      <c r="A1920" s="384"/>
      <c r="B1920" s="387"/>
      <c r="C1920" s="66" t="s">
        <v>344</v>
      </c>
      <c r="D1920" s="84">
        <v>0</v>
      </c>
      <c r="E1920" s="84">
        <v>0</v>
      </c>
      <c r="F1920" s="253">
        <v>0</v>
      </c>
      <c r="G1920" s="186">
        <v>0</v>
      </c>
    </row>
    <row r="1921" spans="1:7" s="46" customFormat="1" ht="51" x14ac:dyDescent="0.25">
      <c r="A1921" s="384"/>
      <c r="B1921" s="387"/>
      <c r="C1921" s="52" t="s">
        <v>83</v>
      </c>
      <c r="D1921" s="84">
        <v>0</v>
      </c>
      <c r="E1921" s="84">
        <v>0</v>
      </c>
      <c r="F1921" s="253">
        <v>0</v>
      </c>
      <c r="G1921" s="186">
        <v>0</v>
      </c>
    </row>
    <row r="1922" spans="1:7" s="46" customFormat="1" ht="51" x14ac:dyDescent="0.25">
      <c r="A1922" s="384"/>
      <c r="B1922" s="387"/>
      <c r="C1922" s="52" t="s">
        <v>339</v>
      </c>
      <c r="D1922" s="84">
        <v>0</v>
      </c>
      <c r="E1922" s="84">
        <v>0</v>
      </c>
      <c r="F1922" s="253">
        <v>0</v>
      </c>
      <c r="G1922" s="186">
        <v>0</v>
      </c>
    </row>
    <row r="1923" spans="1:7" s="46" customFormat="1" ht="25.5" x14ac:dyDescent="0.25">
      <c r="A1923" s="385"/>
      <c r="B1923" s="388"/>
      <c r="C1923" s="65" t="s">
        <v>345</v>
      </c>
      <c r="D1923" s="84">
        <v>132000</v>
      </c>
      <c r="E1923" s="84">
        <v>88200</v>
      </c>
      <c r="F1923" s="253">
        <f t="shared" si="374"/>
        <v>0.66818181818181821</v>
      </c>
      <c r="G1923" s="186">
        <v>88200</v>
      </c>
    </row>
    <row r="1924" spans="1:7" s="46" customFormat="1" ht="15" customHeight="1" x14ac:dyDescent="0.25">
      <c r="A1924" s="383"/>
      <c r="B1924" s="386" t="s">
        <v>998</v>
      </c>
      <c r="C1924" s="35" t="s">
        <v>343</v>
      </c>
      <c r="D1924" s="84">
        <f>D1925+D1926+D1927+D1928</f>
        <v>0</v>
      </c>
      <c r="E1924" s="84">
        <f t="shared" ref="E1924" si="375">E1925+E1926+E1927+E1928</f>
        <v>0</v>
      </c>
      <c r="F1924" s="253">
        <v>0</v>
      </c>
      <c r="G1924" s="186">
        <f t="shared" ref="G1924" si="376">G1925+G1926+G1927+G1928</f>
        <v>0</v>
      </c>
    </row>
    <row r="1925" spans="1:7" s="46" customFormat="1" ht="38.25" x14ac:dyDescent="0.25">
      <c r="A1925" s="384"/>
      <c r="B1925" s="387"/>
      <c r="C1925" s="66" t="s">
        <v>344</v>
      </c>
      <c r="D1925" s="84">
        <v>0</v>
      </c>
      <c r="E1925" s="84">
        <v>0</v>
      </c>
      <c r="F1925" s="253">
        <v>0</v>
      </c>
      <c r="G1925" s="186">
        <v>0</v>
      </c>
    </row>
    <row r="1926" spans="1:7" s="46" customFormat="1" ht="51" x14ac:dyDescent="0.25">
      <c r="A1926" s="384"/>
      <c r="B1926" s="387"/>
      <c r="C1926" s="52" t="s">
        <v>83</v>
      </c>
      <c r="D1926" s="84">
        <v>0</v>
      </c>
      <c r="E1926" s="84">
        <v>0</v>
      </c>
      <c r="F1926" s="253">
        <v>0</v>
      </c>
      <c r="G1926" s="186">
        <v>0</v>
      </c>
    </row>
    <row r="1927" spans="1:7" s="46" customFormat="1" ht="51" x14ac:dyDescent="0.25">
      <c r="A1927" s="384"/>
      <c r="B1927" s="387"/>
      <c r="C1927" s="52" t="s">
        <v>339</v>
      </c>
      <c r="D1927" s="84">
        <v>0</v>
      </c>
      <c r="E1927" s="84">
        <v>0</v>
      </c>
      <c r="F1927" s="253">
        <v>0</v>
      </c>
      <c r="G1927" s="186">
        <v>0</v>
      </c>
    </row>
    <row r="1928" spans="1:7" s="46" customFormat="1" ht="25.5" x14ac:dyDescent="0.25">
      <c r="A1928" s="385"/>
      <c r="B1928" s="388"/>
      <c r="C1928" s="52" t="s">
        <v>345</v>
      </c>
      <c r="D1928" s="84">
        <v>0</v>
      </c>
      <c r="E1928" s="84">
        <v>0</v>
      </c>
      <c r="F1928" s="253">
        <v>0</v>
      </c>
      <c r="G1928" s="186">
        <v>0</v>
      </c>
    </row>
    <row r="1929" spans="1:7" s="46" customFormat="1" ht="15" customHeight="1" x14ac:dyDescent="0.25">
      <c r="A1929" s="383"/>
      <c r="B1929" s="386" t="s">
        <v>999</v>
      </c>
      <c r="C1929" s="35" t="s">
        <v>343</v>
      </c>
      <c r="D1929" s="84">
        <f>D1930+D1931+D1932+D1933</f>
        <v>0</v>
      </c>
      <c r="E1929" s="84">
        <f t="shared" ref="E1929" si="377">E1930+E1931+E1932+E1933</f>
        <v>0</v>
      </c>
      <c r="F1929" s="253">
        <v>0</v>
      </c>
      <c r="G1929" s="186">
        <f t="shared" ref="G1929" si="378">G1930+G1931+G1932+G1933</f>
        <v>0</v>
      </c>
    </row>
    <row r="1930" spans="1:7" s="46" customFormat="1" ht="38.25" x14ac:dyDescent="0.25">
      <c r="A1930" s="384"/>
      <c r="B1930" s="387"/>
      <c r="C1930" s="66" t="s">
        <v>344</v>
      </c>
      <c r="D1930" s="84">
        <v>0</v>
      </c>
      <c r="E1930" s="84">
        <v>0</v>
      </c>
      <c r="F1930" s="253">
        <v>0</v>
      </c>
      <c r="G1930" s="186">
        <v>0</v>
      </c>
    </row>
    <row r="1931" spans="1:7" s="46" customFormat="1" ht="51" x14ac:dyDescent="0.25">
      <c r="A1931" s="384"/>
      <c r="B1931" s="387"/>
      <c r="C1931" s="52" t="s">
        <v>83</v>
      </c>
      <c r="D1931" s="84">
        <v>0</v>
      </c>
      <c r="E1931" s="84">
        <v>0</v>
      </c>
      <c r="F1931" s="253">
        <v>0</v>
      </c>
      <c r="G1931" s="186">
        <v>0</v>
      </c>
    </row>
    <row r="1932" spans="1:7" s="46" customFormat="1" ht="51" x14ac:dyDescent="0.25">
      <c r="A1932" s="384"/>
      <c r="B1932" s="387"/>
      <c r="C1932" s="52" t="s">
        <v>339</v>
      </c>
      <c r="D1932" s="84">
        <v>0</v>
      </c>
      <c r="E1932" s="84">
        <v>0</v>
      </c>
      <c r="F1932" s="253">
        <v>0</v>
      </c>
      <c r="G1932" s="186">
        <v>0</v>
      </c>
    </row>
    <row r="1933" spans="1:7" s="46" customFormat="1" ht="25.5" x14ac:dyDescent="0.25">
      <c r="A1933" s="385"/>
      <c r="B1933" s="388"/>
      <c r="C1933" s="52" t="s">
        <v>345</v>
      </c>
      <c r="D1933" s="84">
        <v>0</v>
      </c>
      <c r="E1933" s="84">
        <v>0</v>
      </c>
      <c r="F1933" s="253">
        <v>0</v>
      </c>
      <c r="G1933" s="186">
        <v>0</v>
      </c>
    </row>
    <row r="1934" spans="1:7" s="46" customFormat="1" ht="15" customHeight="1" x14ac:dyDescent="0.25">
      <c r="A1934" s="383"/>
      <c r="B1934" s="386" t="s">
        <v>1000</v>
      </c>
      <c r="C1934" s="35" t="s">
        <v>343</v>
      </c>
      <c r="D1934" s="84">
        <f>D1935+D1936+D1937+D1938</f>
        <v>500</v>
      </c>
      <c r="E1934" s="84">
        <f>E1935+E1936+E1937+E1938</f>
        <v>249.9</v>
      </c>
      <c r="F1934" s="253">
        <f t="shared" si="374"/>
        <v>0.49980000000000002</v>
      </c>
      <c r="G1934" s="186">
        <f>G1935+G1936+G1937+G1938</f>
        <v>176.85</v>
      </c>
    </row>
    <row r="1935" spans="1:7" s="46" customFormat="1" ht="38.25" x14ac:dyDescent="0.25">
      <c r="A1935" s="384"/>
      <c r="B1935" s="387"/>
      <c r="C1935" s="66" t="s">
        <v>344</v>
      </c>
      <c r="D1935" s="84">
        <v>0</v>
      </c>
      <c r="E1935" s="84">
        <v>0</v>
      </c>
      <c r="F1935" s="253">
        <v>0</v>
      </c>
      <c r="G1935" s="186">
        <v>0</v>
      </c>
    </row>
    <row r="1936" spans="1:7" s="46" customFormat="1" ht="51" x14ac:dyDescent="0.25">
      <c r="A1936" s="384"/>
      <c r="B1936" s="387"/>
      <c r="C1936" s="52" t="s">
        <v>83</v>
      </c>
      <c r="D1936" s="84">
        <v>377</v>
      </c>
      <c r="E1936" s="84">
        <v>188.4</v>
      </c>
      <c r="F1936" s="253">
        <f t="shared" si="374"/>
        <v>0.49973474801061007</v>
      </c>
      <c r="G1936" s="186">
        <v>125.6</v>
      </c>
    </row>
    <row r="1937" spans="1:7" s="46" customFormat="1" ht="51" x14ac:dyDescent="0.25">
      <c r="A1937" s="384"/>
      <c r="B1937" s="387"/>
      <c r="C1937" s="65" t="s">
        <v>339</v>
      </c>
      <c r="D1937" s="84">
        <v>123</v>
      </c>
      <c r="E1937" s="84">
        <v>61.5</v>
      </c>
      <c r="F1937" s="253">
        <f t="shared" si="374"/>
        <v>0.5</v>
      </c>
      <c r="G1937" s="186">
        <v>51.25</v>
      </c>
    </row>
    <row r="1938" spans="1:7" s="46" customFormat="1" ht="25.5" x14ac:dyDescent="0.25">
      <c r="A1938" s="385"/>
      <c r="B1938" s="388"/>
      <c r="C1938" s="52" t="s">
        <v>345</v>
      </c>
      <c r="D1938" s="84">
        <v>0</v>
      </c>
      <c r="E1938" s="84">
        <v>0</v>
      </c>
      <c r="F1938" s="253">
        <v>0</v>
      </c>
      <c r="G1938" s="186">
        <v>0</v>
      </c>
    </row>
    <row r="1939" spans="1:7" s="46" customFormat="1" ht="15" customHeight="1" x14ac:dyDescent="0.25">
      <c r="A1939" s="383"/>
      <c r="B1939" s="386" t="s">
        <v>566</v>
      </c>
      <c r="C1939" s="35" t="s">
        <v>343</v>
      </c>
      <c r="D1939" s="84">
        <f>D1940+D1941+D1942+D1943</f>
        <v>0</v>
      </c>
      <c r="E1939" s="84">
        <f t="shared" ref="E1939" si="379">E1940+E1941+E1942+E1943</f>
        <v>0</v>
      </c>
      <c r="F1939" s="253">
        <v>0</v>
      </c>
      <c r="G1939" s="186">
        <f t="shared" ref="G1939" si="380">G1940+G1941+G1942+G1943</f>
        <v>0</v>
      </c>
    </row>
    <row r="1940" spans="1:7" s="46" customFormat="1" ht="38.25" x14ac:dyDescent="0.25">
      <c r="A1940" s="384"/>
      <c r="B1940" s="387"/>
      <c r="C1940" s="66" t="s">
        <v>344</v>
      </c>
      <c r="D1940" s="84">
        <v>0</v>
      </c>
      <c r="E1940" s="84">
        <v>0</v>
      </c>
      <c r="F1940" s="253">
        <v>0</v>
      </c>
      <c r="G1940" s="186">
        <v>0</v>
      </c>
    </row>
    <row r="1941" spans="1:7" s="46" customFormat="1" ht="51" x14ac:dyDescent="0.25">
      <c r="A1941" s="384"/>
      <c r="B1941" s="387"/>
      <c r="C1941" s="52" t="s">
        <v>83</v>
      </c>
      <c r="D1941" s="84">
        <v>0</v>
      </c>
      <c r="E1941" s="84">
        <v>0</v>
      </c>
      <c r="F1941" s="253">
        <v>0</v>
      </c>
      <c r="G1941" s="186">
        <v>0</v>
      </c>
    </row>
    <row r="1942" spans="1:7" s="46" customFormat="1" ht="51" x14ac:dyDescent="0.25">
      <c r="A1942" s="384"/>
      <c r="B1942" s="387"/>
      <c r="C1942" s="52" t="s">
        <v>339</v>
      </c>
      <c r="D1942" s="84">
        <v>0</v>
      </c>
      <c r="E1942" s="84">
        <v>0</v>
      </c>
      <c r="F1942" s="253">
        <v>0</v>
      </c>
      <c r="G1942" s="186">
        <v>0</v>
      </c>
    </row>
    <row r="1943" spans="1:7" s="46" customFormat="1" ht="25.5" x14ac:dyDescent="0.25">
      <c r="A1943" s="385"/>
      <c r="B1943" s="388"/>
      <c r="C1943" s="52" t="s">
        <v>345</v>
      </c>
      <c r="D1943" s="84">
        <v>0</v>
      </c>
      <c r="E1943" s="84">
        <v>0</v>
      </c>
      <c r="F1943" s="253">
        <v>0</v>
      </c>
      <c r="G1943" s="186">
        <v>0</v>
      </c>
    </row>
    <row r="1944" spans="1:7" s="46" customFormat="1" ht="15" customHeight="1" x14ac:dyDescent="0.25">
      <c r="A1944" s="383"/>
      <c r="B1944" s="386" t="s">
        <v>1001</v>
      </c>
      <c r="C1944" s="35" t="s">
        <v>343</v>
      </c>
      <c r="D1944" s="84">
        <f>D1945+D1946+D1947+D1948</f>
        <v>0</v>
      </c>
      <c r="E1944" s="84">
        <f t="shared" ref="E1944" si="381">E1945+E1946+E1947+E1948</f>
        <v>0</v>
      </c>
      <c r="F1944" s="253">
        <v>0</v>
      </c>
      <c r="G1944" s="186">
        <f t="shared" ref="G1944" si="382">G1945+G1946+G1947+G1948</f>
        <v>0</v>
      </c>
    </row>
    <row r="1945" spans="1:7" s="46" customFormat="1" ht="38.25" x14ac:dyDescent="0.25">
      <c r="A1945" s="384"/>
      <c r="B1945" s="387"/>
      <c r="C1945" s="66" t="s">
        <v>344</v>
      </c>
      <c r="D1945" s="84">
        <v>0</v>
      </c>
      <c r="E1945" s="84">
        <v>0</v>
      </c>
      <c r="F1945" s="253">
        <v>0</v>
      </c>
      <c r="G1945" s="186">
        <v>0</v>
      </c>
    </row>
    <row r="1946" spans="1:7" s="46" customFormat="1" ht="51" x14ac:dyDescent="0.25">
      <c r="A1946" s="384"/>
      <c r="B1946" s="387"/>
      <c r="C1946" s="52" t="s">
        <v>83</v>
      </c>
      <c r="D1946" s="84">
        <v>0</v>
      </c>
      <c r="E1946" s="84">
        <v>0</v>
      </c>
      <c r="F1946" s="253">
        <v>0</v>
      </c>
      <c r="G1946" s="186">
        <v>0</v>
      </c>
    </row>
    <row r="1947" spans="1:7" s="46" customFormat="1" ht="51" x14ac:dyDescent="0.25">
      <c r="A1947" s="384"/>
      <c r="B1947" s="387"/>
      <c r="C1947" s="52" t="s">
        <v>339</v>
      </c>
      <c r="D1947" s="84">
        <v>0</v>
      </c>
      <c r="E1947" s="84">
        <v>0</v>
      </c>
      <c r="F1947" s="253">
        <v>0</v>
      </c>
      <c r="G1947" s="186">
        <v>0</v>
      </c>
    </row>
    <row r="1948" spans="1:7" s="46" customFormat="1" ht="25.5" x14ac:dyDescent="0.25">
      <c r="A1948" s="385"/>
      <c r="B1948" s="388"/>
      <c r="C1948" s="52" t="s">
        <v>345</v>
      </c>
      <c r="D1948" s="84">
        <v>0</v>
      </c>
      <c r="E1948" s="84">
        <v>0</v>
      </c>
      <c r="F1948" s="253">
        <v>0</v>
      </c>
      <c r="G1948" s="186">
        <v>0</v>
      </c>
    </row>
    <row r="1949" spans="1:7" s="46" customFormat="1" ht="15" customHeight="1" x14ac:dyDescent="0.25">
      <c r="A1949" s="383"/>
      <c r="B1949" s="386" t="s">
        <v>567</v>
      </c>
      <c r="C1949" s="35" t="s">
        <v>343</v>
      </c>
      <c r="D1949" s="84">
        <f>D1950+D1951+D1952+D1953</f>
        <v>19419.64</v>
      </c>
      <c r="E1949" s="84">
        <v>8810.1029999999992</v>
      </c>
      <c r="F1949" s="253">
        <f t="shared" si="374"/>
        <v>0.45366973847094999</v>
      </c>
      <c r="G1949" s="186">
        <v>8810.1029999999992</v>
      </c>
    </row>
    <row r="1950" spans="1:7" s="46" customFormat="1" ht="38.25" x14ac:dyDescent="0.25">
      <c r="A1950" s="384"/>
      <c r="B1950" s="387"/>
      <c r="C1950" s="66" t="s">
        <v>344</v>
      </c>
      <c r="D1950" s="84">
        <f>D1955+D1960</f>
        <v>0</v>
      </c>
      <c r="E1950" s="84">
        <f>E1955+E1967</f>
        <v>294789.72000000003</v>
      </c>
      <c r="F1950" s="253">
        <v>0</v>
      </c>
      <c r="G1950" s="186">
        <f>G1955+G1967</f>
        <v>278812.39</v>
      </c>
    </row>
    <row r="1951" spans="1:7" s="46" customFormat="1" ht="51" x14ac:dyDescent="0.25">
      <c r="A1951" s="384"/>
      <c r="B1951" s="387"/>
      <c r="C1951" s="52" t="s">
        <v>83</v>
      </c>
      <c r="D1951" s="84">
        <f>D1956+D1961</f>
        <v>0</v>
      </c>
      <c r="E1951" s="84">
        <f>E1956+E1968</f>
        <v>6783.33</v>
      </c>
      <c r="F1951" s="253">
        <v>0</v>
      </c>
      <c r="G1951" s="186">
        <f>G1956+G1968</f>
        <v>6214.7099999999991</v>
      </c>
    </row>
    <row r="1952" spans="1:7" s="46" customFormat="1" ht="51" x14ac:dyDescent="0.25">
      <c r="A1952" s="384"/>
      <c r="B1952" s="387"/>
      <c r="C1952" s="52" t="s">
        <v>339</v>
      </c>
      <c r="D1952" s="84">
        <f>D1957+D1962</f>
        <v>19419.64</v>
      </c>
      <c r="E1952" s="84">
        <v>8810.1029999999992</v>
      </c>
      <c r="F1952" s="253">
        <f t="shared" si="374"/>
        <v>0.45366973847094999</v>
      </c>
      <c r="G1952" s="186">
        <v>8810.1029999999992</v>
      </c>
    </row>
    <row r="1953" spans="1:7" s="46" customFormat="1" ht="25.5" x14ac:dyDescent="0.25">
      <c r="A1953" s="385"/>
      <c r="B1953" s="388"/>
      <c r="C1953" s="52" t="s">
        <v>345</v>
      </c>
      <c r="D1953" s="84">
        <f>D1958+D1964</f>
        <v>0</v>
      </c>
      <c r="E1953" s="84">
        <f>E1958+E1970</f>
        <v>6345.89</v>
      </c>
      <c r="F1953" s="253">
        <v>0</v>
      </c>
      <c r="G1953" s="186">
        <f>G1958+G1970</f>
        <v>6345.89</v>
      </c>
    </row>
    <row r="1954" spans="1:7" s="46" customFormat="1" ht="15" customHeight="1" x14ac:dyDescent="0.25">
      <c r="A1954" s="383"/>
      <c r="B1954" s="386" t="s">
        <v>1002</v>
      </c>
      <c r="C1954" s="35" t="s">
        <v>343</v>
      </c>
      <c r="D1954" s="84">
        <f>D1955+D1956+D1957+D1958</f>
        <v>19419.64</v>
      </c>
      <c r="E1954" s="84">
        <v>8810.1029999999992</v>
      </c>
      <c r="F1954" s="253">
        <f t="shared" si="374"/>
        <v>0.45366973847094999</v>
      </c>
      <c r="G1954" s="186">
        <v>8810.1029999999992</v>
      </c>
    </row>
    <row r="1955" spans="1:7" s="46" customFormat="1" ht="38.25" x14ac:dyDescent="0.25">
      <c r="A1955" s="384"/>
      <c r="B1955" s="387"/>
      <c r="C1955" s="66" t="s">
        <v>344</v>
      </c>
      <c r="D1955" s="84">
        <v>0</v>
      </c>
      <c r="E1955" s="84">
        <v>0</v>
      </c>
      <c r="F1955" s="253">
        <v>0</v>
      </c>
      <c r="G1955" s="186">
        <v>0</v>
      </c>
    </row>
    <row r="1956" spans="1:7" s="46" customFormat="1" ht="51" x14ac:dyDescent="0.25">
      <c r="A1956" s="384"/>
      <c r="B1956" s="387"/>
      <c r="C1956" s="52" t="s">
        <v>83</v>
      </c>
      <c r="D1956" s="84">
        <v>0</v>
      </c>
      <c r="E1956" s="84">
        <v>0</v>
      </c>
      <c r="F1956" s="253">
        <v>0</v>
      </c>
      <c r="G1956" s="186">
        <v>0</v>
      </c>
    </row>
    <row r="1957" spans="1:7" s="46" customFormat="1" ht="51" x14ac:dyDescent="0.25">
      <c r="A1957" s="384"/>
      <c r="B1957" s="387"/>
      <c r="C1957" s="65" t="s">
        <v>339</v>
      </c>
      <c r="D1957" s="84">
        <v>19419.64</v>
      </c>
      <c r="E1957" s="84">
        <v>8810.1029999999992</v>
      </c>
      <c r="F1957" s="253">
        <f t="shared" si="374"/>
        <v>0.45366973847094999</v>
      </c>
      <c r="G1957" s="186">
        <v>8810.1029999999992</v>
      </c>
    </row>
    <row r="1958" spans="1:7" s="46" customFormat="1" ht="25.5" x14ac:dyDescent="0.25">
      <c r="A1958" s="385"/>
      <c r="B1958" s="388"/>
      <c r="C1958" s="52" t="s">
        <v>345</v>
      </c>
      <c r="D1958" s="84">
        <v>0</v>
      </c>
      <c r="E1958" s="84">
        <v>0</v>
      </c>
      <c r="F1958" s="253">
        <v>0</v>
      </c>
      <c r="G1958" s="186">
        <v>0</v>
      </c>
    </row>
    <row r="1959" spans="1:7" s="46" customFormat="1" ht="15" customHeight="1" x14ac:dyDescent="0.25">
      <c r="A1959" s="383"/>
      <c r="B1959" s="386" t="s">
        <v>1003</v>
      </c>
      <c r="C1959" s="35" t="s">
        <v>343</v>
      </c>
      <c r="D1959" s="84">
        <f>D1960+D1961+D1962+D1964</f>
        <v>0</v>
      </c>
      <c r="E1959" s="84">
        <f>E1960+E1961+E1962+E1964</f>
        <v>0</v>
      </c>
      <c r="F1959" s="253">
        <v>0</v>
      </c>
      <c r="G1959" s="186">
        <f>G1960+G1961+G1962+G1964</f>
        <v>0</v>
      </c>
    </row>
    <row r="1960" spans="1:7" s="46" customFormat="1" ht="38.25" x14ac:dyDescent="0.25">
      <c r="A1960" s="384"/>
      <c r="B1960" s="387"/>
      <c r="C1960" s="66" t="s">
        <v>344</v>
      </c>
      <c r="D1960" s="84">
        <v>0</v>
      </c>
      <c r="E1960" s="84">
        <v>0</v>
      </c>
      <c r="F1960" s="253">
        <v>0</v>
      </c>
      <c r="G1960" s="186">
        <v>0</v>
      </c>
    </row>
    <row r="1961" spans="1:7" s="46" customFormat="1" ht="51" x14ac:dyDescent="0.25">
      <c r="A1961" s="384"/>
      <c r="B1961" s="387"/>
      <c r="C1961" s="52" t="s">
        <v>83</v>
      </c>
      <c r="D1961" s="84">
        <v>0</v>
      </c>
      <c r="E1961" s="84">
        <v>0</v>
      </c>
      <c r="F1961" s="253">
        <v>0</v>
      </c>
      <c r="G1961" s="186">
        <v>0</v>
      </c>
    </row>
    <row r="1962" spans="1:7" s="46" customFormat="1" ht="51" x14ac:dyDescent="0.25">
      <c r="A1962" s="384"/>
      <c r="B1962" s="387"/>
      <c r="C1962" s="52" t="s">
        <v>339</v>
      </c>
      <c r="D1962" s="84">
        <v>0</v>
      </c>
      <c r="E1962" s="84">
        <v>0</v>
      </c>
      <c r="F1962" s="253">
        <v>0</v>
      </c>
      <c r="G1962" s="186">
        <v>0</v>
      </c>
    </row>
    <row r="1963" spans="1:7" s="46" customFormat="1" x14ac:dyDescent="0.25">
      <c r="A1963" s="384"/>
      <c r="B1963" s="387"/>
      <c r="C1963" s="52"/>
      <c r="D1963" s="84"/>
      <c r="E1963" s="84"/>
      <c r="F1963" s="253">
        <v>0</v>
      </c>
      <c r="G1963" s="186"/>
    </row>
    <row r="1964" spans="1:7" s="46" customFormat="1" ht="25.5" x14ac:dyDescent="0.25">
      <c r="A1964" s="385"/>
      <c r="B1964" s="388"/>
      <c r="C1964" s="52" t="s">
        <v>345</v>
      </c>
      <c r="D1964" s="84">
        <v>0</v>
      </c>
      <c r="E1964" s="84">
        <v>0</v>
      </c>
      <c r="F1964" s="253">
        <v>0</v>
      </c>
      <c r="G1964" s="186">
        <v>0</v>
      </c>
    </row>
    <row r="1965" spans="1:7" ht="15.75" x14ac:dyDescent="0.25">
      <c r="A1965" s="449" t="s">
        <v>408</v>
      </c>
      <c r="B1965" s="450"/>
      <c r="C1965" s="450"/>
      <c r="D1965" s="450"/>
      <c r="E1965" s="450"/>
      <c r="F1965" s="450"/>
      <c r="G1965" s="451"/>
    </row>
    <row r="1966" spans="1:7" ht="15" customHeight="1" x14ac:dyDescent="0.25">
      <c r="A1966" s="608"/>
      <c r="B1966" s="608" t="s">
        <v>10</v>
      </c>
      <c r="C1966" s="157" t="s">
        <v>11</v>
      </c>
      <c r="D1966" s="149">
        <f>SUM(D1967:D1968)</f>
        <v>546077.79999999993</v>
      </c>
      <c r="E1966" s="149">
        <f>SUM(E1967:E1968)</f>
        <v>301573.05000000005</v>
      </c>
      <c r="F1966" s="199">
        <f t="shared" si="374"/>
        <v>0.55225290242525893</v>
      </c>
      <c r="G1966" s="149">
        <f>SUM(G1967:G1968)</f>
        <v>285027.10000000003</v>
      </c>
    </row>
    <row r="1967" spans="1:7" ht="63.75" x14ac:dyDescent="0.25">
      <c r="A1967" s="609"/>
      <c r="B1967" s="609"/>
      <c r="C1967" s="157" t="s">
        <v>12</v>
      </c>
      <c r="D1967" s="149">
        <f>SUM(D1970+D2018+D2046+D2072+D2080+D2092+D2126+D2162+D2176+D2192+D2233)</f>
        <v>514170.79999999993</v>
      </c>
      <c r="E1967" s="149">
        <f>SUM(E1970+E2018+E2046+E2072+E2080+E2092+E2126+E2162+E2176+E2192+E2233)</f>
        <v>294789.72000000003</v>
      </c>
      <c r="F1967" s="199">
        <f t="shared" si="374"/>
        <v>0.57333034081281953</v>
      </c>
      <c r="G1967" s="149">
        <f>SUM(G1970+G2018+G2046+G2072+G2080+G2092+G2126+G2162+G2176+G2192+G2233)</f>
        <v>278812.39</v>
      </c>
    </row>
    <row r="1968" spans="1:7" ht="59.25" customHeight="1" x14ac:dyDescent="0.25">
      <c r="A1968" s="610"/>
      <c r="B1968" s="610"/>
      <c r="C1968" s="157" t="s">
        <v>409</v>
      </c>
      <c r="D1968" s="149">
        <f>SUM(D1971+D2019+D2093+D2150)</f>
        <v>31907</v>
      </c>
      <c r="E1968" s="149">
        <f>SUM(E1971+E2019+E2093+E2150)</f>
        <v>6783.33</v>
      </c>
      <c r="F1968" s="199">
        <f t="shared" si="374"/>
        <v>0.21259692230545021</v>
      </c>
      <c r="G1968" s="149">
        <f>SUM(G1971+G2019+G2093+G2150)</f>
        <v>6214.7099999999991</v>
      </c>
    </row>
    <row r="1969" spans="1:7" ht="15" customHeight="1" x14ac:dyDescent="0.25">
      <c r="A1969" s="562" t="s">
        <v>410</v>
      </c>
      <c r="B1969" s="563"/>
      <c r="C1969" s="334" t="s">
        <v>11</v>
      </c>
      <c r="D1969" s="335">
        <f>SUM(D1970:D1971)</f>
        <v>19554.400000000001</v>
      </c>
      <c r="E1969" s="335">
        <f>SUM(E1970:E1971)</f>
        <v>6557.5</v>
      </c>
      <c r="F1969" s="322">
        <f t="shared" si="374"/>
        <v>0.33534652047620994</v>
      </c>
      <c r="G1969" s="335">
        <f>SUM(G1970:G1971)</f>
        <v>6557.5</v>
      </c>
    </row>
    <row r="1970" spans="1:7" ht="63.75" x14ac:dyDescent="0.25">
      <c r="A1970" s="564"/>
      <c r="B1970" s="565"/>
      <c r="C1970" s="334" t="s">
        <v>12</v>
      </c>
      <c r="D1970" s="335">
        <f>SUM(D1973+D1993+D2000+D2004+D2013)</f>
        <v>18760</v>
      </c>
      <c r="E1970" s="335">
        <f>SUM(E1973+E1993+E2000+E2004+E2013)</f>
        <v>6345.89</v>
      </c>
      <c r="F1970" s="322">
        <f t="shared" si="374"/>
        <v>0.33826705756929637</v>
      </c>
      <c r="G1970" s="335">
        <f>SUM(G1973+G1993+G2000+G2004+G2013)</f>
        <v>6345.89</v>
      </c>
    </row>
    <row r="1971" spans="1:7" ht="51" x14ac:dyDescent="0.25">
      <c r="A1971" s="566"/>
      <c r="B1971" s="567"/>
      <c r="C1971" s="334" t="s">
        <v>409</v>
      </c>
      <c r="D1971" s="335">
        <f>SUM(D2005)</f>
        <v>794.4</v>
      </c>
      <c r="E1971" s="335">
        <f>SUM(E2005)</f>
        <v>211.61</v>
      </c>
      <c r="F1971" s="322">
        <f t="shared" si="374"/>
        <v>0.26637713997985901</v>
      </c>
      <c r="G1971" s="335">
        <f>SUM(G2005)</f>
        <v>211.61</v>
      </c>
    </row>
    <row r="1972" spans="1:7" ht="41.25" customHeight="1" x14ac:dyDescent="0.25">
      <c r="A1972" s="361" t="s">
        <v>411</v>
      </c>
      <c r="B1972" s="591" t="s">
        <v>412</v>
      </c>
      <c r="C1972" s="42" t="s">
        <v>944</v>
      </c>
      <c r="D1972" s="122">
        <f>SUM(D1973:D1974)</f>
        <v>13895.4</v>
      </c>
      <c r="E1972" s="122">
        <f>SUM(E1973:E1974)</f>
        <v>5545.96</v>
      </c>
      <c r="F1972" s="253">
        <f t="shared" si="374"/>
        <v>0.3991220116009615</v>
      </c>
      <c r="G1972" s="122">
        <f>SUM(G1976:G1991)</f>
        <v>5545.96</v>
      </c>
    </row>
    <row r="1973" spans="1:7" ht="36" customHeight="1" x14ac:dyDescent="0.25">
      <c r="A1973" s="582"/>
      <c r="B1973" s="597"/>
      <c r="C1973" s="42" t="s">
        <v>12</v>
      </c>
      <c r="D1973" s="122">
        <f>SUM(D1976:D1991)</f>
        <v>13895.4</v>
      </c>
      <c r="E1973" s="122">
        <f>SUM(E1976:E1991)</f>
        <v>5545.96</v>
      </c>
      <c r="F1973" s="253">
        <f t="shared" si="374"/>
        <v>0.3991220116009615</v>
      </c>
      <c r="G1973" s="122">
        <f>SUM(G1976:G1991)</f>
        <v>5545.96</v>
      </c>
    </row>
    <row r="1974" spans="1:7" ht="48.75" customHeight="1" x14ac:dyDescent="0.25">
      <c r="A1974" s="582"/>
      <c r="B1974" s="597"/>
      <c r="C1974" s="42" t="s">
        <v>83</v>
      </c>
      <c r="D1974" s="122">
        <v>0</v>
      </c>
      <c r="E1974" s="122">
        <v>0</v>
      </c>
      <c r="F1974" s="253">
        <v>0</v>
      </c>
      <c r="G1974" s="122">
        <v>0</v>
      </c>
    </row>
    <row r="1975" spans="1:7" ht="59.25" customHeight="1" x14ac:dyDescent="0.25">
      <c r="A1975" s="362"/>
      <c r="B1975" s="592"/>
      <c r="C1975" s="42" t="s">
        <v>413</v>
      </c>
      <c r="D1975" s="122">
        <v>0</v>
      </c>
      <c r="E1975" s="122">
        <v>0</v>
      </c>
      <c r="F1975" s="253">
        <v>0</v>
      </c>
      <c r="G1975" s="122">
        <v>0</v>
      </c>
    </row>
    <row r="1976" spans="1:7" ht="15" customHeight="1" x14ac:dyDescent="0.25">
      <c r="A1976" s="394" t="s">
        <v>15</v>
      </c>
      <c r="B1976" s="591" t="s">
        <v>817</v>
      </c>
      <c r="C1976" s="361" t="s">
        <v>12</v>
      </c>
      <c r="D1976" s="359">
        <v>1341.4</v>
      </c>
      <c r="E1976" s="359">
        <v>351.2</v>
      </c>
      <c r="F1976" s="364">
        <f>E1976/D1976</f>
        <v>0.26181601312062019</v>
      </c>
      <c r="G1976" s="359">
        <v>351.2</v>
      </c>
    </row>
    <row r="1977" spans="1:7" ht="84" customHeight="1" x14ac:dyDescent="0.25">
      <c r="A1977" s="559"/>
      <c r="B1977" s="592"/>
      <c r="C1977" s="362"/>
      <c r="D1977" s="360"/>
      <c r="E1977" s="360"/>
      <c r="F1977" s="370"/>
      <c r="G1977" s="360"/>
    </row>
    <row r="1978" spans="1:7" ht="15" customHeight="1" x14ac:dyDescent="0.25">
      <c r="A1978" s="394" t="s">
        <v>414</v>
      </c>
      <c r="B1978" s="374" t="s">
        <v>818</v>
      </c>
      <c r="C1978" s="361" t="s">
        <v>12</v>
      </c>
      <c r="D1978" s="359">
        <v>100</v>
      </c>
      <c r="E1978" s="359">
        <v>97.27</v>
      </c>
      <c r="F1978" s="364">
        <f>E1978/D1978</f>
        <v>0.97270000000000001</v>
      </c>
      <c r="G1978" s="359">
        <v>97.27</v>
      </c>
    </row>
    <row r="1979" spans="1:7" x14ac:dyDescent="0.25">
      <c r="A1979" s="395"/>
      <c r="B1979" s="379"/>
      <c r="C1979" s="582"/>
      <c r="D1979" s="590"/>
      <c r="E1979" s="590"/>
      <c r="F1979" s="593"/>
      <c r="G1979" s="590"/>
    </row>
    <row r="1980" spans="1:7" ht="105" customHeight="1" x14ac:dyDescent="0.25">
      <c r="A1980" s="559"/>
      <c r="B1980" s="375"/>
      <c r="C1980" s="362"/>
      <c r="D1980" s="360"/>
      <c r="E1980" s="360"/>
      <c r="F1980" s="371"/>
      <c r="G1980" s="360"/>
    </row>
    <row r="1981" spans="1:7" ht="63.75" x14ac:dyDescent="0.25">
      <c r="A1981" s="55" t="s">
        <v>17</v>
      </c>
      <c r="B1981" s="223" t="s">
        <v>819</v>
      </c>
      <c r="C1981" s="58" t="s">
        <v>12</v>
      </c>
      <c r="D1981" s="122">
        <v>3250</v>
      </c>
      <c r="E1981" s="122">
        <v>1428.61</v>
      </c>
      <c r="F1981" s="255">
        <f>E1981/D1981</f>
        <v>0.43957230769230765</v>
      </c>
      <c r="G1981" s="122">
        <v>1428.61</v>
      </c>
    </row>
    <row r="1982" spans="1:7" ht="63.75" x14ac:dyDescent="0.25">
      <c r="A1982" s="55" t="s">
        <v>415</v>
      </c>
      <c r="B1982" s="56" t="s">
        <v>820</v>
      </c>
      <c r="C1982" s="58" t="s">
        <v>12</v>
      </c>
      <c r="D1982" s="122">
        <v>1400</v>
      </c>
      <c r="E1982" s="122">
        <v>1274.67</v>
      </c>
      <c r="F1982" s="255">
        <f t="shared" ref="F1982:F1983" si="383">E1982/D1982</f>
        <v>0.91047857142857147</v>
      </c>
      <c r="G1982" s="122">
        <v>1274.67</v>
      </c>
    </row>
    <row r="1983" spans="1:7" ht="63.75" x14ac:dyDescent="0.25">
      <c r="A1983" s="55" t="s">
        <v>416</v>
      </c>
      <c r="B1983" s="56" t="s">
        <v>821</v>
      </c>
      <c r="C1983" s="58" t="s">
        <v>12</v>
      </c>
      <c r="D1983" s="122">
        <v>142</v>
      </c>
      <c r="E1983" s="122">
        <v>42.29</v>
      </c>
      <c r="F1983" s="255">
        <f t="shared" si="383"/>
        <v>0.29781690140845068</v>
      </c>
      <c r="G1983" s="122">
        <v>42.29</v>
      </c>
    </row>
    <row r="1984" spans="1:7" ht="63.75" x14ac:dyDescent="0.25">
      <c r="A1984" s="39" t="s">
        <v>417</v>
      </c>
      <c r="B1984" s="56" t="s">
        <v>822</v>
      </c>
      <c r="C1984" s="58" t="s">
        <v>12</v>
      </c>
      <c r="D1984" s="122">
        <v>5442</v>
      </c>
      <c r="E1984" s="122">
        <v>2016.13</v>
      </c>
      <c r="F1984" s="255">
        <f>E1984/D1984</f>
        <v>0.37047592796765899</v>
      </c>
      <c r="G1984" s="122">
        <v>2016.13</v>
      </c>
    </row>
    <row r="1985" spans="1:7" ht="15" customHeight="1" x14ac:dyDescent="0.25">
      <c r="A1985" s="594" t="s">
        <v>418</v>
      </c>
      <c r="B1985" s="374" t="s">
        <v>823</v>
      </c>
      <c r="C1985" s="361" t="s">
        <v>12</v>
      </c>
      <c r="D1985" s="359">
        <v>120</v>
      </c>
      <c r="E1985" s="359">
        <v>0</v>
      </c>
      <c r="F1985" s="364">
        <v>0</v>
      </c>
      <c r="G1985" s="359">
        <v>0</v>
      </c>
    </row>
    <row r="1986" spans="1:7" x14ac:dyDescent="0.25">
      <c r="A1986" s="595"/>
      <c r="B1986" s="379"/>
      <c r="C1986" s="582"/>
      <c r="D1986" s="590"/>
      <c r="E1986" s="590"/>
      <c r="F1986" s="457"/>
      <c r="G1986" s="590"/>
    </row>
    <row r="1987" spans="1:7" ht="99" customHeight="1" x14ac:dyDescent="0.25">
      <c r="A1987" s="596"/>
      <c r="B1987" s="375"/>
      <c r="C1987" s="362"/>
      <c r="D1987" s="360"/>
      <c r="E1987" s="360"/>
      <c r="F1987" s="370"/>
      <c r="G1987" s="360"/>
    </row>
    <row r="1988" spans="1:7" ht="63.75" x14ac:dyDescent="0.25">
      <c r="A1988" s="158" t="s">
        <v>419</v>
      </c>
      <c r="B1988" s="60" t="s">
        <v>824</v>
      </c>
      <c r="C1988" s="58" t="s">
        <v>12</v>
      </c>
      <c r="D1988" s="122">
        <v>300</v>
      </c>
      <c r="E1988" s="122">
        <v>0</v>
      </c>
      <c r="F1988" s="255">
        <f t="shared" ref="F1988:F1989" si="384">E1988/D1988*100</f>
        <v>0</v>
      </c>
      <c r="G1988" s="122">
        <v>0</v>
      </c>
    </row>
    <row r="1989" spans="1:7" ht="76.5" x14ac:dyDescent="0.25">
      <c r="A1989" s="158" t="s">
        <v>420</v>
      </c>
      <c r="B1989" s="56" t="s">
        <v>825</v>
      </c>
      <c r="C1989" s="58" t="s">
        <v>12</v>
      </c>
      <c r="D1989" s="122">
        <v>500</v>
      </c>
      <c r="E1989" s="122">
        <v>0</v>
      </c>
      <c r="F1989" s="255">
        <f t="shared" si="384"/>
        <v>0</v>
      </c>
      <c r="G1989" s="122">
        <v>0</v>
      </c>
    </row>
    <row r="1990" spans="1:7" ht="89.25" x14ac:dyDescent="0.25">
      <c r="A1990" s="158" t="s">
        <v>421</v>
      </c>
      <c r="B1990" s="56" t="s">
        <v>826</v>
      </c>
      <c r="C1990" s="58" t="s">
        <v>12</v>
      </c>
      <c r="D1990" s="122">
        <v>900</v>
      </c>
      <c r="E1990" s="122">
        <v>195.25</v>
      </c>
      <c r="F1990" s="255">
        <f>E1990/D1990</f>
        <v>0.21694444444444444</v>
      </c>
      <c r="G1990" s="122">
        <v>195.25</v>
      </c>
    </row>
    <row r="1991" spans="1:7" ht="63.75" x14ac:dyDescent="0.25">
      <c r="A1991" s="158" t="s">
        <v>422</v>
      </c>
      <c r="B1991" s="59" t="s">
        <v>827</v>
      </c>
      <c r="C1991" s="58" t="s">
        <v>12</v>
      </c>
      <c r="D1991" s="122">
        <v>400</v>
      </c>
      <c r="E1991" s="122">
        <v>140.54</v>
      </c>
      <c r="F1991" s="255">
        <f>E1991/D1991</f>
        <v>0.35135</v>
      </c>
      <c r="G1991" s="122">
        <v>140.54</v>
      </c>
    </row>
    <row r="1992" spans="1:7" ht="30" customHeight="1" x14ac:dyDescent="0.25">
      <c r="A1992" s="394">
        <v>2</v>
      </c>
      <c r="B1992" s="374" t="s">
        <v>423</v>
      </c>
      <c r="C1992" s="58" t="s">
        <v>11</v>
      </c>
      <c r="D1992" s="122">
        <f>SUM(D1993:D1994)</f>
        <v>450</v>
      </c>
      <c r="E1992" s="122">
        <f>SUM(E1993:E1994)</f>
        <v>377.06</v>
      </c>
      <c r="F1992" s="255">
        <f>E1992/D1992</f>
        <v>0.83791111111111116</v>
      </c>
      <c r="G1992" s="122">
        <f>SUM(G1993:G1994)</f>
        <v>377.06</v>
      </c>
    </row>
    <row r="1993" spans="1:7" ht="30.75" customHeight="1" x14ac:dyDescent="0.25">
      <c r="A1993" s="395"/>
      <c r="B1993" s="379"/>
      <c r="C1993" s="361" t="s">
        <v>12</v>
      </c>
      <c r="D1993" s="359">
        <f>SUM(D1995:D1998)</f>
        <v>450</v>
      </c>
      <c r="E1993" s="359">
        <f>SUM(E1995:E1998)</f>
        <v>377.06</v>
      </c>
      <c r="F1993" s="364">
        <f>E1993/D1993</f>
        <v>0.83791111111111116</v>
      </c>
      <c r="G1993" s="359">
        <f>SUM(G1995:G1998)</f>
        <v>377.06</v>
      </c>
    </row>
    <row r="1994" spans="1:7" ht="65.25" customHeight="1" x14ac:dyDescent="0.25">
      <c r="A1994" s="559"/>
      <c r="B1994" s="375"/>
      <c r="C1994" s="362"/>
      <c r="D1994" s="360"/>
      <c r="E1994" s="360"/>
      <c r="F1994" s="371"/>
      <c r="G1994" s="360"/>
    </row>
    <row r="1995" spans="1:7" ht="63.75" x14ac:dyDescent="0.25">
      <c r="A1995" s="55" t="s">
        <v>20</v>
      </c>
      <c r="B1995" s="56" t="s">
        <v>828</v>
      </c>
      <c r="C1995" s="58" t="s">
        <v>12</v>
      </c>
      <c r="D1995" s="122">
        <v>100</v>
      </c>
      <c r="E1995" s="122">
        <v>86.06</v>
      </c>
      <c r="F1995" s="255">
        <f>E1995/D1995</f>
        <v>0.86060000000000003</v>
      </c>
      <c r="G1995" s="122">
        <v>86.06</v>
      </c>
    </row>
    <row r="1996" spans="1:7" ht="130.5" customHeight="1" x14ac:dyDescent="0.25">
      <c r="A1996" s="55" t="s">
        <v>424</v>
      </c>
      <c r="B1996" s="56" t="s">
        <v>829</v>
      </c>
      <c r="C1996" s="58" t="s">
        <v>12</v>
      </c>
      <c r="D1996" s="122">
        <v>150</v>
      </c>
      <c r="E1996" s="122">
        <v>150</v>
      </c>
      <c r="F1996" s="255">
        <f>E1996/D1996</f>
        <v>1</v>
      </c>
      <c r="G1996" s="122">
        <v>150</v>
      </c>
    </row>
    <row r="1997" spans="1:7" ht="63.75" x14ac:dyDescent="0.25">
      <c r="A1997" s="55" t="s">
        <v>425</v>
      </c>
      <c r="B1997" s="56" t="s">
        <v>830</v>
      </c>
      <c r="C1997" s="58" t="s">
        <v>12</v>
      </c>
      <c r="D1997" s="122">
        <v>200</v>
      </c>
      <c r="E1997" s="122">
        <v>141</v>
      </c>
      <c r="F1997" s="255">
        <f>E1997/D1997</f>
        <v>0.70499999999999996</v>
      </c>
      <c r="G1997" s="122">
        <v>141</v>
      </c>
    </row>
    <row r="1998" spans="1:7" ht="63.75" x14ac:dyDescent="0.25">
      <c r="A1998" s="55" t="s">
        <v>426</v>
      </c>
      <c r="B1998" s="56" t="s">
        <v>831</v>
      </c>
      <c r="C1998" s="58" t="s">
        <v>12</v>
      </c>
      <c r="D1998" s="122">
        <v>0</v>
      </c>
      <c r="E1998" s="122">
        <v>0</v>
      </c>
      <c r="F1998" s="255">
        <v>0</v>
      </c>
      <c r="G1998" s="122">
        <v>0</v>
      </c>
    </row>
    <row r="1999" spans="1:7" ht="15" customHeight="1" x14ac:dyDescent="0.25">
      <c r="A1999" s="394">
        <v>3</v>
      </c>
      <c r="B1999" s="591" t="s">
        <v>427</v>
      </c>
      <c r="C1999" s="58" t="s">
        <v>11</v>
      </c>
      <c r="D1999" s="122">
        <f>SUM(D2000)</f>
        <v>520</v>
      </c>
      <c r="E1999" s="122">
        <f>SUM(E2000)</f>
        <v>0</v>
      </c>
      <c r="F1999" s="255">
        <f t="shared" ref="F1999:F2009" si="385">E1999/D1999</f>
        <v>0</v>
      </c>
      <c r="G1999" s="122">
        <f>SUM(G2000:G2002)</f>
        <v>0</v>
      </c>
    </row>
    <row r="2000" spans="1:7" ht="63.75" x14ac:dyDescent="0.25">
      <c r="A2000" s="559"/>
      <c r="B2000" s="592"/>
      <c r="C2000" s="58" t="s">
        <v>12</v>
      </c>
      <c r="D2000" s="122">
        <f>SUM(D2001:D2002)</f>
        <v>520</v>
      </c>
      <c r="E2000" s="122">
        <v>0</v>
      </c>
      <c r="F2000" s="255">
        <f t="shared" si="385"/>
        <v>0</v>
      </c>
      <c r="G2000" s="122">
        <v>0</v>
      </c>
    </row>
    <row r="2001" spans="1:7" ht="63.75" x14ac:dyDescent="0.25">
      <c r="A2001" s="55" t="s">
        <v>23</v>
      </c>
      <c r="B2001" s="56" t="s">
        <v>832</v>
      </c>
      <c r="C2001" s="58" t="s">
        <v>12</v>
      </c>
      <c r="D2001" s="122">
        <v>220</v>
      </c>
      <c r="E2001" s="122">
        <v>0</v>
      </c>
      <c r="F2001" s="255">
        <f t="shared" si="385"/>
        <v>0</v>
      </c>
      <c r="G2001" s="122">
        <v>0</v>
      </c>
    </row>
    <row r="2002" spans="1:7" ht="63.75" x14ac:dyDescent="0.25">
      <c r="A2002" s="55" t="s">
        <v>25</v>
      </c>
      <c r="B2002" s="56" t="s">
        <v>833</v>
      </c>
      <c r="C2002" s="58" t="s">
        <v>12</v>
      </c>
      <c r="D2002" s="122">
        <v>300</v>
      </c>
      <c r="E2002" s="122">
        <v>0</v>
      </c>
      <c r="F2002" s="255">
        <f t="shared" si="385"/>
        <v>0</v>
      </c>
      <c r="G2002" s="122">
        <v>0</v>
      </c>
    </row>
    <row r="2003" spans="1:7" ht="15" customHeight="1" x14ac:dyDescent="0.25">
      <c r="A2003" s="394">
        <v>4</v>
      </c>
      <c r="B2003" s="374" t="s">
        <v>428</v>
      </c>
      <c r="C2003" s="58" t="s">
        <v>11</v>
      </c>
      <c r="D2003" s="122">
        <f>SUM(D2004:D2005)</f>
        <v>3709</v>
      </c>
      <c r="E2003" s="122">
        <f>SUM(E2004:E2005)</f>
        <v>634.48</v>
      </c>
      <c r="F2003" s="255">
        <f>E2003/D2003</f>
        <v>0.17106497708277163</v>
      </c>
      <c r="G2003" s="122">
        <f>SUM(G2004:G2005)</f>
        <v>634.48</v>
      </c>
    </row>
    <row r="2004" spans="1:7" ht="63.75" x14ac:dyDescent="0.25">
      <c r="A2004" s="395"/>
      <c r="B2004" s="379"/>
      <c r="C2004" s="58" t="s">
        <v>12</v>
      </c>
      <c r="D2004" s="122">
        <f>SUM(D2007+D2009+D2010)</f>
        <v>2914.6</v>
      </c>
      <c r="E2004" s="122">
        <f>SUM(E2007+E2009+E2010)</f>
        <v>422.87</v>
      </c>
      <c r="F2004" s="255">
        <f t="shared" si="385"/>
        <v>0.14508680436423524</v>
      </c>
      <c r="G2004" s="122">
        <f>SUM(G2007+G2009+G2010)</f>
        <v>422.87</v>
      </c>
    </row>
    <row r="2005" spans="1:7" ht="51" x14ac:dyDescent="0.25">
      <c r="A2005" s="372"/>
      <c r="B2005" s="375"/>
      <c r="C2005" s="58" t="s">
        <v>83</v>
      </c>
      <c r="D2005" s="122">
        <f>SUM(D2008)</f>
        <v>794.4</v>
      </c>
      <c r="E2005" s="122">
        <f>SUM(E2008)</f>
        <v>211.61</v>
      </c>
      <c r="F2005" s="255">
        <f t="shared" si="385"/>
        <v>0.26637713997985901</v>
      </c>
      <c r="G2005" s="122">
        <f>SUM(G2008)</f>
        <v>211.61</v>
      </c>
    </row>
    <row r="2006" spans="1:7" ht="38.25" customHeight="1" x14ac:dyDescent="0.25">
      <c r="A2006" s="394" t="s">
        <v>28</v>
      </c>
      <c r="B2006" s="374" t="s">
        <v>834</v>
      </c>
      <c r="C2006" s="58" t="s">
        <v>429</v>
      </c>
      <c r="D2006" s="122">
        <f>SUM(D2007:D2008)</f>
        <v>1765.1999999999998</v>
      </c>
      <c r="E2006" s="122">
        <f>SUM(E2007:E2008)</f>
        <v>234.11</v>
      </c>
      <c r="F2006" s="255">
        <f t="shared" si="385"/>
        <v>0.13262519827781558</v>
      </c>
      <c r="G2006" s="122">
        <f>SUM(G2007:G2008)</f>
        <v>234.11</v>
      </c>
    </row>
    <row r="2007" spans="1:7" ht="63.75" x14ac:dyDescent="0.25">
      <c r="A2007" s="395"/>
      <c r="B2007" s="379"/>
      <c r="C2007" s="58" t="s">
        <v>12</v>
      </c>
      <c r="D2007" s="122">
        <v>970.8</v>
      </c>
      <c r="E2007" s="122">
        <v>22.5</v>
      </c>
      <c r="F2007" s="255">
        <f t="shared" si="385"/>
        <v>2.3176761433868976E-2</v>
      </c>
      <c r="G2007" s="122">
        <v>22.5</v>
      </c>
    </row>
    <row r="2008" spans="1:7" ht="51" x14ac:dyDescent="0.25">
      <c r="A2008" s="559"/>
      <c r="B2008" s="375"/>
      <c r="C2008" s="58" t="s">
        <v>83</v>
      </c>
      <c r="D2008" s="122">
        <v>794.4</v>
      </c>
      <c r="E2008" s="122">
        <v>211.61</v>
      </c>
      <c r="F2008" s="255">
        <f t="shared" si="385"/>
        <v>0.26637713997985901</v>
      </c>
      <c r="G2008" s="122">
        <v>211.61</v>
      </c>
    </row>
    <row r="2009" spans="1:7" ht="63.75" x14ac:dyDescent="0.25">
      <c r="A2009" s="55" t="s">
        <v>30</v>
      </c>
      <c r="B2009" s="56" t="s">
        <v>835</v>
      </c>
      <c r="C2009" s="58" t="s">
        <v>12</v>
      </c>
      <c r="D2009" s="122">
        <v>360</v>
      </c>
      <c r="E2009" s="122">
        <v>8</v>
      </c>
      <c r="F2009" s="255">
        <f t="shared" si="385"/>
        <v>2.2222222222222223E-2</v>
      </c>
      <c r="G2009" s="122">
        <v>8</v>
      </c>
    </row>
    <row r="2010" spans="1:7" ht="15" customHeight="1" x14ac:dyDescent="0.25">
      <c r="A2010" s="394" t="s">
        <v>32</v>
      </c>
      <c r="B2010" s="374" t="s">
        <v>836</v>
      </c>
      <c r="C2010" s="361" t="s">
        <v>12</v>
      </c>
      <c r="D2010" s="359">
        <v>1583.8</v>
      </c>
      <c r="E2010" s="359">
        <v>392.37</v>
      </c>
      <c r="F2010" s="364">
        <f>E2010/D2010</f>
        <v>0.24773961358757421</v>
      </c>
      <c r="G2010" s="359">
        <v>392.37</v>
      </c>
    </row>
    <row r="2011" spans="1:7" x14ac:dyDescent="0.25">
      <c r="A2011" s="395"/>
      <c r="B2011" s="379"/>
      <c r="C2011" s="582"/>
      <c r="D2011" s="590"/>
      <c r="E2011" s="590"/>
      <c r="F2011" s="457"/>
      <c r="G2011" s="590"/>
    </row>
    <row r="2012" spans="1:7" ht="69.75" customHeight="1" x14ac:dyDescent="0.25">
      <c r="A2012" s="559"/>
      <c r="B2012" s="375"/>
      <c r="C2012" s="362"/>
      <c r="D2012" s="360"/>
      <c r="E2012" s="360"/>
      <c r="F2012" s="370"/>
      <c r="G2012" s="360"/>
    </row>
    <row r="2013" spans="1:7" ht="81.75" customHeight="1" x14ac:dyDescent="0.25">
      <c r="A2013" s="216">
        <v>5</v>
      </c>
      <c r="B2013" s="56" t="s">
        <v>430</v>
      </c>
      <c r="C2013" s="58" t="s">
        <v>431</v>
      </c>
      <c r="D2013" s="122">
        <f>SUM(D2014:D2016)</f>
        <v>980</v>
      </c>
      <c r="E2013" s="122">
        <f>SUM(E2014:E2016)</f>
        <v>0</v>
      </c>
      <c r="F2013" s="255">
        <f>E2013/D2013</f>
        <v>0</v>
      </c>
      <c r="G2013" s="122">
        <f>SUM(E2013)</f>
        <v>0</v>
      </c>
    </row>
    <row r="2014" spans="1:7" ht="63.75" x14ac:dyDescent="0.25">
      <c r="A2014" s="55" t="s">
        <v>35</v>
      </c>
      <c r="B2014" s="56" t="s">
        <v>837</v>
      </c>
      <c r="C2014" s="58" t="s">
        <v>12</v>
      </c>
      <c r="D2014" s="122">
        <v>380</v>
      </c>
      <c r="E2014" s="122">
        <v>0</v>
      </c>
      <c r="F2014" s="255">
        <f t="shared" ref="F2014:F2015" si="386">E2014/D2014</f>
        <v>0</v>
      </c>
      <c r="G2014" s="122">
        <v>0</v>
      </c>
    </row>
    <row r="2015" spans="1:7" ht="76.5" x14ac:dyDescent="0.25">
      <c r="A2015" s="55" t="s">
        <v>37</v>
      </c>
      <c r="B2015" s="59" t="s">
        <v>838</v>
      </c>
      <c r="C2015" s="58" t="s">
        <v>12</v>
      </c>
      <c r="D2015" s="122">
        <v>200</v>
      </c>
      <c r="E2015" s="122">
        <v>0</v>
      </c>
      <c r="F2015" s="255">
        <f t="shared" si="386"/>
        <v>0</v>
      </c>
      <c r="G2015" s="122">
        <v>0</v>
      </c>
    </row>
    <row r="2016" spans="1:7" ht="63.75" x14ac:dyDescent="0.25">
      <c r="A2016" s="55" t="s">
        <v>39</v>
      </c>
      <c r="B2016" s="56" t="s">
        <v>839</v>
      </c>
      <c r="C2016" s="58" t="s">
        <v>12</v>
      </c>
      <c r="D2016" s="122">
        <v>400</v>
      </c>
      <c r="E2016" s="122">
        <v>0</v>
      </c>
      <c r="F2016" s="255">
        <f>E2016/D2016</f>
        <v>0</v>
      </c>
      <c r="G2016" s="122">
        <v>0</v>
      </c>
    </row>
    <row r="2017" spans="1:7" ht="15" customHeight="1" x14ac:dyDescent="0.25">
      <c r="A2017" s="562" t="s">
        <v>432</v>
      </c>
      <c r="B2017" s="563"/>
      <c r="C2017" s="334" t="s">
        <v>11</v>
      </c>
      <c r="D2017" s="335">
        <f>SUM(D2018:D2019)</f>
        <v>42565.1</v>
      </c>
      <c r="E2017" s="335">
        <f>SUM(E2018:E2019)</f>
        <v>14876.7</v>
      </c>
      <c r="F2017" s="336">
        <f>E2017/D2017</f>
        <v>0.34950464112618085</v>
      </c>
      <c r="G2017" s="335">
        <f>SUM(G2018:G2019)</f>
        <v>14202.6</v>
      </c>
    </row>
    <row r="2018" spans="1:7" ht="63.75" x14ac:dyDescent="0.25">
      <c r="A2018" s="564"/>
      <c r="B2018" s="565"/>
      <c r="C2018" s="334" t="s">
        <v>12</v>
      </c>
      <c r="D2018" s="335">
        <f>SUM(D2033)</f>
        <v>29118.1</v>
      </c>
      <c r="E2018" s="335">
        <f>SUM(E2033)</f>
        <v>14876.7</v>
      </c>
      <c r="F2018" s="336">
        <f t="shared" ref="F2018:F2019" si="387">E2018/D2018</f>
        <v>0.51090902222329071</v>
      </c>
      <c r="G2018" s="335">
        <f>SUM(G2033)</f>
        <v>14202.6</v>
      </c>
    </row>
    <row r="2019" spans="1:7" ht="61.5" customHeight="1" x14ac:dyDescent="0.25">
      <c r="A2019" s="566"/>
      <c r="B2019" s="567"/>
      <c r="C2019" s="334" t="s">
        <v>83</v>
      </c>
      <c r="D2019" s="335">
        <f>SUM(D2035)</f>
        <v>13447</v>
      </c>
      <c r="E2019" s="335">
        <f>SUM(E2035)</f>
        <v>0</v>
      </c>
      <c r="F2019" s="336">
        <f t="shared" si="387"/>
        <v>0</v>
      </c>
      <c r="G2019" s="335">
        <f>SUM(G2035)</f>
        <v>0</v>
      </c>
    </row>
    <row r="2020" spans="1:7" ht="63.75" customHeight="1" x14ac:dyDescent="0.25">
      <c r="A2020" s="361" t="s">
        <v>411</v>
      </c>
      <c r="B2020" s="374" t="s">
        <v>433</v>
      </c>
      <c r="C2020" s="58" t="s">
        <v>434</v>
      </c>
      <c r="D2020" s="122">
        <v>0</v>
      </c>
      <c r="E2020" s="122">
        <v>0</v>
      </c>
      <c r="F2020" s="255">
        <v>0</v>
      </c>
      <c r="G2020" s="122">
        <v>0</v>
      </c>
    </row>
    <row r="2021" spans="1:7" ht="51" x14ac:dyDescent="0.25">
      <c r="A2021" s="362"/>
      <c r="B2021" s="375"/>
      <c r="C2021" s="58" t="s">
        <v>83</v>
      </c>
      <c r="D2021" s="122">
        <v>0</v>
      </c>
      <c r="E2021" s="122">
        <v>0</v>
      </c>
      <c r="F2021" s="255">
        <v>0</v>
      </c>
      <c r="G2021" s="122">
        <v>0</v>
      </c>
    </row>
    <row r="2022" spans="1:7" ht="63.75" customHeight="1" x14ac:dyDescent="0.25">
      <c r="A2022" s="361" t="s">
        <v>50</v>
      </c>
      <c r="B2022" s="374" t="s">
        <v>840</v>
      </c>
      <c r="C2022" s="58" t="s">
        <v>434</v>
      </c>
      <c r="D2022" s="122">
        <v>0</v>
      </c>
      <c r="E2022" s="122">
        <v>0</v>
      </c>
      <c r="F2022" s="255">
        <v>0</v>
      </c>
      <c r="G2022" s="122">
        <v>0</v>
      </c>
    </row>
    <row r="2023" spans="1:7" ht="51" x14ac:dyDescent="0.25">
      <c r="A2023" s="582"/>
      <c r="B2023" s="379"/>
      <c r="C2023" s="58" t="s">
        <v>83</v>
      </c>
      <c r="D2023" s="122">
        <v>0</v>
      </c>
      <c r="E2023" s="122">
        <v>0</v>
      </c>
      <c r="F2023" s="255">
        <v>0</v>
      </c>
      <c r="G2023" s="122">
        <v>0</v>
      </c>
    </row>
    <row r="2024" spans="1:7" ht="63.75" x14ac:dyDescent="0.25">
      <c r="A2024" s="582"/>
      <c r="B2024" s="379"/>
      <c r="C2024" s="58" t="s">
        <v>434</v>
      </c>
      <c r="D2024" s="122">
        <v>0</v>
      </c>
      <c r="E2024" s="122">
        <v>0</v>
      </c>
      <c r="F2024" s="255">
        <v>0</v>
      </c>
      <c r="G2024" s="122">
        <v>0</v>
      </c>
    </row>
    <row r="2025" spans="1:7" ht="51" x14ac:dyDescent="0.25">
      <c r="A2025" s="362"/>
      <c r="B2025" s="375"/>
      <c r="C2025" s="58" t="s">
        <v>83</v>
      </c>
      <c r="D2025" s="122">
        <v>0</v>
      </c>
      <c r="E2025" s="122">
        <v>0</v>
      </c>
      <c r="F2025" s="255">
        <v>0</v>
      </c>
      <c r="G2025" s="122">
        <v>0</v>
      </c>
    </row>
    <row r="2026" spans="1:7" ht="63.75" customHeight="1" x14ac:dyDescent="0.25">
      <c r="A2026" s="361" t="s">
        <v>52</v>
      </c>
      <c r="B2026" s="374" t="s">
        <v>841</v>
      </c>
      <c r="C2026" s="58" t="s">
        <v>434</v>
      </c>
      <c r="D2026" s="122">
        <v>0</v>
      </c>
      <c r="E2026" s="122">
        <v>0</v>
      </c>
      <c r="F2026" s="255">
        <v>0</v>
      </c>
      <c r="G2026" s="122">
        <v>0</v>
      </c>
    </row>
    <row r="2027" spans="1:7" ht="51" x14ac:dyDescent="0.25">
      <c r="A2027" s="362"/>
      <c r="B2027" s="375"/>
      <c r="C2027" s="58" t="s">
        <v>83</v>
      </c>
      <c r="D2027" s="122">
        <v>0</v>
      </c>
      <c r="E2027" s="122">
        <v>0</v>
      </c>
      <c r="F2027" s="255">
        <v>0</v>
      </c>
      <c r="G2027" s="122">
        <v>0</v>
      </c>
    </row>
    <row r="2028" spans="1:7" ht="63.75" customHeight="1" x14ac:dyDescent="0.25">
      <c r="A2028" s="361" t="s">
        <v>64</v>
      </c>
      <c r="B2028" s="374" t="s">
        <v>842</v>
      </c>
      <c r="C2028" s="58" t="s">
        <v>434</v>
      </c>
      <c r="D2028" s="122">
        <v>0</v>
      </c>
      <c r="E2028" s="122">
        <v>0</v>
      </c>
      <c r="F2028" s="255">
        <v>0</v>
      </c>
      <c r="G2028" s="122">
        <v>0</v>
      </c>
    </row>
    <row r="2029" spans="1:7" ht="51" x14ac:dyDescent="0.25">
      <c r="A2029" s="362"/>
      <c r="B2029" s="375"/>
      <c r="C2029" s="58" t="s">
        <v>83</v>
      </c>
      <c r="D2029" s="122">
        <v>0</v>
      </c>
      <c r="E2029" s="122">
        <v>0</v>
      </c>
      <c r="F2029" s="255">
        <v>0</v>
      </c>
      <c r="G2029" s="122">
        <v>0</v>
      </c>
    </row>
    <row r="2030" spans="1:7" ht="63.75" customHeight="1" x14ac:dyDescent="0.25">
      <c r="A2030" s="361" t="s">
        <v>65</v>
      </c>
      <c r="B2030" s="374" t="s">
        <v>843</v>
      </c>
      <c r="C2030" s="58" t="s">
        <v>434</v>
      </c>
      <c r="D2030" s="122">
        <v>0</v>
      </c>
      <c r="E2030" s="122">
        <v>0</v>
      </c>
      <c r="F2030" s="255">
        <v>0</v>
      </c>
      <c r="G2030" s="122">
        <v>0</v>
      </c>
    </row>
    <row r="2031" spans="1:7" ht="15" customHeight="1" x14ac:dyDescent="0.25">
      <c r="A2031" s="362"/>
      <c r="B2031" s="375"/>
      <c r="C2031" s="58" t="s">
        <v>83</v>
      </c>
      <c r="D2031" s="122">
        <v>0</v>
      </c>
      <c r="E2031" s="122">
        <v>0</v>
      </c>
      <c r="F2031" s="255">
        <v>0</v>
      </c>
      <c r="G2031" s="122">
        <v>0</v>
      </c>
    </row>
    <row r="2032" spans="1:7" ht="15" customHeight="1" x14ac:dyDescent="0.25">
      <c r="A2032" s="361" t="s">
        <v>435</v>
      </c>
      <c r="B2032" s="374" t="s">
        <v>436</v>
      </c>
      <c r="C2032" s="58" t="s">
        <v>437</v>
      </c>
      <c r="D2032" s="122">
        <f>SUM(D2033:D2035)</f>
        <v>42565.1</v>
      </c>
      <c r="E2032" s="122">
        <f>SUM(E2033:E2035)</f>
        <v>14876.7</v>
      </c>
      <c r="F2032" s="255">
        <f>E2032/D2032</f>
        <v>0.34950464112618085</v>
      </c>
      <c r="G2032" s="122">
        <f>SUM(G2033:G2035)</f>
        <v>14202.6</v>
      </c>
    </row>
    <row r="2033" spans="1:7" ht="63.75" x14ac:dyDescent="0.25">
      <c r="A2033" s="582"/>
      <c r="B2033" s="379"/>
      <c r="C2033" s="58" t="s">
        <v>434</v>
      </c>
      <c r="D2033" s="122">
        <f>SUM(D2036+D2038)</f>
        <v>29118.1</v>
      </c>
      <c r="E2033" s="122">
        <f>SUM(E2036+E2038)</f>
        <v>14876.7</v>
      </c>
      <c r="F2033" s="255">
        <f t="shared" ref="F2033:F2078" si="388">E2033/D2033</f>
        <v>0.51090902222329071</v>
      </c>
      <c r="G2033" s="122">
        <f>SUM(G2036+G2038)</f>
        <v>14202.6</v>
      </c>
    </row>
    <row r="2034" spans="1:7" ht="38.25" x14ac:dyDescent="0.25">
      <c r="A2034" s="582"/>
      <c r="B2034" s="379"/>
      <c r="C2034" s="58" t="s">
        <v>13</v>
      </c>
      <c r="D2034" s="122">
        <v>0</v>
      </c>
      <c r="E2034" s="122">
        <v>0</v>
      </c>
      <c r="F2034" s="255">
        <v>0</v>
      </c>
      <c r="G2034" s="122">
        <v>0</v>
      </c>
    </row>
    <row r="2035" spans="1:7" ht="63.75" customHeight="1" x14ac:dyDescent="0.25">
      <c r="A2035" s="362"/>
      <c r="B2035" s="375"/>
      <c r="C2035" s="58" t="s">
        <v>83</v>
      </c>
      <c r="D2035" s="122">
        <f>SUM(D2037+D2040)</f>
        <v>13447</v>
      </c>
      <c r="E2035" s="122">
        <f>SUM(E2037+E2040)</f>
        <v>0</v>
      </c>
      <c r="F2035" s="255">
        <f t="shared" si="388"/>
        <v>0</v>
      </c>
      <c r="G2035" s="122">
        <f>SUM(G2037+G2040)</f>
        <v>0</v>
      </c>
    </row>
    <row r="2036" spans="1:7" ht="63.75" customHeight="1" x14ac:dyDescent="0.25">
      <c r="A2036" s="361" t="s">
        <v>56</v>
      </c>
      <c r="B2036" s="374" t="s">
        <v>844</v>
      </c>
      <c r="C2036" s="58" t="s">
        <v>434</v>
      </c>
      <c r="D2036" s="122">
        <v>25502.5</v>
      </c>
      <c r="E2036" s="122">
        <v>13187.5</v>
      </c>
      <c r="F2036" s="255">
        <f t="shared" si="388"/>
        <v>0.51710616606215076</v>
      </c>
      <c r="G2036" s="122">
        <v>12901.5</v>
      </c>
    </row>
    <row r="2037" spans="1:7" ht="51" x14ac:dyDescent="0.25">
      <c r="A2037" s="362"/>
      <c r="B2037" s="375"/>
      <c r="C2037" s="58" t="s">
        <v>83</v>
      </c>
      <c r="D2037" s="122">
        <v>13412</v>
      </c>
      <c r="E2037" s="122">
        <v>0</v>
      </c>
      <c r="F2037" s="255">
        <f t="shared" si="388"/>
        <v>0</v>
      </c>
      <c r="G2037" s="122">
        <v>0</v>
      </c>
    </row>
    <row r="2038" spans="1:7" ht="63.75" x14ac:dyDescent="0.25">
      <c r="A2038" s="361" t="s">
        <v>208</v>
      </c>
      <c r="B2038" s="374" t="s">
        <v>845</v>
      </c>
      <c r="C2038" s="58" t="s">
        <v>434</v>
      </c>
      <c r="D2038" s="122">
        <v>3615.6</v>
      </c>
      <c r="E2038" s="122">
        <v>1689.2</v>
      </c>
      <c r="F2038" s="255">
        <f t="shared" si="388"/>
        <v>0.46719769886049345</v>
      </c>
      <c r="G2038" s="122">
        <v>1301.0999999999999</v>
      </c>
    </row>
    <row r="2039" spans="1:7" ht="38.25" x14ac:dyDescent="0.25">
      <c r="A2039" s="582"/>
      <c r="B2039" s="379"/>
      <c r="C2039" s="58" t="s">
        <v>13</v>
      </c>
      <c r="D2039" s="122">
        <f t="shared" ref="D2039" si="389">D2044+D2049</f>
        <v>0</v>
      </c>
      <c r="E2039" s="122">
        <v>0</v>
      </c>
      <c r="F2039" s="255">
        <v>0</v>
      </c>
      <c r="G2039" s="122">
        <v>0</v>
      </c>
    </row>
    <row r="2040" spans="1:7" ht="51" x14ac:dyDescent="0.25">
      <c r="A2040" s="362"/>
      <c r="B2040" s="375"/>
      <c r="C2040" s="58" t="s">
        <v>83</v>
      </c>
      <c r="D2040" s="122">
        <v>35</v>
      </c>
      <c r="E2040" s="122">
        <v>0</v>
      </c>
      <c r="F2040" s="255">
        <v>0</v>
      </c>
      <c r="G2040" s="122">
        <v>0</v>
      </c>
    </row>
    <row r="2041" spans="1:7" ht="63.75" customHeight="1" x14ac:dyDescent="0.25">
      <c r="A2041" s="361" t="s">
        <v>438</v>
      </c>
      <c r="B2041" s="374" t="s">
        <v>439</v>
      </c>
      <c r="C2041" s="58" t="s">
        <v>434</v>
      </c>
      <c r="D2041" s="122">
        <v>0</v>
      </c>
      <c r="E2041" s="122">
        <v>0</v>
      </c>
      <c r="F2041" s="255">
        <v>0</v>
      </c>
      <c r="G2041" s="122">
        <v>0</v>
      </c>
    </row>
    <row r="2042" spans="1:7" ht="51" x14ac:dyDescent="0.25">
      <c r="A2042" s="362"/>
      <c r="B2042" s="375"/>
      <c r="C2042" s="58" t="s">
        <v>83</v>
      </c>
      <c r="D2042" s="122">
        <f t="shared" ref="D2042:D2044" si="390">D2047+D2052</f>
        <v>0</v>
      </c>
      <c r="E2042" s="122">
        <v>0</v>
      </c>
      <c r="F2042" s="255">
        <v>0</v>
      </c>
      <c r="G2042" s="122">
        <v>0</v>
      </c>
    </row>
    <row r="2043" spans="1:7" ht="63.75" customHeight="1" x14ac:dyDescent="0.25">
      <c r="A2043" s="361" t="s">
        <v>440</v>
      </c>
      <c r="B2043" s="374" t="s">
        <v>441</v>
      </c>
      <c r="C2043" s="58" t="s">
        <v>434</v>
      </c>
      <c r="D2043" s="122">
        <f t="shared" si="390"/>
        <v>0</v>
      </c>
      <c r="E2043" s="122">
        <v>0</v>
      </c>
      <c r="F2043" s="255">
        <v>0</v>
      </c>
      <c r="G2043" s="122">
        <v>0</v>
      </c>
    </row>
    <row r="2044" spans="1:7" ht="51" x14ac:dyDescent="0.25">
      <c r="A2044" s="362"/>
      <c r="B2044" s="375"/>
      <c r="C2044" s="58" t="s">
        <v>83</v>
      </c>
      <c r="D2044" s="122">
        <f t="shared" si="390"/>
        <v>0</v>
      </c>
      <c r="E2044" s="122">
        <v>0</v>
      </c>
      <c r="F2044" s="255">
        <v>0</v>
      </c>
      <c r="G2044" s="122">
        <v>0</v>
      </c>
    </row>
    <row r="2045" spans="1:7" ht="15" customHeight="1" x14ac:dyDescent="0.25">
      <c r="A2045" s="562" t="s">
        <v>442</v>
      </c>
      <c r="B2045" s="563"/>
      <c r="C2045" s="334" t="s">
        <v>11</v>
      </c>
      <c r="D2045" s="335">
        <f>SUM(D2046)</f>
        <v>500</v>
      </c>
      <c r="E2045" s="335">
        <f>SUM(E2046)</f>
        <v>27.4</v>
      </c>
      <c r="F2045" s="336">
        <f t="shared" si="388"/>
        <v>5.4799999999999995E-2</v>
      </c>
      <c r="G2045" s="335">
        <f>SUM(G2046)</f>
        <v>27.4</v>
      </c>
    </row>
    <row r="2046" spans="1:7" ht="63.75" x14ac:dyDescent="0.25">
      <c r="A2046" s="564"/>
      <c r="B2046" s="565"/>
      <c r="C2046" s="334" t="s">
        <v>12</v>
      </c>
      <c r="D2046" s="335">
        <f>SUM(D2065)</f>
        <v>500</v>
      </c>
      <c r="E2046" s="335">
        <f>SUM(E2065)</f>
        <v>27.4</v>
      </c>
      <c r="F2046" s="336">
        <f t="shared" si="388"/>
        <v>5.4799999999999995E-2</v>
      </c>
      <c r="G2046" s="335">
        <f>SUM(G2065)</f>
        <v>27.4</v>
      </c>
    </row>
    <row r="2047" spans="1:7" ht="51" x14ac:dyDescent="0.25">
      <c r="A2047" s="566"/>
      <c r="B2047" s="567"/>
      <c r="C2047" s="334" t="s">
        <v>409</v>
      </c>
      <c r="D2047" s="335">
        <f t="shared" ref="D2047:G2048" si="391">D2052+D2057</f>
        <v>0</v>
      </c>
      <c r="E2047" s="335">
        <f t="shared" si="391"/>
        <v>0</v>
      </c>
      <c r="F2047" s="336">
        <v>0</v>
      </c>
      <c r="G2047" s="335">
        <f t="shared" si="391"/>
        <v>0</v>
      </c>
    </row>
    <row r="2048" spans="1:7" ht="15" customHeight="1" x14ac:dyDescent="0.25">
      <c r="A2048" s="588">
        <v>1</v>
      </c>
      <c r="B2048" s="374" t="s">
        <v>443</v>
      </c>
      <c r="C2048" s="58" t="s">
        <v>11</v>
      </c>
      <c r="D2048" s="122">
        <f t="shared" si="391"/>
        <v>0</v>
      </c>
      <c r="E2048" s="122">
        <f t="shared" si="391"/>
        <v>0</v>
      </c>
      <c r="F2048" s="255">
        <v>0</v>
      </c>
      <c r="G2048" s="122">
        <f t="shared" si="391"/>
        <v>0</v>
      </c>
    </row>
    <row r="2049" spans="1:7" ht="63.75" x14ac:dyDescent="0.25">
      <c r="A2049" s="589"/>
      <c r="B2049" s="375"/>
      <c r="C2049" s="58" t="s">
        <v>12</v>
      </c>
      <c r="D2049" s="122">
        <v>0</v>
      </c>
      <c r="E2049" s="122">
        <v>0</v>
      </c>
      <c r="F2049" s="255">
        <v>0</v>
      </c>
      <c r="G2049" s="122">
        <v>0</v>
      </c>
    </row>
    <row r="2050" spans="1:7" ht="33.75" customHeight="1" x14ac:dyDescent="0.25">
      <c r="A2050" s="394" t="s">
        <v>15</v>
      </c>
      <c r="B2050" s="374" t="s">
        <v>846</v>
      </c>
      <c r="C2050" s="361" t="s">
        <v>12</v>
      </c>
      <c r="D2050" s="122">
        <v>0</v>
      </c>
      <c r="E2050" s="122">
        <v>0</v>
      </c>
      <c r="F2050" s="255">
        <v>0</v>
      </c>
      <c r="G2050" s="122">
        <v>0</v>
      </c>
    </row>
    <row r="2051" spans="1:7" ht="51.75" customHeight="1" x14ac:dyDescent="0.25">
      <c r="A2051" s="559"/>
      <c r="B2051" s="375"/>
      <c r="C2051" s="362"/>
      <c r="D2051" s="122">
        <v>0</v>
      </c>
      <c r="E2051" s="122">
        <v>0</v>
      </c>
      <c r="F2051" s="255">
        <v>0</v>
      </c>
      <c r="G2051" s="122">
        <v>0</v>
      </c>
    </row>
    <row r="2052" spans="1:7" ht="15" customHeight="1" x14ac:dyDescent="0.25">
      <c r="A2052" s="394" t="s">
        <v>414</v>
      </c>
      <c r="B2052" s="374" t="s">
        <v>847</v>
      </c>
      <c r="C2052" s="361" t="s">
        <v>12</v>
      </c>
      <c r="D2052" s="122">
        <v>0</v>
      </c>
      <c r="E2052" s="122">
        <v>0</v>
      </c>
      <c r="F2052" s="255">
        <v>0</v>
      </c>
      <c r="G2052" s="122">
        <v>0</v>
      </c>
    </row>
    <row r="2053" spans="1:7" ht="43.5" customHeight="1" x14ac:dyDescent="0.25">
      <c r="A2053" s="559"/>
      <c r="B2053" s="375"/>
      <c r="C2053" s="362"/>
      <c r="D2053" s="122">
        <v>0</v>
      </c>
      <c r="E2053" s="122">
        <v>0</v>
      </c>
      <c r="F2053" s="255">
        <v>0</v>
      </c>
      <c r="G2053" s="122">
        <v>0</v>
      </c>
    </row>
    <row r="2054" spans="1:7" ht="15" customHeight="1" x14ac:dyDescent="0.25">
      <c r="A2054" s="394">
        <v>2</v>
      </c>
      <c r="B2054" s="374" t="s">
        <v>444</v>
      </c>
      <c r="C2054" s="58" t="s">
        <v>11</v>
      </c>
      <c r="D2054" s="122">
        <v>0</v>
      </c>
      <c r="E2054" s="122">
        <v>0</v>
      </c>
      <c r="F2054" s="255">
        <v>0</v>
      </c>
      <c r="G2054" s="122">
        <v>0</v>
      </c>
    </row>
    <row r="2055" spans="1:7" ht="63.75" x14ac:dyDescent="0.25">
      <c r="A2055" s="559"/>
      <c r="B2055" s="375"/>
      <c r="C2055" s="58" t="s">
        <v>12</v>
      </c>
      <c r="D2055" s="122">
        <v>0</v>
      </c>
      <c r="E2055" s="122">
        <v>0</v>
      </c>
      <c r="F2055" s="255">
        <v>0</v>
      </c>
      <c r="G2055" s="122">
        <v>0</v>
      </c>
    </row>
    <row r="2056" spans="1:7" ht="90" customHeight="1" x14ac:dyDescent="0.25">
      <c r="A2056" s="394" t="s">
        <v>20</v>
      </c>
      <c r="B2056" s="374" t="s">
        <v>848</v>
      </c>
      <c r="C2056" s="361" t="s">
        <v>12</v>
      </c>
      <c r="D2056" s="122">
        <v>0</v>
      </c>
      <c r="E2056" s="122">
        <v>0</v>
      </c>
      <c r="F2056" s="255">
        <f>E2040/D2040</f>
        <v>0</v>
      </c>
      <c r="G2056" s="122">
        <v>0</v>
      </c>
    </row>
    <row r="2057" spans="1:7" ht="81" customHeight="1" x14ac:dyDescent="0.25">
      <c r="A2057" s="559"/>
      <c r="B2057" s="375"/>
      <c r="C2057" s="362"/>
      <c r="D2057" s="122">
        <v>0</v>
      </c>
      <c r="E2057" s="122">
        <v>0</v>
      </c>
      <c r="F2057" s="255">
        <v>0</v>
      </c>
      <c r="G2057" s="122">
        <v>0</v>
      </c>
    </row>
    <row r="2058" spans="1:7" ht="15" customHeight="1" x14ac:dyDescent="0.25">
      <c r="A2058" s="394">
        <v>3</v>
      </c>
      <c r="B2058" s="374" t="s">
        <v>445</v>
      </c>
      <c r="C2058" s="58" t="s">
        <v>11</v>
      </c>
      <c r="D2058" s="122">
        <v>0</v>
      </c>
      <c r="E2058" s="122">
        <v>0</v>
      </c>
      <c r="F2058" s="255">
        <v>0</v>
      </c>
      <c r="G2058" s="122">
        <v>0</v>
      </c>
    </row>
    <row r="2059" spans="1:7" ht="71.25" customHeight="1" x14ac:dyDescent="0.25">
      <c r="A2059" s="559"/>
      <c r="B2059" s="375"/>
      <c r="C2059" s="58" t="s">
        <v>12</v>
      </c>
      <c r="D2059" s="122">
        <v>0</v>
      </c>
      <c r="E2059" s="122">
        <v>0</v>
      </c>
      <c r="F2059" s="255">
        <v>0</v>
      </c>
      <c r="G2059" s="122">
        <v>0</v>
      </c>
    </row>
    <row r="2060" spans="1:7" ht="15" customHeight="1" x14ac:dyDescent="0.25">
      <c r="A2060" s="394" t="s">
        <v>23</v>
      </c>
      <c r="B2060" s="374" t="s">
        <v>849</v>
      </c>
      <c r="C2060" s="361" t="s">
        <v>12</v>
      </c>
      <c r="D2060" s="122">
        <v>0</v>
      </c>
      <c r="E2060" s="122">
        <v>0</v>
      </c>
      <c r="F2060" s="255">
        <v>0</v>
      </c>
      <c r="G2060" s="122">
        <v>0</v>
      </c>
    </row>
    <row r="2061" spans="1:7" ht="31.5" customHeight="1" x14ac:dyDescent="0.25">
      <c r="A2061" s="559"/>
      <c r="B2061" s="375"/>
      <c r="C2061" s="362"/>
      <c r="D2061" s="122">
        <v>0</v>
      </c>
      <c r="E2061" s="122">
        <v>0</v>
      </c>
      <c r="F2061" s="255">
        <v>0</v>
      </c>
      <c r="G2061" s="122">
        <v>0</v>
      </c>
    </row>
    <row r="2062" spans="1:7" ht="15" customHeight="1" x14ac:dyDescent="0.25">
      <c r="A2062" s="585" t="s">
        <v>440</v>
      </c>
      <c r="B2062" s="374" t="s">
        <v>446</v>
      </c>
      <c r="C2062" s="361" t="s">
        <v>11</v>
      </c>
      <c r="D2062" s="122">
        <f t="shared" ref="D2062:G2063" si="392">D2067+D2071</f>
        <v>41229.599999999999</v>
      </c>
      <c r="E2062" s="122">
        <f t="shared" si="392"/>
        <v>16485.2</v>
      </c>
      <c r="F2062" s="255">
        <f t="shared" si="388"/>
        <v>0.39983895065680969</v>
      </c>
      <c r="G2062" s="122">
        <f t="shared" si="392"/>
        <v>15144</v>
      </c>
    </row>
    <row r="2063" spans="1:7" x14ac:dyDescent="0.25">
      <c r="A2063" s="586"/>
      <c r="B2063" s="379"/>
      <c r="C2063" s="362"/>
      <c r="D2063" s="122">
        <f t="shared" si="392"/>
        <v>20483.8</v>
      </c>
      <c r="E2063" s="122">
        <f t="shared" si="392"/>
        <v>8202.1</v>
      </c>
      <c r="F2063" s="255">
        <f t="shared" si="388"/>
        <v>0.40041886759292711</v>
      </c>
      <c r="G2063" s="122">
        <f t="shared" si="392"/>
        <v>7531.5</v>
      </c>
    </row>
    <row r="2064" spans="1:7" ht="63.75" x14ac:dyDescent="0.25">
      <c r="A2064" s="587"/>
      <c r="B2064" s="375"/>
      <c r="C2064" s="58" t="s">
        <v>12</v>
      </c>
      <c r="D2064" s="122">
        <f>SUM(D2065)</f>
        <v>500</v>
      </c>
      <c r="E2064" s="122">
        <f>SUM(E2065)</f>
        <v>27.4</v>
      </c>
      <c r="F2064" s="255">
        <f t="shared" si="388"/>
        <v>5.4799999999999995E-2</v>
      </c>
      <c r="G2064" s="122">
        <f>SUM(G2065)</f>
        <v>27.4</v>
      </c>
    </row>
    <row r="2065" spans="1:8" ht="38.25" customHeight="1" x14ac:dyDescent="0.25">
      <c r="A2065" s="394" t="s">
        <v>28</v>
      </c>
      <c r="B2065" s="374" t="s">
        <v>850</v>
      </c>
      <c r="C2065" s="361" t="s">
        <v>12</v>
      </c>
      <c r="D2065" s="122">
        <v>500</v>
      </c>
      <c r="E2065" s="122">
        <v>27.4</v>
      </c>
      <c r="F2065" s="255">
        <f t="shared" si="388"/>
        <v>5.4799999999999995E-2</v>
      </c>
      <c r="G2065" s="122">
        <v>27.4</v>
      </c>
    </row>
    <row r="2066" spans="1:8" x14ac:dyDescent="0.25">
      <c r="A2066" s="395"/>
      <c r="B2066" s="379"/>
      <c r="C2066" s="582"/>
      <c r="D2066" s="122">
        <f>D2069+D2075</f>
        <v>20483.8</v>
      </c>
      <c r="E2066" s="122">
        <f>E2069+E2075</f>
        <v>8202.1</v>
      </c>
      <c r="F2066" s="255">
        <f t="shared" si="388"/>
        <v>0.40041886759292711</v>
      </c>
      <c r="G2066" s="122">
        <f>G2069+G2075</f>
        <v>7531.5</v>
      </c>
    </row>
    <row r="2067" spans="1:8" x14ac:dyDescent="0.25">
      <c r="A2067" s="559"/>
      <c r="B2067" s="375"/>
      <c r="C2067" s="362"/>
      <c r="D2067" s="122">
        <f t="shared" ref="D2067:G2067" si="393">D2071+D2076</f>
        <v>20745.8</v>
      </c>
      <c r="E2067" s="122">
        <f t="shared" si="393"/>
        <v>8283.1</v>
      </c>
      <c r="F2067" s="255">
        <f t="shared" si="388"/>
        <v>0.39926635752778877</v>
      </c>
      <c r="G2067" s="122">
        <f t="shared" si="393"/>
        <v>7612.5</v>
      </c>
    </row>
    <row r="2068" spans="1:8" ht="63.75" x14ac:dyDescent="0.25">
      <c r="A2068" s="39" t="s">
        <v>30</v>
      </c>
      <c r="B2068" s="56" t="s">
        <v>851</v>
      </c>
      <c r="C2068" s="58" t="s">
        <v>12</v>
      </c>
      <c r="D2068" s="122">
        <v>0</v>
      </c>
      <c r="E2068" s="122">
        <v>0</v>
      </c>
      <c r="F2068" s="255">
        <v>0</v>
      </c>
      <c r="G2068" s="122">
        <v>0</v>
      </c>
    </row>
    <row r="2069" spans="1:8" ht="15" customHeight="1" x14ac:dyDescent="0.25">
      <c r="A2069" s="583" t="s">
        <v>447</v>
      </c>
      <c r="B2069" s="374" t="s">
        <v>448</v>
      </c>
      <c r="C2069" s="361" t="s">
        <v>12</v>
      </c>
      <c r="D2069" s="359">
        <v>0</v>
      </c>
      <c r="E2069" s="359">
        <v>0</v>
      </c>
      <c r="F2069" s="364">
        <v>0</v>
      </c>
      <c r="G2069" s="359">
        <v>0</v>
      </c>
    </row>
    <row r="2070" spans="1:8" ht="56.25" customHeight="1" x14ac:dyDescent="0.25">
      <c r="A2070" s="584"/>
      <c r="B2070" s="375"/>
      <c r="C2070" s="362"/>
      <c r="D2070" s="360"/>
      <c r="E2070" s="360"/>
      <c r="F2070" s="365"/>
      <c r="G2070" s="360"/>
    </row>
    <row r="2071" spans="1:8" ht="15" customHeight="1" x14ac:dyDescent="0.25">
      <c r="A2071" s="562" t="s">
        <v>449</v>
      </c>
      <c r="B2071" s="563"/>
      <c r="C2071" s="334" t="s">
        <v>11</v>
      </c>
      <c r="D2071" s="335">
        <f>SUM(D2072)</f>
        <v>20483.8</v>
      </c>
      <c r="E2071" s="335">
        <f>SUM(E2072)</f>
        <v>8202.1</v>
      </c>
      <c r="F2071" s="336">
        <f t="shared" si="388"/>
        <v>0.40041886759292711</v>
      </c>
      <c r="G2071" s="335">
        <f>SUM(G2072)</f>
        <v>7531.5</v>
      </c>
    </row>
    <row r="2072" spans="1:8" ht="63.75" x14ac:dyDescent="0.25">
      <c r="A2072" s="564"/>
      <c r="B2072" s="565"/>
      <c r="C2072" s="334" t="s">
        <v>12</v>
      </c>
      <c r="D2072" s="335">
        <f>SUM(D2075)</f>
        <v>20483.8</v>
      </c>
      <c r="E2072" s="335">
        <f>SUM(E2075)</f>
        <v>8202.1</v>
      </c>
      <c r="F2072" s="336">
        <f t="shared" si="388"/>
        <v>0.40041886759292711</v>
      </c>
      <c r="G2072" s="335">
        <f>SUM(G2075)</f>
        <v>7531.5</v>
      </c>
    </row>
    <row r="2073" spans="1:8" ht="67.5" customHeight="1" x14ac:dyDescent="0.25">
      <c r="A2073" s="566"/>
      <c r="B2073" s="567"/>
      <c r="C2073" s="334" t="s">
        <v>409</v>
      </c>
      <c r="D2073" s="335">
        <f t="shared" ref="D2073:G2073" si="394">D2078+D2083</f>
        <v>93</v>
      </c>
      <c r="E2073" s="335">
        <f t="shared" si="394"/>
        <v>21.1</v>
      </c>
      <c r="F2073" s="336">
        <f t="shared" si="388"/>
        <v>0.22688172043010754</v>
      </c>
      <c r="G2073" s="335">
        <f t="shared" si="394"/>
        <v>21.1</v>
      </c>
    </row>
    <row r="2074" spans="1:8" ht="15" customHeight="1" x14ac:dyDescent="0.25">
      <c r="A2074" s="560">
        <v>1</v>
      </c>
      <c r="B2074" s="374" t="s">
        <v>450</v>
      </c>
      <c r="C2074" s="58" t="s">
        <v>11</v>
      </c>
      <c r="D2074" s="122">
        <f>SUM(D2075)</f>
        <v>20483.8</v>
      </c>
      <c r="E2074" s="122">
        <f>SUM(E2075)</f>
        <v>8202.1</v>
      </c>
      <c r="F2074" s="255">
        <f t="shared" si="388"/>
        <v>0.40041886759292711</v>
      </c>
      <c r="G2074" s="122">
        <f>SUM(G2075)</f>
        <v>7531.5</v>
      </c>
    </row>
    <row r="2075" spans="1:8" ht="63.75" x14ac:dyDescent="0.25">
      <c r="A2075" s="561"/>
      <c r="B2075" s="375"/>
      <c r="C2075" s="18" t="s">
        <v>12</v>
      </c>
      <c r="D2075" s="122">
        <f>SUM(D2076:D2078)</f>
        <v>20483.8</v>
      </c>
      <c r="E2075" s="122">
        <f>SUM(E2076:E2078)</f>
        <v>8202.1</v>
      </c>
      <c r="F2075" s="255">
        <f t="shared" si="388"/>
        <v>0.40041886759292711</v>
      </c>
      <c r="G2075" s="122">
        <f>SUM(G2076:G2078)</f>
        <v>7531.5</v>
      </c>
    </row>
    <row r="2076" spans="1:8" ht="63.75" x14ac:dyDescent="0.25">
      <c r="A2076" s="57" t="s">
        <v>50</v>
      </c>
      <c r="B2076" s="56" t="s">
        <v>852</v>
      </c>
      <c r="C2076" s="18" t="s">
        <v>12</v>
      </c>
      <c r="D2076" s="122">
        <v>262</v>
      </c>
      <c r="E2076" s="122">
        <v>81</v>
      </c>
      <c r="F2076" s="255">
        <f t="shared" si="388"/>
        <v>0.30916030534351147</v>
      </c>
      <c r="G2076" s="122">
        <v>81</v>
      </c>
    </row>
    <row r="2077" spans="1:8" ht="63.75" x14ac:dyDescent="0.25">
      <c r="A2077" s="57" t="s">
        <v>52</v>
      </c>
      <c r="B2077" s="159" t="s">
        <v>853</v>
      </c>
      <c r="C2077" s="18" t="s">
        <v>12</v>
      </c>
      <c r="D2077" s="122">
        <v>20128.8</v>
      </c>
      <c r="E2077" s="122">
        <v>8100</v>
      </c>
      <c r="F2077" s="255">
        <f t="shared" si="388"/>
        <v>0.40240848932872303</v>
      </c>
      <c r="G2077" s="122">
        <v>7429.4</v>
      </c>
    </row>
    <row r="2078" spans="1:8" ht="63.75" x14ac:dyDescent="0.25">
      <c r="A2078" s="57" t="s">
        <v>64</v>
      </c>
      <c r="B2078" s="159" t="s">
        <v>854</v>
      </c>
      <c r="C2078" s="18" t="s">
        <v>12</v>
      </c>
      <c r="D2078" s="122">
        <v>93</v>
      </c>
      <c r="E2078" s="122">
        <v>21.1</v>
      </c>
      <c r="F2078" s="255">
        <f t="shared" si="388"/>
        <v>0.22688172043010754</v>
      </c>
      <c r="G2078" s="122">
        <v>21.1</v>
      </c>
    </row>
    <row r="2079" spans="1:8" ht="15" customHeight="1" x14ac:dyDescent="0.25">
      <c r="A2079" s="562" t="s">
        <v>451</v>
      </c>
      <c r="B2079" s="563"/>
      <c r="C2079" s="334" t="s">
        <v>11</v>
      </c>
      <c r="D2079" s="335">
        <f t="shared" ref="D2079:D2080" si="395">D2084+D2089</f>
        <v>0</v>
      </c>
      <c r="E2079" s="335">
        <v>0</v>
      </c>
      <c r="F2079" s="336">
        <v>0</v>
      </c>
      <c r="G2079" s="335">
        <v>0</v>
      </c>
      <c r="H2079" s="274"/>
    </row>
    <row r="2080" spans="1:8" ht="63.75" x14ac:dyDescent="0.25">
      <c r="A2080" s="564"/>
      <c r="B2080" s="565"/>
      <c r="C2080" s="334" t="s">
        <v>12</v>
      </c>
      <c r="D2080" s="335">
        <f t="shared" si="395"/>
        <v>0</v>
      </c>
      <c r="E2080" s="335">
        <v>0</v>
      </c>
      <c r="F2080" s="336">
        <v>0</v>
      </c>
      <c r="G2080" s="335">
        <v>0</v>
      </c>
      <c r="H2080" s="274"/>
    </row>
    <row r="2081" spans="1:8" ht="51" x14ac:dyDescent="0.25">
      <c r="A2081" s="566"/>
      <c r="B2081" s="567"/>
      <c r="C2081" s="334" t="s">
        <v>409</v>
      </c>
      <c r="D2081" s="335">
        <v>0</v>
      </c>
      <c r="E2081" s="335">
        <v>0</v>
      </c>
      <c r="F2081" s="336">
        <v>0</v>
      </c>
      <c r="G2081" s="335">
        <v>0</v>
      </c>
      <c r="H2081" s="274"/>
    </row>
    <row r="2082" spans="1:8" ht="38.25" x14ac:dyDescent="0.25">
      <c r="A2082" s="64">
        <v>1</v>
      </c>
      <c r="B2082" s="63" t="s">
        <v>452</v>
      </c>
      <c r="C2082" s="43" t="s">
        <v>11</v>
      </c>
      <c r="D2082" s="122">
        <v>0</v>
      </c>
      <c r="E2082" s="122">
        <v>0</v>
      </c>
      <c r="F2082" s="255">
        <v>0</v>
      </c>
      <c r="G2082" s="122">
        <v>0</v>
      </c>
    </row>
    <row r="2083" spans="1:8" ht="15" customHeight="1" x14ac:dyDescent="0.25">
      <c r="A2083" s="394" t="s">
        <v>15</v>
      </c>
      <c r="B2083" s="578" t="s">
        <v>855</v>
      </c>
      <c r="C2083" s="43" t="s">
        <v>11</v>
      </c>
      <c r="D2083" s="122">
        <v>0</v>
      </c>
      <c r="E2083" s="122">
        <v>0</v>
      </c>
      <c r="F2083" s="255">
        <v>0</v>
      </c>
      <c r="G2083" s="122">
        <v>0</v>
      </c>
    </row>
    <row r="2084" spans="1:8" ht="63.75" x14ac:dyDescent="0.25">
      <c r="A2084" s="559"/>
      <c r="B2084" s="579"/>
      <c r="C2084" s="43" t="s">
        <v>12</v>
      </c>
      <c r="D2084" s="122">
        <v>0</v>
      </c>
      <c r="E2084" s="122">
        <v>0</v>
      </c>
      <c r="F2084" s="255">
        <v>0</v>
      </c>
      <c r="G2084" s="122">
        <v>0</v>
      </c>
    </row>
    <row r="2085" spans="1:8" ht="25.5" x14ac:dyDescent="0.25">
      <c r="A2085" s="58">
        <v>2</v>
      </c>
      <c r="B2085" s="63" t="s">
        <v>453</v>
      </c>
      <c r="C2085" s="43"/>
      <c r="D2085" s="122">
        <v>0</v>
      </c>
      <c r="E2085" s="122">
        <v>0</v>
      </c>
      <c r="F2085" s="255">
        <v>0</v>
      </c>
      <c r="G2085" s="122">
        <v>0</v>
      </c>
    </row>
    <row r="2086" spans="1:8" ht="15" customHeight="1" x14ac:dyDescent="0.25">
      <c r="A2086" s="580" t="s">
        <v>56</v>
      </c>
      <c r="B2086" s="578" t="s">
        <v>856</v>
      </c>
      <c r="C2086" s="43" t="s">
        <v>11</v>
      </c>
      <c r="D2086" s="122">
        <v>0</v>
      </c>
      <c r="E2086" s="122">
        <v>0</v>
      </c>
      <c r="F2086" s="255">
        <v>0</v>
      </c>
      <c r="G2086" s="122">
        <v>0</v>
      </c>
    </row>
    <row r="2087" spans="1:8" ht="63.75" x14ac:dyDescent="0.25">
      <c r="A2087" s="581"/>
      <c r="B2087" s="579"/>
      <c r="C2087" s="43" t="s">
        <v>12</v>
      </c>
      <c r="D2087" s="122">
        <v>0</v>
      </c>
      <c r="E2087" s="122">
        <v>0</v>
      </c>
      <c r="F2087" s="255">
        <v>0</v>
      </c>
      <c r="G2087" s="122">
        <v>0</v>
      </c>
    </row>
    <row r="2088" spans="1:8" ht="38.25" x14ac:dyDescent="0.25">
      <c r="A2088" s="58">
        <v>3</v>
      </c>
      <c r="B2088" s="63" t="s">
        <v>454</v>
      </c>
      <c r="C2088" s="43"/>
      <c r="D2088" s="122">
        <v>0</v>
      </c>
      <c r="E2088" s="122">
        <v>0</v>
      </c>
      <c r="F2088" s="255">
        <v>0</v>
      </c>
      <c r="G2088" s="122">
        <v>0</v>
      </c>
    </row>
    <row r="2089" spans="1:8" ht="15" customHeight="1" x14ac:dyDescent="0.25">
      <c r="A2089" s="580" t="s">
        <v>237</v>
      </c>
      <c r="B2089" s="578" t="s">
        <v>857</v>
      </c>
      <c r="C2089" s="43" t="s">
        <v>11</v>
      </c>
      <c r="D2089" s="122">
        <v>0</v>
      </c>
      <c r="E2089" s="122">
        <v>0</v>
      </c>
      <c r="F2089" s="255">
        <v>0</v>
      </c>
      <c r="G2089" s="122">
        <v>0</v>
      </c>
    </row>
    <row r="2090" spans="1:8" ht="63.75" x14ac:dyDescent="0.25">
      <c r="A2090" s="581"/>
      <c r="B2090" s="579"/>
      <c r="C2090" s="43" t="s">
        <v>12</v>
      </c>
      <c r="D2090" s="122">
        <v>0</v>
      </c>
      <c r="E2090" s="122">
        <v>0</v>
      </c>
      <c r="F2090" s="255">
        <v>0</v>
      </c>
      <c r="G2090" s="122">
        <v>0</v>
      </c>
    </row>
    <row r="2091" spans="1:8" ht="15" customHeight="1" x14ac:dyDescent="0.25">
      <c r="A2091" s="562" t="s">
        <v>455</v>
      </c>
      <c r="B2091" s="563"/>
      <c r="C2091" s="334" t="s">
        <v>11</v>
      </c>
      <c r="D2091" s="335">
        <f>SUM(D2092:D2093)</f>
        <v>253054.9</v>
      </c>
      <c r="E2091" s="335">
        <f>SUM(E2092:E2093)</f>
        <v>112474.53000000001</v>
      </c>
      <c r="F2091" s="336">
        <f t="shared" ref="F2091:F2093" si="396">E2074/D2074</f>
        <v>0.40041886759292711</v>
      </c>
      <c r="G2091" s="335">
        <f>SUM(G2092:G2093)</f>
        <v>102175.2</v>
      </c>
    </row>
    <row r="2092" spans="1:8" ht="63.75" x14ac:dyDescent="0.25">
      <c r="A2092" s="564"/>
      <c r="B2092" s="565"/>
      <c r="C2092" s="334" t="s">
        <v>12</v>
      </c>
      <c r="D2092" s="335">
        <f>SUM(D2094+D2102+D2108+D2118+D2123)</f>
        <v>240225.3</v>
      </c>
      <c r="E2092" s="335">
        <f>SUM(E2094+E2102+E2108+E2118+E2123)</f>
        <v>107755.43000000001</v>
      </c>
      <c r="F2092" s="336">
        <f t="shared" si="396"/>
        <v>0.40041886759292711</v>
      </c>
      <c r="G2092" s="335">
        <f>SUM(G2094+G2102+G2108+G2118+G2123)</f>
        <v>97857.8</v>
      </c>
    </row>
    <row r="2093" spans="1:8" ht="51" x14ac:dyDescent="0.25">
      <c r="A2093" s="566"/>
      <c r="B2093" s="567"/>
      <c r="C2093" s="334" t="s">
        <v>409</v>
      </c>
      <c r="D2093" s="335">
        <f>SUM(D2109+D2117)</f>
        <v>12829.6</v>
      </c>
      <c r="E2093" s="335">
        <f>SUM(E2109+E2117)</f>
        <v>4719.1000000000004</v>
      </c>
      <c r="F2093" s="336">
        <f t="shared" si="396"/>
        <v>0.30916030534351147</v>
      </c>
      <c r="G2093" s="335">
        <f>SUM(G2109+G2117)</f>
        <v>4317.3999999999996</v>
      </c>
    </row>
    <row r="2094" spans="1:8" ht="15" customHeight="1" x14ac:dyDescent="0.25">
      <c r="A2094" s="380">
        <v>1</v>
      </c>
      <c r="B2094" s="374" t="s">
        <v>456</v>
      </c>
      <c r="C2094" s="361" t="s">
        <v>457</v>
      </c>
      <c r="D2094" s="359">
        <f>SUM(D2096:D2100)</f>
        <v>16353</v>
      </c>
      <c r="E2094" s="359">
        <f>SUM(E2096:E2098)</f>
        <v>5294.5999999999995</v>
      </c>
      <c r="F2094" s="364">
        <f>E2077/D2077</f>
        <v>0.40240848932872303</v>
      </c>
      <c r="G2094" s="359">
        <f>SUM(G2096:G2098)</f>
        <v>5294.6</v>
      </c>
    </row>
    <row r="2095" spans="1:8" ht="71.25" customHeight="1" x14ac:dyDescent="0.25">
      <c r="A2095" s="382"/>
      <c r="B2095" s="375"/>
      <c r="C2095" s="372"/>
      <c r="D2095" s="371"/>
      <c r="E2095" s="371"/>
      <c r="F2095" s="371"/>
      <c r="G2095" s="371"/>
    </row>
    <row r="2096" spans="1:8" ht="26.25" customHeight="1" x14ac:dyDescent="0.25">
      <c r="A2096" s="380" t="s">
        <v>15</v>
      </c>
      <c r="B2096" s="374" t="s">
        <v>858</v>
      </c>
      <c r="C2096" s="361" t="s">
        <v>12</v>
      </c>
      <c r="D2096" s="359">
        <v>1598</v>
      </c>
      <c r="E2096" s="359">
        <v>909.9</v>
      </c>
      <c r="F2096" s="364">
        <f>E2096/D2096</f>
        <v>0.56939924906132666</v>
      </c>
      <c r="G2096" s="359">
        <v>885.6</v>
      </c>
    </row>
    <row r="2097" spans="1:7" ht="45" customHeight="1" x14ac:dyDescent="0.25">
      <c r="A2097" s="382"/>
      <c r="B2097" s="375"/>
      <c r="C2097" s="372"/>
      <c r="D2097" s="371"/>
      <c r="E2097" s="371"/>
      <c r="F2097" s="371"/>
      <c r="G2097" s="371"/>
    </row>
    <row r="2098" spans="1:7" ht="15" customHeight="1" x14ac:dyDescent="0.25">
      <c r="A2098" s="380" t="s">
        <v>414</v>
      </c>
      <c r="B2098" s="374" t="s">
        <v>859</v>
      </c>
      <c r="C2098" s="361" t="s">
        <v>12</v>
      </c>
      <c r="D2098" s="359">
        <v>12668</v>
      </c>
      <c r="E2098" s="359">
        <v>4384.7</v>
      </c>
      <c r="F2098" s="364">
        <f>E2098/D2098</f>
        <v>0.34612409220082097</v>
      </c>
      <c r="G2098" s="359">
        <v>4409</v>
      </c>
    </row>
    <row r="2099" spans="1:7" ht="49.5" customHeight="1" x14ac:dyDescent="0.25">
      <c r="A2099" s="382"/>
      <c r="B2099" s="375"/>
      <c r="C2099" s="372"/>
      <c r="D2099" s="371"/>
      <c r="E2099" s="371"/>
      <c r="F2099" s="371"/>
      <c r="G2099" s="371"/>
    </row>
    <row r="2100" spans="1:7" ht="21" customHeight="1" x14ac:dyDescent="0.25">
      <c r="A2100" s="380" t="s">
        <v>17</v>
      </c>
      <c r="B2100" s="374" t="s">
        <v>860</v>
      </c>
      <c r="C2100" s="361" t="s">
        <v>12</v>
      </c>
      <c r="D2100" s="359">
        <v>2087</v>
      </c>
      <c r="E2100" s="359">
        <v>0</v>
      </c>
      <c r="F2100" s="364">
        <f>E2100/D2100</f>
        <v>0</v>
      </c>
      <c r="G2100" s="359">
        <v>0</v>
      </c>
    </row>
    <row r="2101" spans="1:7" ht="50.25" customHeight="1" x14ac:dyDescent="0.25">
      <c r="A2101" s="382"/>
      <c r="B2101" s="375"/>
      <c r="C2101" s="372"/>
      <c r="D2101" s="371"/>
      <c r="E2101" s="371"/>
      <c r="F2101" s="371"/>
      <c r="G2101" s="371"/>
    </row>
    <row r="2102" spans="1:7" ht="15" customHeight="1" x14ac:dyDescent="0.25">
      <c r="A2102" s="380" t="s">
        <v>54</v>
      </c>
      <c r="B2102" s="374" t="s">
        <v>458</v>
      </c>
      <c r="C2102" s="361" t="s">
        <v>12</v>
      </c>
      <c r="D2102" s="359">
        <f>SUM(D2104:D2105)</f>
        <v>750</v>
      </c>
      <c r="E2102" s="359">
        <f>SUM(E2104:E2105)</f>
        <v>130.69999999999999</v>
      </c>
      <c r="F2102" s="364">
        <f>E2102/D2102</f>
        <v>0.17426666666666665</v>
      </c>
      <c r="G2102" s="359">
        <f>SUM(G2104:G2105)</f>
        <v>130.69999999999999</v>
      </c>
    </row>
    <row r="2103" spans="1:7" ht="57.75" customHeight="1" x14ac:dyDescent="0.25">
      <c r="A2103" s="382"/>
      <c r="B2103" s="375"/>
      <c r="C2103" s="372"/>
      <c r="D2103" s="371"/>
      <c r="E2103" s="371"/>
      <c r="F2103" s="371"/>
      <c r="G2103" s="371"/>
    </row>
    <row r="2104" spans="1:7" ht="89.25" x14ac:dyDescent="0.25">
      <c r="A2104" s="62" t="s">
        <v>20</v>
      </c>
      <c r="B2104" s="56" t="s">
        <v>861</v>
      </c>
      <c r="C2104" s="58" t="s">
        <v>457</v>
      </c>
      <c r="D2104" s="122">
        <v>0</v>
      </c>
      <c r="E2104" s="122">
        <v>0</v>
      </c>
      <c r="F2104" s="255">
        <v>0</v>
      </c>
      <c r="G2104" s="122">
        <v>0</v>
      </c>
    </row>
    <row r="2105" spans="1:7" ht="24.75" customHeight="1" x14ac:dyDescent="0.25">
      <c r="A2105" s="380" t="s">
        <v>424</v>
      </c>
      <c r="B2105" s="374" t="s">
        <v>862</v>
      </c>
      <c r="C2105" s="361" t="s">
        <v>457</v>
      </c>
      <c r="D2105" s="359">
        <v>750</v>
      </c>
      <c r="E2105" s="359">
        <v>130.69999999999999</v>
      </c>
      <c r="F2105" s="364">
        <f>E2105/D2105</f>
        <v>0.17426666666666665</v>
      </c>
      <c r="G2105" s="359">
        <v>130.69999999999999</v>
      </c>
    </row>
    <row r="2106" spans="1:7" ht="38.25" customHeight="1" x14ac:dyDescent="0.25">
      <c r="A2106" s="382"/>
      <c r="B2106" s="375"/>
      <c r="C2106" s="372"/>
      <c r="D2106" s="371"/>
      <c r="E2106" s="371"/>
      <c r="F2106" s="371"/>
      <c r="G2106" s="371"/>
    </row>
    <row r="2107" spans="1:7" ht="15" customHeight="1" x14ac:dyDescent="0.25">
      <c r="A2107" s="376" t="s">
        <v>459</v>
      </c>
      <c r="B2107" s="374" t="s">
        <v>460</v>
      </c>
      <c r="C2107" s="58" t="s">
        <v>11</v>
      </c>
      <c r="D2107" s="122">
        <f>SUM(D2108:D2109)</f>
        <v>27596</v>
      </c>
      <c r="E2107" s="122">
        <f>SUM(E2108:E2109)</f>
        <v>13173.5</v>
      </c>
      <c r="F2107" s="255">
        <f>E2107/D2107</f>
        <v>0.47736990868241774</v>
      </c>
      <c r="G2107" s="122">
        <f>SUM(G2108:G2109)</f>
        <v>13173.5</v>
      </c>
    </row>
    <row r="2108" spans="1:7" ht="89.25" x14ac:dyDescent="0.25">
      <c r="A2108" s="378"/>
      <c r="B2108" s="379"/>
      <c r="C2108" s="58" t="s">
        <v>457</v>
      </c>
      <c r="D2108" s="122">
        <f>SUM(D2111+D2114)</f>
        <v>24531.5</v>
      </c>
      <c r="E2108" s="122">
        <f>SUM(E2111+E2114)</f>
        <v>12936</v>
      </c>
      <c r="F2108" s="255">
        <f t="shared" ref="F2108:F2121" si="397">E2108/D2108</f>
        <v>0.52732201455271799</v>
      </c>
      <c r="G2108" s="122">
        <f>SUM(G2111+G2114)</f>
        <v>12936</v>
      </c>
    </row>
    <row r="2109" spans="1:7" ht="51" x14ac:dyDescent="0.25">
      <c r="A2109" s="377"/>
      <c r="B2109" s="375"/>
      <c r="C2109" s="58" t="s">
        <v>83</v>
      </c>
      <c r="D2109" s="122">
        <f>SUM(D2112+D2115)</f>
        <v>3064.5</v>
      </c>
      <c r="E2109" s="122">
        <f>SUM(E2112+E2115)</f>
        <v>237.5</v>
      </c>
      <c r="F2109" s="255">
        <f t="shared" si="397"/>
        <v>7.7500407896883672E-2</v>
      </c>
      <c r="G2109" s="122">
        <f>SUM(G2112+G2115)</f>
        <v>237.5</v>
      </c>
    </row>
    <row r="2110" spans="1:7" ht="15" customHeight="1" x14ac:dyDescent="0.25">
      <c r="A2110" s="376" t="s">
        <v>23</v>
      </c>
      <c r="B2110" s="374" t="s">
        <v>863</v>
      </c>
      <c r="C2110" s="58" t="s">
        <v>11</v>
      </c>
      <c r="D2110" s="122">
        <f>SUM(D2111:D2112)</f>
        <v>21954.5</v>
      </c>
      <c r="E2110" s="122">
        <f>SUM(E2111:E2112)</f>
        <v>11179.2</v>
      </c>
      <c r="F2110" s="255">
        <f>E2110/D2110</f>
        <v>0.50919856976929567</v>
      </c>
      <c r="G2110" s="122">
        <f>SUM(G2111:G2112)</f>
        <v>11179.2</v>
      </c>
    </row>
    <row r="2111" spans="1:7" ht="89.25" x14ac:dyDescent="0.25">
      <c r="A2111" s="378"/>
      <c r="B2111" s="379"/>
      <c r="C2111" s="58" t="s">
        <v>457</v>
      </c>
      <c r="D2111" s="122">
        <v>21934.5</v>
      </c>
      <c r="E2111" s="122">
        <v>11159.2</v>
      </c>
      <c r="F2111" s="255">
        <f t="shared" si="397"/>
        <v>0.5087510542752286</v>
      </c>
      <c r="G2111" s="122">
        <v>11159.2</v>
      </c>
    </row>
    <row r="2112" spans="1:7" ht="51" x14ac:dyDescent="0.25">
      <c r="A2112" s="377"/>
      <c r="B2112" s="375"/>
      <c r="C2112" s="58" t="s">
        <v>83</v>
      </c>
      <c r="D2112" s="122">
        <v>20</v>
      </c>
      <c r="E2112" s="122">
        <v>20</v>
      </c>
      <c r="F2112" s="255">
        <f t="shared" si="397"/>
        <v>1</v>
      </c>
      <c r="G2112" s="122">
        <v>20</v>
      </c>
    </row>
    <row r="2113" spans="1:7" ht="15" customHeight="1" x14ac:dyDescent="0.25">
      <c r="A2113" s="376" t="s">
        <v>25</v>
      </c>
      <c r="B2113" s="374" t="s">
        <v>864</v>
      </c>
      <c r="C2113" s="58" t="s">
        <v>11</v>
      </c>
      <c r="D2113" s="122">
        <f>SUM(D2114:D2115)</f>
        <v>5641.5</v>
      </c>
      <c r="E2113" s="122">
        <f>SUM(E2114:E2115)</f>
        <v>1994.3</v>
      </c>
      <c r="F2113" s="255">
        <f t="shared" si="397"/>
        <v>0.35350527342018967</v>
      </c>
      <c r="G2113" s="122">
        <f>SUM(G2114:G2115)</f>
        <v>1994.3</v>
      </c>
    </row>
    <row r="2114" spans="1:7" ht="89.25" x14ac:dyDescent="0.25">
      <c r="A2114" s="378"/>
      <c r="B2114" s="379"/>
      <c r="C2114" s="58" t="s">
        <v>457</v>
      </c>
      <c r="D2114" s="122">
        <v>2597</v>
      </c>
      <c r="E2114" s="122">
        <v>1776.8</v>
      </c>
      <c r="F2114" s="255">
        <f t="shared" si="397"/>
        <v>0.68417404697728146</v>
      </c>
      <c r="G2114" s="122">
        <v>1776.8</v>
      </c>
    </row>
    <row r="2115" spans="1:7" ht="51" x14ac:dyDescent="0.25">
      <c r="A2115" s="377"/>
      <c r="B2115" s="375"/>
      <c r="C2115" s="58" t="s">
        <v>83</v>
      </c>
      <c r="D2115" s="122">
        <v>3044.5</v>
      </c>
      <c r="E2115" s="122">
        <v>217.5</v>
      </c>
      <c r="F2115" s="255">
        <f t="shared" si="397"/>
        <v>7.144030218426671E-2</v>
      </c>
      <c r="G2115" s="122">
        <v>217.5</v>
      </c>
    </row>
    <row r="2116" spans="1:7" ht="15" customHeight="1" x14ac:dyDescent="0.25">
      <c r="A2116" s="380" t="s">
        <v>461</v>
      </c>
      <c r="B2116" s="374" t="s">
        <v>462</v>
      </c>
      <c r="C2116" s="58" t="s">
        <v>11</v>
      </c>
      <c r="D2116" s="122">
        <f>SUM(D2117:D2118)</f>
        <v>208355.9</v>
      </c>
      <c r="E2116" s="122">
        <f>SUM(E2117:E2118)</f>
        <v>93875.73000000001</v>
      </c>
      <c r="F2116" s="255">
        <f t="shared" si="397"/>
        <v>0.45055469991490527</v>
      </c>
      <c r="G2116" s="122">
        <f>SUM(G2117:G2118)</f>
        <v>83576.399999999994</v>
      </c>
    </row>
    <row r="2117" spans="1:7" ht="51" x14ac:dyDescent="0.25">
      <c r="A2117" s="381"/>
      <c r="B2117" s="379"/>
      <c r="C2117" s="58" t="s">
        <v>83</v>
      </c>
      <c r="D2117" s="122">
        <f>SUM(D2121)</f>
        <v>9765.1</v>
      </c>
      <c r="E2117" s="122">
        <f>SUM(E2121)</f>
        <v>4481.6000000000004</v>
      </c>
      <c r="F2117" s="255">
        <f t="shared" si="397"/>
        <v>0.45894051264195967</v>
      </c>
      <c r="G2117" s="122">
        <f>SUM(G2121)</f>
        <v>4079.9</v>
      </c>
    </row>
    <row r="2118" spans="1:7" ht="63.75" x14ac:dyDescent="0.25">
      <c r="A2118" s="382"/>
      <c r="B2118" s="375"/>
      <c r="C2118" s="58" t="s">
        <v>12</v>
      </c>
      <c r="D2118" s="122">
        <f>SUM(D2120)</f>
        <v>198590.8</v>
      </c>
      <c r="E2118" s="122">
        <f>SUM(E2120)</f>
        <v>89394.13</v>
      </c>
      <c r="F2118" s="255">
        <f t="shared" si="397"/>
        <v>0.45014235301937455</v>
      </c>
      <c r="G2118" s="122">
        <f>SUM(G2120)</f>
        <v>79496.5</v>
      </c>
    </row>
    <row r="2119" spans="1:7" ht="15" customHeight="1" x14ac:dyDescent="0.25">
      <c r="A2119" s="376" t="s">
        <v>28</v>
      </c>
      <c r="B2119" s="374" t="s">
        <v>865</v>
      </c>
      <c r="C2119" s="58" t="s">
        <v>11</v>
      </c>
      <c r="D2119" s="122">
        <f>SUM(D2120:D2121)</f>
        <v>208355.9</v>
      </c>
      <c r="E2119" s="122">
        <f>SUM(E2120:E2121)</f>
        <v>93875.73000000001</v>
      </c>
      <c r="F2119" s="255">
        <f t="shared" si="397"/>
        <v>0.45055469991490527</v>
      </c>
      <c r="G2119" s="122">
        <f>SUM(G2120:G2121)</f>
        <v>83576.399999999994</v>
      </c>
    </row>
    <row r="2120" spans="1:7" ht="89.25" x14ac:dyDescent="0.25">
      <c r="A2120" s="378"/>
      <c r="B2120" s="379"/>
      <c r="C2120" s="58" t="s">
        <v>457</v>
      </c>
      <c r="D2120" s="122">
        <v>198590.8</v>
      </c>
      <c r="E2120" s="122">
        <v>89394.13</v>
      </c>
      <c r="F2120" s="255">
        <f t="shared" si="397"/>
        <v>0.45014235301937455</v>
      </c>
      <c r="G2120" s="122">
        <v>79496.5</v>
      </c>
    </row>
    <row r="2121" spans="1:7" ht="51" x14ac:dyDescent="0.25">
      <c r="A2121" s="377"/>
      <c r="B2121" s="375"/>
      <c r="C2121" s="58" t="s">
        <v>83</v>
      </c>
      <c r="D2121" s="122">
        <v>9765.1</v>
      </c>
      <c r="E2121" s="122">
        <v>4481.6000000000004</v>
      </c>
      <c r="F2121" s="255">
        <f t="shared" si="397"/>
        <v>0.45894051264195967</v>
      </c>
      <c r="G2121" s="122">
        <v>4079.9</v>
      </c>
    </row>
    <row r="2122" spans="1:7" ht="15" customHeight="1" x14ac:dyDescent="0.25">
      <c r="A2122" s="376" t="s">
        <v>463</v>
      </c>
      <c r="B2122" s="374" t="s">
        <v>464</v>
      </c>
      <c r="C2122" s="58" t="s">
        <v>11</v>
      </c>
      <c r="D2122" s="122">
        <v>0</v>
      </c>
      <c r="E2122" s="122">
        <v>0</v>
      </c>
      <c r="F2122" s="255">
        <v>0</v>
      </c>
      <c r="G2122" s="122">
        <v>0</v>
      </c>
    </row>
    <row r="2123" spans="1:7" ht="83.25" customHeight="1" x14ac:dyDescent="0.25">
      <c r="A2123" s="377"/>
      <c r="B2123" s="375"/>
      <c r="C2123" s="58" t="s">
        <v>457</v>
      </c>
      <c r="D2123" s="122">
        <v>0</v>
      </c>
      <c r="E2123" s="122">
        <v>0</v>
      </c>
      <c r="F2123" s="255">
        <v>0</v>
      </c>
      <c r="G2123" s="122">
        <v>0</v>
      </c>
    </row>
    <row r="2124" spans="1:7" ht="89.25" x14ac:dyDescent="0.25">
      <c r="A2124" s="61" t="s">
        <v>35</v>
      </c>
      <c r="B2124" s="56" t="s">
        <v>866</v>
      </c>
      <c r="C2124" s="58" t="s">
        <v>457</v>
      </c>
      <c r="D2124" s="122">
        <v>0</v>
      </c>
      <c r="E2124" s="122">
        <v>0</v>
      </c>
      <c r="F2124" s="255">
        <v>0</v>
      </c>
      <c r="G2124" s="122">
        <v>0</v>
      </c>
    </row>
    <row r="2125" spans="1:7" ht="15" customHeight="1" x14ac:dyDescent="0.25">
      <c r="A2125" s="562" t="s">
        <v>465</v>
      </c>
      <c r="B2125" s="563"/>
      <c r="C2125" s="334" t="s">
        <v>11</v>
      </c>
      <c r="D2125" s="335">
        <f>SUM(D2126)</f>
        <v>13024.2</v>
      </c>
      <c r="E2125" s="335">
        <f>SUM(E2126)</f>
        <v>4291.7</v>
      </c>
      <c r="F2125" s="336">
        <f>E2125/D2125</f>
        <v>0.32951735999140058</v>
      </c>
      <c r="G2125" s="335">
        <f>SUM(G2126)</f>
        <v>4291.7</v>
      </c>
    </row>
    <row r="2126" spans="1:7" ht="63.75" x14ac:dyDescent="0.25">
      <c r="A2126" s="564"/>
      <c r="B2126" s="565"/>
      <c r="C2126" s="334" t="s">
        <v>12</v>
      </c>
      <c r="D2126" s="335">
        <f>SUM(D2128+D2131+D2140+D2144)</f>
        <v>13024.2</v>
      </c>
      <c r="E2126" s="335">
        <f>SUM(E2128+E2131+E2140+E2144)</f>
        <v>4291.7</v>
      </c>
      <c r="F2126" s="336">
        <f>E2126/D2126</f>
        <v>0.32951735999140058</v>
      </c>
      <c r="G2126" s="335">
        <f>SUM(G2128+G2131+G2140+G2144)</f>
        <v>4291.7</v>
      </c>
    </row>
    <row r="2127" spans="1:7" ht="65.25" customHeight="1" x14ac:dyDescent="0.25">
      <c r="A2127" s="566"/>
      <c r="B2127" s="567"/>
      <c r="C2127" s="334" t="s">
        <v>409</v>
      </c>
      <c r="D2127" s="335">
        <v>0</v>
      </c>
      <c r="E2127" s="335">
        <v>0</v>
      </c>
      <c r="F2127" s="336">
        <v>0</v>
      </c>
      <c r="G2127" s="335">
        <v>0</v>
      </c>
    </row>
    <row r="2128" spans="1:7" ht="15" customHeight="1" x14ac:dyDescent="0.25">
      <c r="A2128" s="361">
        <v>1</v>
      </c>
      <c r="B2128" s="374" t="s">
        <v>466</v>
      </c>
      <c r="C2128" s="361" t="s">
        <v>467</v>
      </c>
      <c r="D2128" s="359">
        <f>SUM(D2130)</f>
        <v>40</v>
      </c>
      <c r="E2128" s="359">
        <f>SUM(E2130)</f>
        <v>12</v>
      </c>
      <c r="F2128" s="364">
        <f>E2128/D2128</f>
        <v>0.3</v>
      </c>
      <c r="G2128" s="359">
        <v>12</v>
      </c>
    </row>
    <row r="2129" spans="1:7" ht="51.75" customHeight="1" x14ac:dyDescent="0.25">
      <c r="A2129" s="362"/>
      <c r="B2129" s="375"/>
      <c r="C2129" s="372"/>
      <c r="D2129" s="371"/>
      <c r="E2129" s="371"/>
      <c r="F2129" s="370"/>
      <c r="G2129" s="371"/>
    </row>
    <row r="2130" spans="1:7" ht="70.5" customHeight="1" x14ac:dyDescent="0.25">
      <c r="A2130" s="216" t="s">
        <v>15</v>
      </c>
      <c r="B2130" s="217" t="s">
        <v>867</v>
      </c>
      <c r="C2130" s="218" t="s">
        <v>467</v>
      </c>
      <c r="D2130" s="122">
        <v>40</v>
      </c>
      <c r="E2130" s="122">
        <v>12</v>
      </c>
      <c r="F2130" s="255">
        <f>E2130/D2130</f>
        <v>0.3</v>
      </c>
      <c r="G2130" s="122">
        <v>12</v>
      </c>
    </row>
    <row r="2131" spans="1:7" ht="72.75" customHeight="1" x14ac:dyDescent="0.25">
      <c r="A2131" s="218">
        <v>2</v>
      </c>
      <c r="B2131" s="219" t="s">
        <v>468</v>
      </c>
      <c r="C2131" s="58" t="s">
        <v>467</v>
      </c>
      <c r="D2131" s="122">
        <f>SUM(D2132:D2136)</f>
        <v>4102.7</v>
      </c>
      <c r="E2131" s="122">
        <f>SUM(E2132:E2136)</f>
        <v>254.85999999999999</v>
      </c>
      <c r="F2131" s="255">
        <f>E2131/D2131</f>
        <v>6.2120067272771591E-2</v>
      </c>
      <c r="G2131" s="122">
        <f>SUM(G2132:G2136)</f>
        <v>254.85999999999999</v>
      </c>
    </row>
    <row r="2132" spans="1:7" ht="15" customHeight="1" x14ac:dyDescent="0.25">
      <c r="A2132" s="389" t="s">
        <v>20</v>
      </c>
      <c r="B2132" s="374" t="s">
        <v>868</v>
      </c>
      <c r="C2132" s="361" t="s">
        <v>467</v>
      </c>
      <c r="D2132" s="359">
        <v>3838.8</v>
      </c>
      <c r="E2132" s="359">
        <v>212.32</v>
      </c>
      <c r="F2132" s="364">
        <f>E2132/D2132</f>
        <v>5.5308950713764717E-2</v>
      </c>
      <c r="G2132" s="373">
        <v>212.32</v>
      </c>
    </row>
    <row r="2133" spans="1:7" ht="68.25" customHeight="1" x14ac:dyDescent="0.25">
      <c r="A2133" s="390"/>
      <c r="B2133" s="375"/>
      <c r="C2133" s="372"/>
      <c r="D2133" s="371"/>
      <c r="E2133" s="371"/>
      <c r="F2133" s="365"/>
      <c r="G2133" s="371"/>
    </row>
    <row r="2134" spans="1:7" ht="15" customHeight="1" x14ac:dyDescent="0.25">
      <c r="A2134" s="389" t="s">
        <v>424</v>
      </c>
      <c r="B2134" s="374" t="s">
        <v>1025</v>
      </c>
      <c r="C2134" s="361" t="s">
        <v>467</v>
      </c>
      <c r="D2134" s="359">
        <v>55</v>
      </c>
      <c r="E2134" s="359">
        <v>0</v>
      </c>
      <c r="F2134" s="364">
        <f>E2134/D2134</f>
        <v>0</v>
      </c>
      <c r="G2134" s="359">
        <v>0</v>
      </c>
    </row>
    <row r="2135" spans="1:7" ht="67.5" customHeight="1" x14ac:dyDescent="0.25">
      <c r="A2135" s="390"/>
      <c r="B2135" s="375"/>
      <c r="C2135" s="372"/>
      <c r="D2135" s="360"/>
      <c r="E2135" s="360"/>
      <c r="F2135" s="365"/>
      <c r="G2135" s="360"/>
    </row>
    <row r="2136" spans="1:7" ht="15" customHeight="1" x14ac:dyDescent="0.25">
      <c r="A2136" s="389" t="s">
        <v>425</v>
      </c>
      <c r="B2136" s="374" t="s">
        <v>869</v>
      </c>
      <c r="C2136" s="361" t="s">
        <v>467</v>
      </c>
      <c r="D2136" s="359">
        <v>208.9</v>
      </c>
      <c r="E2136" s="359">
        <v>42.54</v>
      </c>
      <c r="F2136" s="364">
        <f>E2136/D2136</f>
        <v>0.20363810435615126</v>
      </c>
      <c r="G2136" s="359">
        <v>42.54</v>
      </c>
    </row>
    <row r="2137" spans="1:7" ht="54.75" customHeight="1" x14ac:dyDescent="0.25">
      <c r="A2137" s="390"/>
      <c r="B2137" s="375"/>
      <c r="C2137" s="362"/>
      <c r="D2137" s="360"/>
      <c r="E2137" s="360"/>
      <c r="F2137" s="365"/>
      <c r="G2137" s="360"/>
    </row>
    <row r="2138" spans="1:7" ht="15" customHeight="1" x14ac:dyDescent="0.25">
      <c r="A2138" s="389" t="s">
        <v>426</v>
      </c>
      <c r="B2138" s="576" t="s">
        <v>889</v>
      </c>
      <c r="C2138" s="361" t="s">
        <v>467</v>
      </c>
      <c r="D2138" s="359">
        <v>0</v>
      </c>
      <c r="E2138" s="359">
        <v>0</v>
      </c>
      <c r="F2138" s="364">
        <v>0</v>
      </c>
      <c r="G2138" s="359">
        <v>0</v>
      </c>
    </row>
    <row r="2139" spans="1:7" ht="51" customHeight="1" x14ac:dyDescent="0.25">
      <c r="A2139" s="390"/>
      <c r="B2139" s="577"/>
      <c r="C2139" s="362"/>
      <c r="D2139" s="360"/>
      <c r="E2139" s="360"/>
      <c r="F2139" s="365"/>
      <c r="G2139" s="360"/>
    </row>
    <row r="2140" spans="1:7" ht="15" customHeight="1" x14ac:dyDescent="0.25">
      <c r="A2140" s="361">
        <v>3</v>
      </c>
      <c r="B2140" s="374" t="s">
        <v>469</v>
      </c>
      <c r="C2140" s="361" t="s">
        <v>467</v>
      </c>
      <c r="D2140" s="359">
        <f>SUM(D2142)</f>
        <v>5274.8</v>
      </c>
      <c r="E2140" s="359">
        <f>SUM(E2142)</f>
        <v>2361.4899999999998</v>
      </c>
      <c r="F2140" s="364">
        <f t="shared" ref="F2140" si="398">E2140/D2140</f>
        <v>0.44769280351861679</v>
      </c>
      <c r="G2140" s="359">
        <v>2361.4899999999998</v>
      </c>
    </row>
    <row r="2141" spans="1:7" ht="61.5" customHeight="1" x14ac:dyDescent="0.25">
      <c r="A2141" s="362"/>
      <c r="B2141" s="375"/>
      <c r="C2141" s="362"/>
      <c r="D2141" s="360"/>
      <c r="E2141" s="360"/>
      <c r="F2141" s="365"/>
      <c r="G2141" s="360"/>
    </row>
    <row r="2142" spans="1:7" ht="24" customHeight="1" x14ac:dyDescent="0.25">
      <c r="A2142" s="389" t="s">
        <v>23</v>
      </c>
      <c r="B2142" s="374" t="s">
        <v>870</v>
      </c>
      <c r="C2142" s="361" t="s">
        <v>467</v>
      </c>
      <c r="D2142" s="359">
        <v>5274.8</v>
      </c>
      <c r="E2142" s="359">
        <v>2361.4899999999998</v>
      </c>
      <c r="F2142" s="364">
        <f>E2142/D2142</f>
        <v>0.44769280351861679</v>
      </c>
      <c r="G2142" s="359">
        <v>2361.4899999999998</v>
      </c>
    </row>
    <row r="2143" spans="1:7" ht="77.25" customHeight="1" x14ac:dyDescent="0.25">
      <c r="A2143" s="390"/>
      <c r="B2143" s="375"/>
      <c r="C2143" s="362"/>
      <c r="D2143" s="360"/>
      <c r="E2143" s="360"/>
      <c r="F2143" s="365"/>
      <c r="G2143" s="360"/>
    </row>
    <row r="2144" spans="1:7" ht="15" customHeight="1" x14ac:dyDescent="0.25">
      <c r="A2144" s="361">
        <v>4</v>
      </c>
      <c r="B2144" s="374" t="s">
        <v>470</v>
      </c>
      <c r="C2144" s="361" t="s">
        <v>467</v>
      </c>
      <c r="D2144" s="359">
        <f>SUM(D2146)</f>
        <v>3606.7</v>
      </c>
      <c r="E2144" s="359">
        <f>SUM(E2146)</f>
        <v>1663.35</v>
      </c>
      <c r="F2144" s="364">
        <f>E2144/D2144</f>
        <v>0.46118335320375969</v>
      </c>
      <c r="G2144" s="359">
        <v>1663.35</v>
      </c>
    </row>
    <row r="2145" spans="1:7" ht="52.5" customHeight="1" x14ac:dyDescent="0.25">
      <c r="A2145" s="362"/>
      <c r="B2145" s="375"/>
      <c r="C2145" s="362"/>
      <c r="D2145" s="360"/>
      <c r="E2145" s="360"/>
      <c r="F2145" s="365"/>
      <c r="G2145" s="360"/>
    </row>
    <row r="2146" spans="1:7" ht="15" customHeight="1" x14ac:dyDescent="0.25">
      <c r="A2146" s="389" t="s">
        <v>28</v>
      </c>
      <c r="B2146" s="374" t="s">
        <v>871</v>
      </c>
      <c r="C2146" s="361" t="s">
        <v>467</v>
      </c>
      <c r="D2146" s="359">
        <v>3606.7</v>
      </c>
      <c r="E2146" s="359">
        <v>1663.35</v>
      </c>
      <c r="F2146" s="364">
        <f>E2146/D2146</f>
        <v>0.46118335320375969</v>
      </c>
      <c r="G2146" s="359">
        <v>1663.35</v>
      </c>
    </row>
    <row r="2147" spans="1:7" ht="57" customHeight="1" x14ac:dyDescent="0.25">
      <c r="A2147" s="390"/>
      <c r="B2147" s="375"/>
      <c r="C2147" s="362"/>
      <c r="D2147" s="360"/>
      <c r="E2147" s="360"/>
      <c r="F2147" s="365"/>
      <c r="G2147" s="360"/>
    </row>
    <row r="2148" spans="1:7" ht="15" customHeight="1" x14ac:dyDescent="0.25">
      <c r="A2148" s="562" t="s">
        <v>471</v>
      </c>
      <c r="B2148" s="563"/>
      <c r="C2148" s="334" t="s">
        <v>11</v>
      </c>
      <c r="D2148" s="335">
        <f>SUM(D2150)</f>
        <v>4836</v>
      </c>
      <c r="E2148" s="335">
        <f>SUM(E2150)</f>
        <v>1852.62</v>
      </c>
      <c r="F2148" s="336">
        <f>E2148/D2148</f>
        <v>0.38308933002481388</v>
      </c>
      <c r="G2148" s="335">
        <f>SUM(G2150)</f>
        <v>1685.7</v>
      </c>
    </row>
    <row r="2149" spans="1:7" ht="63.75" x14ac:dyDescent="0.25">
      <c r="A2149" s="564"/>
      <c r="B2149" s="565"/>
      <c r="C2149" s="334" t="s">
        <v>12</v>
      </c>
      <c r="D2149" s="335">
        <v>0</v>
      </c>
      <c r="E2149" s="335">
        <v>0</v>
      </c>
      <c r="F2149" s="336">
        <v>0</v>
      </c>
      <c r="G2149" s="335">
        <v>0</v>
      </c>
    </row>
    <row r="2150" spans="1:7" ht="51" x14ac:dyDescent="0.25">
      <c r="A2150" s="566"/>
      <c r="B2150" s="567"/>
      <c r="C2150" s="334" t="s">
        <v>409</v>
      </c>
      <c r="D2150" s="335">
        <f>SUM(D2151)</f>
        <v>4836</v>
      </c>
      <c r="E2150" s="335">
        <f>SUM(E2151)</f>
        <v>1852.62</v>
      </c>
      <c r="F2150" s="336">
        <f>E2150/D2150</f>
        <v>0.38308933002481388</v>
      </c>
      <c r="G2150" s="335">
        <f>SUM(G2151)</f>
        <v>1685.7</v>
      </c>
    </row>
    <row r="2151" spans="1:7" ht="15" customHeight="1" x14ac:dyDescent="0.25">
      <c r="A2151" s="574">
        <v>1</v>
      </c>
      <c r="B2151" s="374" t="s">
        <v>472</v>
      </c>
      <c r="C2151" s="361" t="s">
        <v>83</v>
      </c>
      <c r="D2151" s="359">
        <f>SUM(D2153:D2159)</f>
        <v>4836</v>
      </c>
      <c r="E2151" s="359">
        <f>SUM(E2153:E2159)</f>
        <v>1852.62</v>
      </c>
      <c r="F2151" s="364">
        <f>E2151/D2151</f>
        <v>0.38308933002481388</v>
      </c>
      <c r="G2151" s="359">
        <f>SUM(G2153:G2159)</f>
        <v>1685.7</v>
      </c>
    </row>
    <row r="2152" spans="1:7" ht="42" customHeight="1" x14ac:dyDescent="0.25">
      <c r="A2152" s="575"/>
      <c r="B2152" s="375"/>
      <c r="C2152" s="362"/>
      <c r="D2152" s="360"/>
      <c r="E2152" s="360"/>
      <c r="F2152" s="365"/>
      <c r="G2152" s="360"/>
    </row>
    <row r="2153" spans="1:7" ht="15" customHeight="1" x14ac:dyDescent="0.25">
      <c r="A2153" s="570">
        <v>2</v>
      </c>
      <c r="B2153" s="572" t="s">
        <v>872</v>
      </c>
      <c r="C2153" s="361" t="s">
        <v>83</v>
      </c>
      <c r="D2153" s="359">
        <v>0</v>
      </c>
      <c r="E2153" s="359">
        <v>0</v>
      </c>
      <c r="F2153" s="364">
        <v>0</v>
      </c>
      <c r="G2153" s="359">
        <v>0</v>
      </c>
    </row>
    <row r="2154" spans="1:7" ht="44.25" customHeight="1" x14ac:dyDescent="0.25">
      <c r="A2154" s="571"/>
      <c r="B2154" s="573"/>
      <c r="C2154" s="362"/>
      <c r="D2154" s="360"/>
      <c r="E2154" s="360"/>
      <c r="F2154" s="365"/>
      <c r="G2154" s="360"/>
    </row>
    <row r="2155" spans="1:7" ht="15" customHeight="1" x14ac:dyDescent="0.25">
      <c r="A2155" s="570">
        <v>3</v>
      </c>
      <c r="B2155" s="374" t="s">
        <v>873</v>
      </c>
      <c r="C2155" s="361" t="s">
        <v>83</v>
      </c>
      <c r="D2155" s="359">
        <v>0</v>
      </c>
      <c r="E2155" s="359">
        <v>0</v>
      </c>
      <c r="F2155" s="364">
        <v>0</v>
      </c>
      <c r="G2155" s="359">
        <v>0</v>
      </c>
    </row>
    <row r="2156" spans="1:7" ht="49.5" customHeight="1" x14ac:dyDescent="0.25">
      <c r="A2156" s="571"/>
      <c r="B2156" s="375"/>
      <c r="C2156" s="362"/>
      <c r="D2156" s="360"/>
      <c r="E2156" s="360"/>
      <c r="F2156" s="365"/>
      <c r="G2156" s="360"/>
    </row>
    <row r="2157" spans="1:7" ht="15" customHeight="1" x14ac:dyDescent="0.25">
      <c r="A2157" s="570">
        <v>4</v>
      </c>
      <c r="B2157" s="374" t="s">
        <v>874</v>
      </c>
      <c r="C2157" s="361" t="s">
        <v>83</v>
      </c>
      <c r="D2157" s="359">
        <v>782.2</v>
      </c>
      <c r="E2157" s="359">
        <v>0</v>
      </c>
      <c r="F2157" s="364">
        <f>E2157/D2157</f>
        <v>0</v>
      </c>
      <c r="G2157" s="359">
        <v>0</v>
      </c>
    </row>
    <row r="2158" spans="1:7" ht="45.75" customHeight="1" x14ac:dyDescent="0.25">
      <c r="A2158" s="571"/>
      <c r="B2158" s="375"/>
      <c r="C2158" s="362"/>
      <c r="D2158" s="360"/>
      <c r="E2158" s="360"/>
      <c r="F2158" s="365"/>
      <c r="G2158" s="360"/>
    </row>
    <row r="2159" spans="1:7" ht="25.5" customHeight="1" x14ac:dyDescent="0.25">
      <c r="A2159" s="568">
        <v>5</v>
      </c>
      <c r="B2159" s="374" t="s">
        <v>875</v>
      </c>
      <c r="C2159" s="361" t="s">
        <v>83</v>
      </c>
      <c r="D2159" s="359">
        <v>4053.8</v>
      </c>
      <c r="E2159" s="359">
        <v>1852.62</v>
      </c>
      <c r="F2159" s="364">
        <f>E2159/D2159</f>
        <v>0.45700823918298877</v>
      </c>
      <c r="G2159" s="359">
        <v>1685.7</v>
      </c>
    </row>
    <row r="2160" spans="1:7" ht="81" customHeight="1" x14ac:dyDescent="0.25">
      <c r="A2160" s="569"/>
      <c r="B2160" s="375"/>
      <c r="C2160" s="362"/>
      <c r="D2160" s="360"/>
      <c r="E2160" s="360"/>
      <c r="F2160" s="365"/>
      <c r="G2160" s="360"/>
    </row>
    <row r="2161" spans="1:7" ht="15" customHeight="1" x14ac:dyDescent="0.25">
      <c r="A2161" s="562" t="s">
        <v>473</v>
      </c>
      <c r="B2161" s="563"/>
      <c r="C2161" s="334" t="s">
        <v>11</v>
      </c>
      <c r="D2161" s="335">
        <f>SUM(D2162)</f>
        <v>5775</v>
      </c>
      <c r="E2161" s="335">
        <f>SUM(E2162)</f>
        <v>2586.7000000000003</v>
      </c>
      <c r="F2161" s="336">
        <f>E2161/D2161</f>
        <v>0.44791341991341999</v>
      </c>
      <c r="G2161" s="335">
        <f>SUM(G2162)</f>
        <v>2291.3000000000002</v>
      </c>
    </row>
    <row r="2162" spans="1:7" ht="63.75" x14ac:dyDescent="0.25">
      <c r="A2162" s="564"/>
      <c r="B2162" s="565"/>
      <c r="C2162" s="334" t="s">
        <v>12</v>
      </c>
      <c r="D2162" s="335">
        <f>SUM(D2164+D2167+D2171)</f>
        <v>5775</v>
      </c>
      <c r="E2162" s="335">
        <f>SUM(E2164+E2167+E2171)</f>
        <v>2586.7000000000003</v>
      </c>
      <c r="F2162" s="336">
        <f>E2162/D2162</f>
        <v>0.44791341991341999</v>
      </c>
      <c r="G2162" s="335">
        <f>SUM(G2165+G2167+G2171)</f>
        <v>2291.3000000000002</v>
      </c>
    </row>
    <row r="2163" spans="1:7" ht="51" x14ac:dyDescent="0.25">
      <c r="A2163" s="566"/>
      <c r="B2163" s="567"/>
      <c r="C2163" s="334" t="s">
        <v>409</v>
      </c>
      <c r="D2163" s="335">
        <v>0</v>
      </c>
      <c r="E2163" s="335">
        <v>0</v>
      </c>
      <c r="F2163" s="336">
        <v>0</v>
      </c>
      <c r="G2163" s="335">
        <v>0</v>
      </c>
    </row>
    <row r="2164" spans="1:7" ht="15" customHeight="1" x14ac:dyDescent="0.25">
      <c r="A2164" s="570">
        <v>1</v>
      </c>
      <c r="B2164" s="374" t="s">
        <v>474</v>
      </c>
      <c r="C2164" s="361" t="s">
        <v>12</v>
      </c>
      <c r="D2164" s="359">
        <f>SUM(D2166)</f>
        <v>20</v>
      </c>
      <c r="E2164" s="359">
        <f>SUM(E2166)</f>
        <v>0</v>
      </c>
      <c r="F2164" s="364">
        <v>0</v>
      </c>
      <c r="G2164" s="359">
        <v>0</v>
      </c>
    </row>
    <row r="2165" spans="1:7" ht="54" customHeight="1" x14ac:dyDescent="0.25">
      <c r="A2165" s="571"/>
      <c r="B2165" s="375"/>
      <c r="C2165" s="362"/>
      <c r="D2165" s="360"/>
      <c r="E2165" s="360"/>
      <c r="F2165" s="365"/>
      <c r="G2165" s="360"/>
    </row>
    <row r="2166" spans="1:7" ht="63.75" x14ac:dyDescent="0.25">
      <c r="A2166" s="40"/>
      <c r="B2166" s="56" t="s">
        <v>876</v>
      </c>
      <c r="C2166" s="58" t="s">
        <v>12</v>
      </c>
      <c r="D2166" s="122">
        <v>20</v>
      </c>
      <c r="E2166" s="122">
        <v>0</v>
      </c>
      <c r="F2166" s="255">
        <f t="shared" ref="F2166" si="399">E2166/D2166*100</f>
        <v>0</v>
      </c>
      <c r="G2166" s="122">
        <v>0</v>
      </c>
    </row>
    <row r="2167" spans="1:7" ht="15" customHeight="1" x14ac:dyDescent="0.25">
      <c r="A2167" s="361"/>
      <c r="B2167" s="374" t="s">
        <v>475</v>
      </c>
      <c r="C2167" s="361" t="s">
        <v>12</v>
      </c>
      <c r="D2167" s="359">
        <f>SUM(D2169)</f>
        <v>1129</v>
      </c>
      <c r="E2167" s="359">
        <f>SUM(E2169)</f>
        <v>273.3</v>
      </c>
      <c r="F2167" s="364">
        <f>E2167/D2167</f>
        <v>0.2420726306465899</v>
      </c>
      <c r="G2167" s="359">
        <f>SUM(G2169)</f>
        <v>273.3</v>
      </c>
    </row>
    <row r="2168" spans="1:7" ht="56.25" customHeight="1" x14ac:dyDescent="0.25">
      <c r="A2168" s="362"/>
      <c r="B2168" s="375"/>
      <c r="C2168" s="362"/>
      <c r="D2168" s="360"/>
      <c r="E2168" s="360"/>
      <c r="F2168" s="365"/>
      <c r="G2168" s="360"/>
    </row>
    <row r="2169" spans="1:7" ht="15" customHeight="1" x14ac:dyDescent="0.25">
      <c r="A2169" s="361"/>
      <c r="B2169" s="374" t="s">
        <v>877</v>
      </c>
      <c r="C2169" s="361" t="s">
        <v>12</v>
      </c>
      <c r="D2169" s="359">
        <v>1129</v>
      </c>
      <c r="E2169" s="359">
        <v>273.3</v>
      </c>
      <c r="F2169" s="364">
        <f>E2169/D2169</f>
        <v>0.2420726306465899</v>
      </c>
      <c r="G2169" s="359">
        <v>273.3</v>
      </c>
    </row>
    <row r="2170" spans="1:7" ht="56.25" customHeight="1" x14ac:dyDescent="0.25">
      <c r="A2170" s="362"/>
      <c r="B2170" s="375"/>
      <c r="C2170" s="362"/>
      <c r="D2170" s="360"/>
      <c r="E2170" s="360"/>
      <c r="F2170" s="365"/>
      <c r="G2170" s="360"/>
    </row>
    <row r="2171" spans="1:7" ht="15" customHeight="1" x14ac:dyDescent="0.25">
      <c r="A2171" s="361"/>
      <c r="B2171" s="374" t="s">
        <v>476</v>
      </c>
      <c r="C2171" s="361" t="s">
        <v>12</v>
      </c>
      <c r="D2171" s="359">
        <f>SUM(D2173)</f>
        <v>4626</v>
      </c>
      <c r="E2171" s="359">
        <f>SUM(E2173)</f>
        <v>2313.4</v>
      </c>
      <c r="F2171" s="364">
        <f>E2171/D2171</f>
        <v>0.50008646779074795</v>
      </c>
      <c r="G2171" s="359">
        <f>SUM(G2173)</f>
        <v>2018</v>
      </c>
    </row>
    <row r="2172" spans="1:7" ht="65.25" customHeight="1" x14ac:dyDescent="0.25">
      <c r="A2172" s="362"/>
      <c r="B2172" s="375"/>
      <c r="C2172" s="362"/>
      <c r="D2172" s="360"/>
      <c r="E2172" s="360"/>
      <c r="F2172" s="365"/>
      <c r="G2172" s="360"/>
    </row>
    <row r="2173" spans="1:7" ht="15" customHeight="1" x14ac:dyDescent="0.25">
      <c r="A2173" s="361"/>
      <c r="B2173" s="374" t="s">
        <v>878</v>
      </c>
      <c r="C2173" s="361" t="s">
        <v>12</v>
      </c>
      <c r="D2173" s="359">
        <v>4626</v>
      </c>
      <c r="E2173" s="359">
        <v>2313.4</v>
      </c>
      <c r="F2173" s="364">
        <f>E2173/D2173</f>
        <v>0.50008646779074795</v>
      </c>
      <c r="G2173" s="359">
        <v>2018</v>
      </c>
    </row>
    <row r="2174" spans="1:7" ht="84" customHeight="1" x14ac:dyDescent="0.25">
      <c r="A2174" s="362"/>
      <c r="B2174" s="375"/>
      <c r="C2174" s="362"/>
      <c r="D2174" s="360"/>
      <c r="E2174" s="360"/>
      <c r="F2174" s="365"/>
      <c r="G2174" s="360"/>
    </row>
    <row r="2175" spans="1:7" ht="15" customHeight="1" x14ac:dyDescent="0.25">
      <c r="A2175" s="562" t="s">
        <v>477</v>
      </c>
      <c r="B2175" s="563"/>
      <c r="C2175" s="334" t="s">
        <v>11</v>
      </c>
      <c r="D2175" s="335">
        <f>SUM(D2176)</f>
        <v>28113.8</v>
      </c>
      <c r="E2175" s="335">
        <f>SUM(E2176)</f>
        <v>13408.3</v>
      </c>
      <c r="F2175" s="336">
        <f>E2175/D2175</f>
        <v>0.47692947947271447</v>
      </c>
      <c r="G2175" s="335">
        <v>11747.7</v>
      </c>
    </row>
    <row r="2176" spans="1:7" ht="63.75" x14ac:dyDescent="0.25">
      <c r="A2176" s="564"/>
      <c r="B2176" s="565"/>
      <c r="C2176" s="334" t="s">
        <v>12</v>
      </c>
      <c r="D2176" s="335">
        <f>SUM(D2178+D2181+D2184+D2188)</f>
        <v>28113.8</v>
      </c>
      <c r="E2176" s="335">
        <v>13408.3</v>
      </c>
      <c r="F2176" s="336">
        <f>E2176/D2176</f>
        <v>0.47692947947271447</v>
      </c>
      <c r="G2176" s="335">
        <v>11747.7</v>
      </c>
    </row>
    <row r="2177" spans="1:7" ht="51" x14ac:dyDescent="0.25">
      <c r="A2177" s="566"/>
      <c r="B2177" s="567"/>
      <c r="C2177" s="334" t="s">
        <v>409</v>
      </c>
      <c r="D2177" s="335">
        <v>0</v>
      </c>
      <c r="E2177" s="335">
        <v>0</v>
      </c>
      <c r="F2177" s="336">
        <v>0</v>
      </c>
      <c r="G2177" s="335">
        <v>0</v>
      </c>
    </row>
    <row r="2178" spans="1:7" ht="15" customHeight="1" x14ac:dyDescent="0.25">
      <c r="A2178" s="560">
        <v>1</v>
      </c>
      <c r="B2178" s="374" t="s">
        <v>478</v>
      </c>
      <c r="C2178" s="361" t="s">
        <v>12</v>
      </c>
      <c r="D2178" s="359">
        <f>SUM(D2180)</f>
        <v>42</v>
      </c>
      <c r="E2178" s="359">
        <v>0</v>
      </c>
      <c r="F2178" s="364">
        <v>0</v>
      </c>
      <c r="G2178" s="359">
        <v>2</v>
      </c>
    </row>
    <row r="2179" spans="1:7" ht="60.75" customHeight="1" x14ac:dyDescent="0.25">
      <c r="A2179" s="561"/>
      <c r="B2179" s="375"/>
      <c r="C2179" s="362"/>
      <c r="D2179" s="360"/>
      <c r="E2179" s="360"/>
      <c r="F2179" s="371"/>
      <c r="G2179" s="360"/>
    </row>
    <row r="2180" spans="1:7" ht="63.75" x14ac:dyDescent="0.25">
      <c r="A2180" s="44" t="s">
        <v>50</v>
      </c>
      <c r="B2180" s="56" t="s">
        <v>1004</v>
      </c>
      <c r="C2180" s="58" t="s">
        <v>12</v>
      </c>
      <c r="D2180" s="122">
        <v>42</v>
      </c>
      <c r="E2180" s="122">
        <v>0</v>
      </c>
      <c r="F2180" s="255">
        <f>E2180/D2180</f>
        <v>0</v>
      </c>
      <c r="G2180" s="122">
        <v>0</v>
      </c>
    </row>
    <row r="2181" spans="1:7" ht="15" customHeight="1" x14ac:dyDescent="0.25">
      <c r="A2181" s="560">
        <v>2</v>
      </c>
      <c r="B2181" s="374" t="s">
        <v>1005</v>
      </c>
      <c r="C2181" s="361" t="s">
        <v>12</v>
      </c>
      <c r="D2181" s="359">
        <f>SUM(D2183)</f>
        <v>1930.5</v>
      </c>
      <c r="E2181" s="359">
        <f>SUM(E2183)</f>
        <v>304.60000000000002</v>
      </c>
      <c r="F2181" s="364">
        <f>E2181/D2181</f>
        <v>0.15778295778295778</v>
      </c>
      <c r="G2181" s="359">
        <f>SUM(G2183)</f>
        <v>304.60000000000002</v>
      </c>
    </row>
    <row r="2182" spans="1:7" ht="60" customHeight="1" x14ac:dyDescent="0.25">
      <c r="A2182" s="561"/>
      <c r="B2182" s="375"/>
      <c r="C2182" s="362"/>
      <c r="D2182" s="360"/>
      <c r="E2182" s="360"/>
      <c r="F2182" s="370"/>
      <c r="G2182" s="360"/>
    </row>
    <row r="2183" spans="1:7" ht="63.75" x14ac:dyDescent="0.25">
      <c r="A2183" s="44" t="s">
        <v>56</v>
      </c>
      <c r="B2183" s="56" t="s">
        <v>1006</v>
      </c>
      <c r="C2183" s="58" t="s">
        <v>12</v>
      </c>
      <c r="D2183" s="122">
        <v>1930.5</v>
      </c>
      <c r="E2183" s="122">
        <v>304.60000000000002</v>
      </c>
      <c r="F2183" s="255">
        <f>E2183/D2183</f>
        <v>0.15778295778295778</v>
      </c>
      <c r="G2183" s="122">
        <v>304.60000000000002</v>
      </c>
    </row>
    <row r="2184" spans="1:7" ht="15" customHeight="1" x14ac:dyDescent="0.25">
      <c r="A2184" s="560">
        <v>3</v>
      </c>
      <c r="B2184" s="374" t="s">
        <v>1007</v>
      </c>
      <c r="C2184" s="361" t="s">
        <v>12</v>
      </c>
      <c r="D2184" s="359">
        <f>SUM(D2186)</f>
        <v>23433.200000000001</v>
      </c>
      <c r="E2184" s="359">
        <f>SUM(E2186)</f>
        <v>11990.5</v>
      </c>
      <c r="F2184" s="364">
        <f>E2184/D2184</f>
        <v>0.51168854445828993</v>
      </c>
      <c r="G2184" s="359">
        <f>SUM(G2186)</f>
        <v>9834.5</v>
      </c>
    </row>
    <row r="2185" spans="1:7" ht="54" customHeight="1" x14ac:dyDescent="0.25">
      <c r="A2185" s="561"/>
      <c r="B2185" s="375"/>
      <c r="C2185" s="362"/>
      <c r="D2185" s="360"/>
      <c r="E2185" s="360"/>
      <c r="F2185" s="365"/>
      <c r="G2185" s="360"/>
    </row>
    <row r="2186" spans="1:7" ht="15" customHeight="1" x14ac:dyDescent="0.25">
      <c r="A2186" s="560" t="s">
        <v>237</v>
      </c>
      <c r="B2186" s="374" t="s">
        <v>1008</v>
      </c>
      <c r="C2186" s="361" t="s">
        <v>12</v>
      </c>
      <c r="D2186" s="359">
        <v>23433.200000000001</v>
      </c>
      <c r="E2186" s="359">
        <v>11990.5</v>
      </c>
      <c r="F2186" s="364">
        <f>E2186/D2186</f>
        <v>0.51168854445828993</v>
      </c>
      <c r="G2186" s="359">
        <v>9834.5</v>
      </c>
    </row>
    <row r="2187" spans="1:7" ht="57.75" customHeight="1" x14ac:dyDescent="0.25">
      <c r="A2187" s="561"/>
      <c r="B2187" s="375"/>
      <c r="C2187" s="362"/>
      <c r="D2187" s="360"/>
      <c r="E2187" s="360"/>
      <c r="F2187" s="365"/>
      <c r="G2187" s="360"/>
    </row>
    <row r="2188" spans="1:7" ht="15" customHeight="1" x14ac:dyDescent="0.25">
      <c r="A2188" s="560">
        <v>4</v>
      </c>
      <c r="B2188" s="374" t="s">
        <v>479</v>
      </c>
      <c r="C2188" s="361" t="s">
        <v>12</v>
      </c>
      <c r="D2188" s="359">
        <f>SUM(D2190)</f>
        <v>2708.1</v>
      </c>
      <c r="E2188" s="359">
        <f>SUM(E2190)</f>
        <v>1113.2</v>
      </c>
      <c r="F2188" s="364">
        <f>E2188/D2188</f>
        <v>0.41106310697537024</v>
      </c>
      <c r="G2188" s="359">
        <v>1608.8</v>
      </c>
    </row>
    <row r="2189" spans="1:7" ht="39" customHeight="1" x14ac:dyDescent="0.25">
      <c r="A2189" s="561"/>
      <c r="B2189" s="375"/>
      <c r="C2189" s="362"/>
      <c r="D2189" s="360"/>
      <c r="E2189" s="360"/>
      <c r="F2189" s="365"/>
      <c r="G2189" s="360"/>
    </row>
    <row r="2190" spans="1:7" ht="63.75" x14ac:dyDescent="0.25">
      <c r="A2190" s="44" t="s">
        <v>242</v>
      </c>
      <c r="B2190" s="56" t="s">
        <v>879</v>
      </c>
      <c r="C2190" s="58" t="s">
        <v>12</v>
      </c>
      <c r="D2190" s="122">
        <v>2708.1</v>
      </c>
      <c r="E2190" s="122">
        <v>1113.2</v>
      </c>
      <c r="F2190" s="255">
        <f>E2190/D2190</f>
        <v>0.41106310697537024</v>
      </c>
      <c r="G2190" s="122">
        <v>1608.6</v>
      </c>
    </row>
    <row r="2191" spans="1:7" ht="15" customHeight="1" x14ac:dyDescent="0.25">
      <c r="A2191" s="562" t="s">
        <v>489</v>
      </c>
      <c r="B2191" s="563"/>
      <c r="C2191" s="334" t="s">
        <v>11</v>
      </c>
      <c r="D2191" s="335">
        <f>SUM(D2192)</f>
        <v>156170.6</v>
      </c>
      <c r="E2191" s="335">
        <f>SUM(E2192)</f>
        <v>137295.5</v>
      </c>
      <c r="F2191" s="336">
        <f>E2191/D2191</f>
        <v>0.8791379427369812</v>
      </c>
      <c r="G2191" s="335">
        <f>SUM(G2192)</f>
        <v>134516.5</v>
      </c>
    </row>
    <row r="2192" spans="1:7" ht="63.75" x14ac:dyDescent="0.25">
      <c r="A2192" s="564"/>
      <c r="B2192" s="565"/>
      <c r="C2192" s="334" t="s">
        <v>12</v>
      </c>
      <c r="D2192" s="335">
        <f>SUM(D2194+D2198+D2204+D2222+D2226)</f>
        <v>156170.6</v>
      </c>
      <c r="E2192" s="335">
        <f>SUM(E2194+E2198+E2204+E2222+E2226)</f>
        <v>137295.5</v>
      </c>
      <c r="F2192" s="336">
        <f t="shared" ref="F2192" si="400">E2192/D2192</f>
        <v>0.8791379427369812</v>
      </c>
      <c r="G2192" s="335">
        <f>SUM(G2194+G2198+G2204+G2222+G2226)</f>
        <v>134516.5</v>
      </c>
    </row>
    <row r="2193" spans="1:7" ht="51" customHeight="1" x14ac:dyDescent="0.25">
      <c r="A2193" s="566"/>
      <c r="B2193" s="567"/>
      <c r="C2193" s="334" t="s">
        <v>409</v>
      </c>
      <c r="D2193" s="335">
        <v>0</v>
      </c>
      <c r="E2193" s="335">
        <v>0</v>
      </c>
      <c r="F2193" s="336">
        <v>0</v>
      </c>
      <c r="G2193" s="335">
        <v>0</v>
      </c>
    </row>
    <row r="2194" spans="1:7" ht="15" customHeight="1" x14ac:dyDescent="0.25">
      <c r="A2194" s="361">
        <v>1</v>
      </c>
      <c r="B2194" s="374" t="s">
        <v>1009</v>
      </c>
      <c r="C2194" s="361" t="s">
        <v>12</v>
      </c>
      <c r="D2194" s="359">
        <f>SUM(D2196)</f>
        <v>735</v>
      </c>
      <c r="E2194" s="359">
        <f>SUM(E2196)</f>
        <v>11.8</v>
      </c>
      <c r="F2194" s="364">
        <f>E2194/D2194</f>
        <v>1.6054421768707482E-2</v>
      </c>
      <c r="G2194" s="359">
        <f>SUM(G2196)</f>
        <v>11.8</v>
      </c>
    </row>
    <row r="2195" spans="1:7" ht="56.25" customHeight="1" x14ac:dyDescent="0.25">
      <c r="A2195" s="362"/>
      <c r="B2195" s="375"/>
      <c r="C2195" s="362"/>
      <c r="D2195" s="360"/>
      <c r="E2195" s="360"/>
      <c r="F2195" s="365"/>
      <c r="G2195" s="360"/>
    </row>
    <row r="2196" spans="1:7" ht="15" customHeight="1" x14ac:dyDescent="0.25">
      <c r="A2196" s="361" t="s">
        <v>50</v>
      </c>
      <c r="B2196" s="374" t="s">
        <v>1010</v>
      </c>
      <c r="C2196" s="361" t="s">
        <v>12</v>
      </c>
      <c r="D2196" s="359">
        <v>735</v>
      </c>
      <c r="E2196" s="359">
        <v>11.8</v>
      </c>
      <c r="F2196" s="364">
        <f>E2196/D2196</f>
        <v>1.6054421768707482E-2</v>
      </c>
      <c r="G2196" s="359">
        <v>11.8</v>
      </c>
    </row>
    <row r="2197" spans="1:7" ht="89.25" customHeight="1" x14ac:dyDescent="0.25">
      <c r="A2197" s="362"/>
      <c r="B2197" s="375"/>
      <c r="C2197" s="362"/>
      <c r="D2197" s="360"/>
      <c r="E2197" s="360"/>
      <c r="F2197" s="365"/>
      <c r="G2197" s="360"/>
    </row>
    <row r="2198" spans="1:7" ht="63.75" customHeight="1" x14ac:dyDescent="0.25">
      <c r="A2198" s="361">
        <v>2</v>
      </c>
      <c r="B2198" s="374" t="s">
        <v>1011</v>
      </c>
      <c r="C2198" s="58" t="s">
        <v>12</v>
      </c>
      <c r="D2198" s="122">
        <f>SUM(D2200:D2202)</f>
        <v>135699.70000000001</v>
      </c>
      <c r="E2198" s="122">
        <f>SUM(E2200:E2202)</f>
        <v>135699.70000000001</v>
      </c>
      <c r="F2198" s="255">
        <f>E2198/D2198</f>
        <v>1</v>
      </c>
      <c r="G2198" s="122">
        <f>SUM(G2200:G2202)</f>
        <v>132952.70000000001</v>
      </c>
    </row>
    <row r="2199" spans="1:7" ht="63.75" x14ac:dyDescent="0.25">
      <c r="A2199" s="362"/>
      <c r="B2199" s="375"/>
      <c r="C2199" s="58" t="s">
        <v>12</v>
      </c>
      <c r="D2199" s="122">
        <v>0</v>
      </c>
      <c r="E2199" s="122">
        <v>0</v>
      </c>
      <c r="F2199" s="255">
        <v>0</v>
      </c>
      <c r="G2199" s="122">
        <v>0</v>
      </c>
    </row>
    <row r="2200" spans="1:7" ht="15" customHeight="1" x14ac:dyDescent="0.25">
      <c r="A2200" s="361" t="s">
        <v>56</v>
      </c>
      <c r="B2200" s="374" t="s">
        <v>1012</v>
      </c>
      <c r="C2200" s="361" t="s">
        <v>12</v>
      </c>
      <c r="D2200" s="359">
        <v>135426.70000000001</v>
      </c>
      <c r="E2200" s="359">
        <v>135426.70000000001</v>
      </c>
      <c r="F2200" s="364">
        <f>E2200/D2200</f>
        <v>1</v>
      </c>
      <c r="G2200" s="359">
        <v>132679.70000000001</v>
      </c>
    </row>
    <row r="2201" spans="1:7" ht="56.25" customHeight="1" x14ac:dyDescent="0.25">
      <c r="A2201" s="362"/>
      <c r="B2201" s="375"/>
      <c r="C2201" s="362"/>
      <c r="D2201" s="360"/>
      <c r="E2201" s="360"/>
      <c r="F2201" s="365"/>
      <c r="G2201" s="360"/>
    </row>
    <row r="2202" spans="1:7" ht="15" customHeight="1" x14ac:dyDescent="0.25">
      <c r="A2202" s="361" t="s">
        <v>208</v>
      </c>
      <c r="B2202" s="374" t="s">
        <v>880</v>
      </c>
      <c r="C2202" s="361" t="s">
        <v>12</v>
      </c>
      <c r="D2202" s="359">
        <v>273</v>
      </c>
      <c r="E2202" s="359">
        <v>273</v>
      </c>
      <c r="F2202" s="364">
        <f>E2202/D2202</f>
        <v>1</v>
      </c>
      <c r="G2202" s="359">
        <v>273</v>
      </c>
    </row>
    <row r="2203" spans="1:7" ht="70.5" customHeight="1" x14ac:dyDescent="0.25">
      <c r="A2203" s="362"/>
      <c r="B2203" s="375"/>
      <c r="C2203" s="372"/>
      <c r="D2203" s="371"/>
      <c r="E2203" s="371"/>
      <c r="F2203" s="365"/>
      <c r="G2203" s="371"/>
    </row>
    <row r="2204" spans="1:7" ht="15" customHeight="1" x14ac:dyDescent="0.25">
      <c r="A2204" s="361">
        <v>3</v>
      </c>
      <c r="B2204" s="374" t="s">
        <v>480</v>
      </c>
      <c r="C2204" s="361" t="s">
        <v>12</v>
      </c>
      <c r="D2204" s="359">
        <f>SUM(D2206:D2220)</f>
        <v>17087.900000000001</v>
      </c>
      <c r="E2204" s="359">
        <f>SUM(E2206:E2220)</f>
        <v>1404.2</v>
      </c>
      <c r="F2204" s="364">
        <f>E2204/D2204</f>
        <v>8.2175106361811565E-2</v>
      </c>
      <c r="G2204" s="359">
        <f>SUM(G2206:G2220)</f>
        <v>1372.2</v>
      </c>
    </row>
    <row r="2205" spans="1:7" ht="49.5" customHeight="1" x14ac:dyDescent="0.25">
      <c r="A2205" s="362"/>
      <c r="B2205" s="375"/>
      <c r="C2205" s="362"/>
      <c r="D2205" s="360"/>
      <c r="E2205" s="360"/>
      <c r="F2205" s="365"/>
      <c r="G2205" s="360"/>
    </row>
    <row r="2206" spans="1:7" ht="15" customHeight="1" x14ac:dyDescent="0.25">
      <c r="A2206" s="361" t="s">
        <v>237</v>
      </c>
      <c r="B2206" s="374" t="s">
        <v>881</v>
      </c>
      <c r="C2206" s="361" t="s">
        <v>12</v>
      </c>
      <c r="D2206" s="359">
        <v>3320</v>
      </c>
      <c r="E2206" s="359">
        <v>1120.5999999999999</v>
      </c>
      <c r="F2206" s="364">
        <f>E2206/D2206</f>
        <v>0.33753012048192771</v>
      </c>
      <c r="G2206" s="359">
        <v>1120.5999999999999</v>
      </c>
    </row>
    <row r="2207" spans="1:7" ht="60" customHeight="1" x14ac:dyDescent="0.25">
      <c r="A2207" s="362"/>
      <c r="B2207" s="375"/>
      <c r="C2207" s="362"/>
      <c r="D2207" s="360"/>
      <c r="E2207" s="360"/>
      <c r="F2207" s="365"/>
      <c r="G2207" s="360"/>
    </row>
    <row r="2208" spans="1:7" ht="15" customHeight="1" x14ac:dyDescent="0.25">
      <c r="A2208" s="361" t="s">
        <v>336</v>
      </c>
      <c r="B2208" s="374" t="s">
        <v>882</v>
      </c>
      <c r="C2208" s="361" t="s">
        <v>12</v>
      </c>
      <c r="D2208" s="359">
        <v>9612</v>
      </c>
      <c r="E2208" s="359">
        <v>35.5</v>
      </c>
      <c r="F2208" s="364">
        <f>E2208/D2208</f>
        <v>3.6933000416146484E-3</v>
      </c>
      <c r="G2208" s="359">
        <v>35.5</v>
      </c>
    </row>
    <row r="2209" spans="1:7" ht="63" customHeight="1" x14ac:dyDescent="0.25">
      <c r="A2209" s="362"/>
      <c r="B2209" s="375"/>
      <c r="C2209" s="362"/>
      <c r="D2209" s="360"/>
      <c r="E2209" s="360"/>
      <c r="F2209" s="365"/>
      <c r="G2209" s="360"/>
    </row>
    <row r="2210" spans="1:7" ht="15" customHeight="1" x14ac:dyDescent="0.25">
      <c r="A2210" s="361" t="s">
        <v>481</v>
      </c>
      <c r="B2210" s="374" t="s">
        <v>883</v>
      </c>
      <c r="C2210" s="361" t="s">
        <v>12</v>
      </c>
      <c r="D2210" s="359">
        <v>2465.4</v>
      </c>
      <c r="E2210" s="359">
        <v>31.2</v>
      </c>
      <c r="F2210" s="364">
        <f t="shared" ref="F2210" si="401">E2210/D2210</f>
        <v>1.2655147237770746E-2</v>
      </c>
      <c r="G2210" s="359">
        <v>31.2</v>
      </c>
    </row>
    <row r="2211" spans="1:7" ht="60.75" customHeight="1" x14ac:dyDescent="0.25">
      <c r="A2211" s="362"/>
      <c r="B2211" s="375"/>
      <c r="C2211" s="362"/>
      <c r="D2211" s="360"/>
      <c r="E2211" s="360"/>
      <c r="F2211" s="365"/>
      <c r="G2211" s="360"/>
    </row>
    <row r="2212" spans="1:7" ht="15" customHeight="1" x14ac:dyDescent="0.25">
      <c r="A2212" s="361" t="s">
        <v>482</v>
      </c>
      <c r="B2212" s="374" t="s">
        <v>884</v>
      </c>
      <c r="C2212" s="361" t="s">
        <v>12</v>
      </c>
      <c r="D2212" s="359">
        <v>425</v>
      </c>
      <c r="E2212" s="359">
        <v>201.9</v>
      </c>
      <c r="F2212" s="364">
        <f t="shared" ref="F2212" si="402">E2212/D2212</f>
        <v>0.47505882352941176</v>
      </c>
      <c r="G2212" s="359">
        <v>169.9</v>
      </c>
    </row>
    <row r="2213" spans="1:7" ht="55.5" customHeight="1" x14ac:dyDescent="0.25">
      <c r="A2213" s="362"/>
      <c r="B2213" s="375"/>
      <c r="C2213" s="362"/>
      <c r="D2213" s="360"/>
      <c r="E2213" s="360"/>
      <c r="F2213" s="365"/>
      <c r="G2213" s="360"/>
    </row>
    <row r="2214" spans="1:7" ht="15" customHeight="1" x14ac:dyDescent="0.25">
      <c r="A2214" s="361" t="s">
        <v>483</v>
      </c>
      <c r="B2214" s="374" t="s">
        <v>885</v>
      </c>
      <c r="C2214" s="361" t="s">
        <v>12</v>
      </c>
      <c r="D2214" s="359">
        <v>0</v>
      </c>
      <c r="E2214" s="359">
        <v>0</v>
      </c>
      <c r="F2214" s="364">
        <v>0</v>
      </c>
      <c r="G2214" s="359">
        <v>0</v>
      </c>
    </row>
    <row r="2215" spans="1:7" ht="52.5" customHeight="1" x14ac:dyDescent="0.25">
      <c r="A2215" s="362"/>
      <c r="B2215" s="375"/>
      <c r="C2215" s="362"/>
      <c r="D2215" s="360"/>
      <c r="E2215" s="360"/>
      <c r="F2215" s="365"/>
      <c r="G2215" s="360"/>
    </row>
    <row r="2216" spans="1:7" ht="15" customHeight="1" x14ac:dyDescent="0.25">
      <c r="A2216" s="394" t="s">
        <v>484</v>
      </c>
      <c r="B2216" s="374" t="s">
        <v>1013</v>
      </c>
      <c r="C2216" s="361" t="s">
        <v>12</v>
      </c>
      <c r="D2216" s="359">
        <v>0</v>
      </c>
      <c r="E2216" s="359">
        <v>0</v>
      </c>
      <c r="F2216" s="364">
        <v>0</v>
      </c>
      <c r="G2216" s="359">
        <v>0</v>
      </c>
    </row>
    <row r="2217" spans="1:7" ht="53.25" customHeight="1" x14ac:dyDescent="0.25">
      <c r="A2217" s="559"/>
      <c r="B2217" s="375"/>
      <c r="C2217" s="362"/>
      <c r="D2217" s="360"/>
      <c r="E2217" s="360"/>
      <c r="F2217" s="365"/>
      <c r="G2217" s="360"/>
    </row>
    <row r="2218" spans="1:7" ht="15" customHeight="1" x14ac:dyDescent="0.25">
      <c r="A2218" s="394" t="s">
        <v>485</v>
      </c>
      <c r="B2218" s="374" t="s">
        <v>1014</v>
      </c>
      <c r="C2218" s="361" t="s">
        <v>12</v>
      </c>
      <c r="D2218" s="359">
        <v>15</v>
      </c>
      <c r="E2218" s="359">
        <v>15</v>
      </c>
      <c r="F2218" s="364">
        <f>E2218/D2218</f>
        <v>1</v>
      </c>
      <c r="G2218" s="359">
        <v>15</v>
      </c>
    </row>
    <row r="2219" spans="1:7" ht="60.75" customHeight="1" x14ac:dyDescent="0.25">
      <c r="A2219" s="559"/>
      <c r="B2219" s="375"/>
      <c r="C2219" s="362"/>
      <c r="D2219" s="360"/>
      <c r="E2219" s="360"/>
      <c r="F2219" s="365"/>
      <c r="G2219" s="360"/>
    </row>
    <row r="2220" spans="1:7" ht="15" customHeight="1" x14ac:dyDescent="0.25">
      <c r="A2220" s="394"/>
      <c r="B2220" s="374" t="s">
        <v>886</v>
      </c>
      <c r="C2220" s="361" t="s">
        <v>12</v>
      </c>
      <c r="D2220" s="359">
        <v>1250.5</v>
      </c>
      <c r="E2220" s="359">
        <v>0</v>
      </c>
      <c r="F2220" s="364">
        <f t="shared" ref="F2220" si="403">E2220/D2220</f>
        <v>0</v>
      </c>
      <c r="G2220" s="359">
        <v>0</v>
      </c>
    </row>
    <row r="2221" spans="1:7" ht="50.25" customHeight="1" x14ac:dyDescent="0.25">
      <c r="A2221" s="559"/>
      <c r="B2221" s="375"/>
      <c r="C2221" s="362"/>
      <c r="D2221" s="360"/>
      <c r="E2221" s="360"/>
      <c r="F2221" s="365"/>
      <c r="G2221" s="360"/>
    </row>
    <row r="2222" spans="1:7" ht="15" customHeight="1" x14ac:dyDescent="0.25">
      <c r="A2222" s="361">
        <v>4</v>
      </c>
      <c r="B2222" s="374" t="s">
        <v>1015</v>
      </c>
      <c r="C2222" s="361" t="s">
        <v>12</v>
      </c>
      <c r="D2222" s="359">
        <v>0</v>
      </c>
      <c r="E2222" s="359">
        <f>SUM(E2225)</f>
        <v>0</v>
      </c>
      <c r="F2222" s="364">
        <v>0</v>
      </c>
      <c r="G2222" s="359">
        <f>SUM(G2225)</f>
        <v>0</v>
      </c>
    </row>
    <row r="2223" spans="1:7" ht="87.75" customHeight="1" x14ac:dyDescent="0.25">
      <c r="A2223" s="362"/>
      <c r="B2223" s="375"/>
      <c r="C2223" s="362"/>
      <c r="D2223" s="360"/>
      <c r="E2223" s="360"/>
      <c r="F2223" s="365"/>
      <c r="G2223" s="360"/>
    </row>
    <row r="2224" spans="1:7" ht="15" customHeight="1" x14ac:dyDescent="0.25">
      <c r="A2224" s="361" t="s">
        <v>242</v>
      </c>
      <c r="B2224" s="374" t="s">
        <v>1016</v>
      </c>
      <c r="C2224" s="361" t="s">
        <v>12</v>
      </c>
      <c r="D2224" s="359">
        <v>0</v>
      </c>
      <c r="E2224" s="359">
        <v>0</v>
      </c>
      <c r="F2224" s="364">
        <v>0</v>
      </c>
      <c r="G2224" s="359">
        <v>0</v>
      </c>
    </row>
    <row r="2225" spans="1:7" ht="54" customHeight="1" x14ac:dyDescent="0.25">
      <c r="A2225" s="362"/>
      <c r="B2225" s="375"/>
      <c r="C2225" s="362"/>
      <c r="D2225" s="360"/>
      <c r="E2225" s="360"/>
      <c r="F2225" s="365"/>
      <c r="G2225" s="360"/>
    </row>
    <row r="2226" spans="1:7" ht="15" customHeight="1" x14ac:dyDescent="0.25">
      <c r="A2226" s="361">
        <v>5</v>
      </c>
      <c r="B2226" s="374" t="s">
        <v>1017</v>
      </c>
      <c r="C2226" s="361" t="s">
        <v>12</v>
      </c>
      <c r="D2226" s="359">
        <f>SUM(D2228:D2231)</f>
        <v>2648</v>
      </c>
      <c r="E2226" s="359">
        <f>SUM(E2228:E2231)</f>
        <v>179.8</v>
      </c>
      <c r="F2226" s="364">
        <f>E2226/D2226</f>
        <v>6.7900302114803635E-2</v>
      </c>
      <c r="G2226" s="359">
        <f>SUM(G2228:G2231)</f>
        <v>179.8</v>
      </c>
    </row>
    <row r="2227" spans="1:7" ht="83.25" customHeight="1" x14ac:dyDescent="0.25">
      <c r="A2227" s="362"/>
      <c r="B2227" s="375"/>
      <c r="C2227" s="362"/>
      <c r="D2227" s="360"/>
      <c r="E2227" s="360"/>
      <c r="F2227" s="365"/>
      <c r="G2227" s="360"/>
    </row>
    <row r="2228" spans="1:7" ht="15" customHeight="1" x14ac:dyDescent="0.25">
      <c r="A2228" s="394" t="s">
        <v>35</v>
      </c>
      <c r="B2228" s="374" t="s">
        <v>887</v>
      </c>
      <c r="C2228" s="361" t="s">
        <v>12</v>
      </c>
      <c r="D2228" s="359">
        <v>648</v>
      </c>
      <c r="E2228" s="359">
        <v>27.8</v>
      </c>
      <c r="F2228" s="364">
        <f>E2228/D2228</f>
        <v>4.2901234567901236E-2</v>
      </c>
      <c r="G2228" s="359">
        <v>27.8</v>
      </c>
    </row>
    <row r="2229" spans="1:7" ht="65.25" customHeight="1" x14ac:dyDescent="0.25">
      <c r="A2229" s="559"/>
      <c r="B2229" s="375"/>
      <c r="C2229" s="362"/>
      <c r="D2229" s="360"/>
      <c r="E2229" s="360"/>
      <c r="F2229" s="365"/>
      <c r="G2229" s="360"/>
    </row>
    <row r="2230" spans="1:7" ht="89.25" x14ac:dyDescent="0.25">
      <c r="A2230" s="38" t="s">
        <v>37</v>
      </c>
      <c r="B2230" s="56" t="s">
        <v>888</v>
      </c>
      <c r="C2230" s="58" t="s">
        <v>12</v>
      </c>
      <c r="D2230" s="122">
        <v>2000</v>
      </c>
      <c r="E2230" s="122">
        <v>152</v>
      </c>
      <c r="F2230" s="255">
        <f>E2230/D2230</f>
        <v>7.5999999999999998E-2</v>
      </c>
      <c r="G2230" s="122">
        <v>152</v>
      </c>
    </row>
    <row r="2231" spans="1:7" ht="63.75" x14ac:dyDescent="0.25">
      <c r="A2231" s="38" t="s">
        <v>39</v>
      </c>
      <c r="B2231" s="56" t="s">
        <v>486</v>
      </c>
      <c r="C2231" s="58" t="s">
        <v>12</v>
      </c>
      <c r="D2231" s="122">
        <v>0</v>
      </c>
      <c r="E2231" s="122">
        <v>0</v>
      </c>
      <c r="F2231" s="255">
        <v>0</v>
      </c>
      <c r="G2231" s="122">
        <v>0</v>
      </c>
    </row>
    <row r="2232" spans="1:7" ht="15" customHeight="1" x14ac:dyDescent="0.25">
      <c r="A2232" s="562" t="s">
        <v>487</v>
      </c>
      <c r="B2232" s="563"/>
      <c r="C2232" s="334" t="s">
        <v>11</v>
      </c>
      <c r="D2232" s="335">
        <f>SUM(D2233)</f>
        <v>2000</v>
      </c>
      <c r="E2232" s="335">
        <f>SUM(E2233)</f>
        <v>0</v>
      </c>
      <c r="F2232" s="336">
        <f>E2232/D2232</f>
        <v>0</v>
      </c>
      <c r="G2232" s="335">
        <f>SUM(G2233)</f>
        <v>0</v>
      </c>
    </row>
    <row r="2233" spans="1:7" ht="63.75" x14ac:dyDescent="0.25">
      <c r="A2233" s="564"/>
      <c r="B2233" s="565"/>
      <c r="C2233" s="334" t="s">
        <v>12</v>
      </c>
      <c r="D2233" s="335">
        <f>SUM(D2235)</f>
        <v>2000</v>
      </c>
      <c r="E2233" s="335">
        <f>SUM(E2235)</f>
        <v>0</v>
      </c>
      <c r="F2233" s="336">
        <f>E2233/D2233</f>
        <v>0</v>
      </c>
      <c r="G2233" s="335">
        <f>SUM(G2235)</f>
        <v>0</v>
      </c>
    </row>
    <row r="2234" spans="1:7" ht="51" x14ac:dyDescent="0.25">
      <c r="A2234" s="566"/>
      <c r="B2234" s="567"/>
      <c r="C2234" s="334" t="s">
        <v>409</v>
      </c>
      <c r="D2234" s="335">
        <v>0</v>
      </c>
      <c r="E2234" s="335">
        <v>0</v>
      </c>
      <c r="F2234" s="336">
        <v>0</v>
      </c>
      <c r="G2234" s="335">
        <v>0</v>
      </c>
    </row>
    <row r="2235" spans="1:7" ht="15" customHeight="1" x14ac:dyDescent="0.25">
      <c r="A2235" s="560">
        <v>1</v>
      </c>
      <c r="B2235" s="374" t="s">
        <v>488</v>
      </c>
      <c r="C2235" s="58" t="s">
        <v>11</v>
      </c>
      <c r="D2235" s="122">
        <f>SUM(D2237:D2239)</f>
        <v>2000</v>
      </c>
      <c r="E2235" s="122">
        <v>0</v>
      </c>
      <c r="F2235" s="255">
        <f>E2235/D2235</f>
        <v>0</v>
      </c>
      <c r="G2235" s="122">
        <v>0</v>
      </c>
    </row>
    <row r="2236" spans="1:7" ht="63.75" x14ac:dyDescent="0.25">
      <c r="A2236" s="561"/>
      <c r="B2236" s="375"/>
      <c r="C2236" s="18" t="s">
        <v>12</v>
      </c>
      <c r="D2236" s="122">
        <v>2000</v>
      </c>
      <c r="E2236" s="122">
        <v>0</v>
      </c>
      <c r="F2236" s="255">
        <f>E2236/D2236</f>
        <v>0</v>
      </c>
      <c r="G2236" s="122">
        <v>0</v>
      </c>
    </row>
    <row r="2237" spans="1:7" ht="63.75" x14ac:dyDescent="0.25">
      <c r="A2237" s="57" t="s">
        <v>50</v>
      </c>
      <c r="B2237" s="56" t="s">
        <v>1018</v>
      </c>
      <c r="C2237" s="18" t="s">
        <v>12</v>
      </c>
      <c r="D2237" s="122">
        <v>20</v>
      </c>
      <c r="E2237" s="122">
        <v>0</v>
      </c>
      <c r="F2237" s="255">
        <f>E2237/D2237</f>
        <v>0</v>
      </c>
      <c r="G2237" s="122">
        <v>0</v>
      </c>
    </row>
    <row r="2238" spans="1:7" ht="63.75" x14ac:dyDescent="0.25">
      <c r="A2238" s="57" t="s">
        <v>52</v>
      </c>
      <c r="B2238" s="159" t="s">
        <v>1019</v>
      </c>
      <c r="C2238" s="18" t="s">
        <v>12</v>
      </c>
      <c r="D2238" s="122">
        <v>1980</v>
      </c>
      <c r="E2238" s="122">
        <v>0</v>
      </c>
      <c r="F2238" s="255">
        <f>E2238/D2238</f>
        <v>0</v>
      </c>
      <c r="G2238" s="122">
        <v>0</v>
      </c>
    </row>
    <row r="2239" spans="1:7" ht="63.75" x14ac:dyDescent="0.25">
      <c r="A2239" s="57" t="s">
        <v>64</v>
      </c>
      <c r="B2239" s="159" t="s">
        <v>1020</v>
      </c>
      <c r="C2239" s="18" t="s">
        <v>12</v>
      </c>
      <c r="D2239" s="122">
        <v>0</v>
      </c>
      <c r="E2239" s="122">
        <v>0</v>
      </c>
      <c r="F2239" s="255">
        <v>0</v>
      </c>
      <c r="G2239" s="122">
        <v>0</v>
      </c>
    </row>
    <row r="2240" spans="1:7" ht="15.75" x14ac:dyDescent="0.25">
      <c r="A2240" s="446" t="s">
        <v>500</v>
      </c>
      <c r="B2240" s="447"/>
      <c r="C2240" s="447"/>
      <c r="D2240" s="447"/>
      <c r="E2240" s="447"/>
      <c r="F2240" s="447"/>
      <c r="G2240" s="448"/>
    </row>
    <row r="2241" spans="1:7" ht="15" customHeight="1" x14ac:dyDescent="0.25">
      <c r="A2241" s="548">
        <v>1</v>
      </c>
      <c r="B2241" s="551" t="s">
        <v>10</v>
      </c>
      <c r="C2241" s="36" t="s">
        <v>343</v>
      </c>
      <c r="D2241" s="102">
        <f>D2242+D2243+D2244+D2245</f>
        <v>62625.7</v>
      </c>
      <c r="E2241" s="102">
        <f>E2242+E2243+E2244+E2245</f>
        <v>20969.399999999998</v>
      </c>
      <c r="F2241" s="256">
        <f>E2241/D2241</f>
        <v>0.33483697587412192</v>
      </c>
      <c r="G2241" s="185">
        <f>G2242+G2243+G2244+G2245</f>
        <v>23585.199999999997</v>
      </c>
    </row>
    <row r="2242" spans="1:7" ht="38.25" x14ac:dyDescent="0.25">
      <c r="A2242" s="549"/>
      <c r="B2242" s="552"/>
      <c r="C2242" s="37" t="s">
        <v>344</v>
      </c>
      <c r="D2242" s="101">
        <f>D2247</f>
        <v>0</v>
      </c>
      <c r="E2242" s="101">
        <f t="shared" ref="E2242:G2243" si="404">E2247</f>
        <v>0</v>
      </c>
      <c r="F2242" s="256">
        <v>0</v>
      </c>
      <c r="G2242" s="184">
        <f t="shared" si="404"/>
        <v>0</v>
      </c>
    </row>
    <row r="2243" spans="1:7" ht="51" x14ac:dyDescent="0.25">
      <c r="A2243" s="549"/>
      <c r="B2243" s="552"/>
      <c r="C2243" s="53" t="s">
        <v>83</v>
      </c>
      <c r="D2243" s="102">
        <f>D2248</f>
        <v>0</v>
      </c>
      <c r="E2243" s="102">
        <f t="shared" si="404"/>
        <v>0</v>
      </c>
      <c r="F2243" s="256">
        <v>0</v>
      </c>
      <c r="G2243" s="185">
        <f t="shared" si="404"/>
        <v>0</v>
      </c>
    </row>
    <row r="2244" spans="1:7" ht="51" x14ac:dyDescent="0.25">
      <c r="A2244" s="549"/>
      <c r="B2244" s="552"/>
      <c r="C2244" s="53" t="s">
        <v>339</v>
      </c>
      <c r="D2244" s="102">
        <f>D2249+D2289</f>
        <v>35335.699999999997</v>
      </c>
      <c r="E2244" s="102">
        <f>E2249+E2289</f>
        <v>11975.599999999999</v>
      </c>
      <c r="F2244" s="256">
        <f t="shared" ref="F2244:F2304" si="405">E2244/D2244</f>
        <v>0.33890937493809375</v>
      </c>
      <c r="G2244" s="185">
        <f>G2249+G2289</f>
        <v>14349.5</v>
      </c>
    </row>
    <row r="2245" spans="1:7" ht="25.5" x14ac:dyDescent="0.25">
      <c r="A2245" s="550"/>
      <c r="B2245" s="553"/>
      <c r="C2245" s="53" t="s">
        <v>345</v>
      </c>
      <c r="D2245" s="102">
        <f>D2250</f>
        <v>27290</v>
      </c>
      <c r="E2245" s="102">
        <f>E2250</f>
        <v>8993.7999999999993</v>
      </c>
      <c r="F2245" s="256">
        <f t="shared" si="405"/>
        <v>0.32956394283620372</v>
      </c>
      <c r="G2245" s="185">
        <f>G2250</f>
        <v>9235.6999999999989</v>
      </c>
    </row>
    <row r="2246" spans="1:7" ht="38.25" customHeight="1" x14ac:dyDescent="0.25">
      <c r="A2246" s="564" t="s">
        <v>501</v>
      </c>
      <c r="B2246" s="712"/>
      <c r="C2246" s="286" t="s">
        <v>343</v>
      </c>
      <c r="D2246" s="309">
        <f>D2247+D2248+D2249+D2250</f>
        <v>57245</v>
      </c>
      <c r="E2246" s="309">
        <f t="shared" ref="E2246:G2246" si="406">E2247+E2248+E2249+E2250</f>
        <v>19646.099999999999</v>
      </c>
      <c r="F2246" s="336">
        <f t="shared" si="405"/>
        <v>0.34319329199056686</v>
      </c>
      <c r="G2246" s="311">
        <f t="shared" si="406"/>
        <v>22261.9</v>
      </c>
    </row>
    <row r="2247" spans="1:7" ht="38.25" x14ac:dyDescent="0.25">
      <c r="A2247" s="564"/>
      <c r="B2247" s="712"/>
      <c r="C2247" s="290" t="s">
        <v>344</v>
      </c>
      <c r="D2247" s="309">
        <f>D2252</f>
        <v>0</v>
      </c>
      <c r="E2247" s="309">
        <v>0</v>
      </c>
      <c r="F2247" s="336">
        <v>0</v>
      </c>
      <c r="G2247" s="311">
        <v>0</v>
      </c>
    </row>
    <row r="2248" spans="1:7" ht="51" x14ac:dyDescent="0.25">
      <c r="A2248" s="564"/>
      <c r="B2248" s="712"/>
      <c r="C2248" s="291" t="s">
        <v>83</v>
      </c>
      <c r="D2248" s="309">
        <f>D2253</f>
        <v>0</v>
      </c>
      <c r="E2248" s="309">
        <f t="shared" ref="E2248:G2248" si="407">E2253</f>
        <v>0</v>
      </c>
      <c r="F2248" s="336">
        <v>0</v>
      </c>
      <c r="G2248" s="311">
        <f t="shared" si="407"/>
        <v>0</v>
      </c>
    </row>
    <row r="2249" spans="1:7" ht="51" x14ac:dyDescent="0.25">
      <c r="A2249" s="564"/>
      <c r="B2249" s="712"/>
      <c r="C2249" s="291" t="s">
        <v>339</v>
      </c>
      <c r="D2249" s="309">
        <v>29955</v>
      </c>
      <c r="E2249" s="309">
        <f>E2259+E2264+E2269+E2279+E2284</f>
        <v>10652.3</v>
      </c>
      <c r="F2249" s="336">
        <f t="shared" si="405"/>
        <v>0.35561008178935066</v>
      </c>
      <c r="G2249" s="311">
        <f>G2259+G2264+G2269+G2279+G2284</f>
        <v>13026.2</v>
      </c>
    </row>
    <row r="2250" spans="1:7" ht="25.5" x14ac:dyDescent="0.25">
      <c r="A2250" s="713"/>
      <c r="B2250" s="714"/>
      <c r="C2250" s="291" t="s">
        <v>345</v>
      </c>
      <c r="D2250" s="309">
        <f>D2255</f>
        <v>27290</v>
      </c>
      <c r="E2250" s="309">
        <f>E2260+E2275+E2280</f>
        <v>8993.7999999999993</v>
      </c>
      <c r="F2250" s="336">
        <f t="shared" si="405"/>
        <v>0.32956394283620372</v>
      </c>
      <c r="G2250" s="311">
        <f>G2255</f>
        <v>9235.6999999999989</v>
      </c>
    </row>
    <row r="2251" spans="1:7" ht="38.25" customHeight="1" x14ac:dyDescent="0.25">
      <c r="A2251" s="383"/>
      <c r="B2251" s="386" t="s">
        <v>502</v>
      </c>
      <c r="C2251" s="35" t="s">
        <v>343</v>
      </c>
      <c r="D2251" s="84">
        <f>D2252+D2253+D2254+D2255</f>
        <v>57245</v>
      </c>
      <c r="E2251" s="84">
        <f t="shared" ref="E2251:G2251" si="408">E2252+E2253+E2254+E2255</f>
        <v>19646.099999999999</v>
      </c>
      <c r="F2251" s="255">
        <f t="shared" si="405"/>
        <v>0.34319329199056686</v>
      </c>
      <c r="G2251" s="186">
        <f t="shared" si="408"/>
        <v>22261.9</v>
      </c>
    </row>
    <row r="2252" spans="1:7" ht="38.25" x14ac:dyDescent="0.25">
      <c r="A2252" s="384"/>
      <c r="B2252" s="387"/>
      <c r="C2252" s="66" t="s">
        <v>344</v>
      </c>
      <c r="D2252" s="84">
        <f>D2257+D2262</f>
        <v>0</v>
      </c>
      <c r="E2252" s="84">
        <f t="shared" ref="E2252:G2253" si="409">E2257+E2262</f>
        <v>0</v>
      </c>
      <c r="F2252" s="255">
        <v>0</v>
      </c>
      <c r="G2252" s="186">
        <f t="shared" si="409"/>
        <v>0</v>
      </c>
    </row>
    <row r="2253" spans="1:7" ht="51" x14ac:dyDescent="0.25">
      <c r="A2253" s="384"/>
      <c r="B2253" s="387"/>
      <c r="C2253" s="52" t="s">
        <v>83</v>
      </c>
      <c r="D2253" s="84">
        <f>D2258+D2263</f>
        <v>0</v>
      </c>
      <c r="E2253" s="84">
        <f t="shared" si="409"/>
        <v>0</v>
      </c>
      <c r="F2253" s="255">
        <v>0</v>
      </c>
      <c r="G2253" s="186">
        <f t="shared" si="409"/>
        <v>0</v>
      </c>
    </row>
    <row r="2254" spans="1:7" ht="51" x14ac:dyDescent="0.25">
      <c r="A2254" s="384"/>
      <c r="B2254" s="387"/>
      <c r="C2254" s="52" t="s">
        <v>339</v>
      </c>
      <c r="D2254" s="84">
        <f>D2259+D2264+D2269+D2279+D2284</f>
        <v>29955</v>
      </c>
      <c r="E2254" s="84">
        <f>E2259+E2264+E2269+E2279+E2284</f>
        <v>10652.3</v>
      </c>
      <c r="F2254" s="255">
        <f t="shared" si="405"/>
        <v>0.35561008178935066</v>
      </c>
      <c r="G2254" s="186">
        <f>G2259+G2264+G2269+G2279+G2284</f>
        <v>13026.2</v>
      </c>
    </row>
    <row r="2255" spans="1:7" ht="25.5" x14ac:dyDescent="0.25">
      <c r="A2255" s="385"/>
      <c r="B2255" s="388"/>
      <c r="C2255" s="52" t="s">
        <v>345</v>
      </c>
      <c r="D2255" s="84">
        <f>D2260+D2275+D2280</f>
        <v>27290</v>
      </c>
      <c r="E2255" s="84">
        <f>E2260+E2275+E2280</f>
        <v>8993.7999999999993</v>
      </c>
      <c r="F2255" s="255">
        <f t="shared" si="405"/>
        <v>0.32956394283620372</v>
      </c>
      <c r="G2255" s="186">
        <f>G2260+G2275+G2280</f>
        <v>9235.6999999999989</v>
      </c>
    </row>
    <row r="2256" spans="1:7" x14ac:dyDescent="0.25">
      <c r="A2256" s="383"/>
      <c r="B2256" s="386" t="s">
        <v>503</v>
      </c>
      <c r="C2256" s="35" t="s">
        <v>343</v>
      </c>
      <c r="D2256" s="84">
        <f>D2257+D2258+D2259+D2260</f>
        <v>43515</v>
      </c>
      <c r="E2256" s="84">
        <f t="shared" ref="E2256:G2256" si="410">E2257+E2258+E2259+E2260</f>
        <v>14393.8</v>
      </c>
      <c r="F2256" s="255">
        <f t="shared" si="405"/>
        <v>0.3307778926806848</v>
      </c>
      <c r="G2256" s="186">
        <f t="shared" si="410"/>
        <v>17009.599999999999</v>
      </c>
    </row>
    <row r="2257" spans="1:7" ht="38.25" x14ac:dyDescent="0.25">
      <c r="A2257" s="384"/>
      <c r="B2257" s="387"/>
      <c r="C2257" s="66" t="s">
        <v>344</v>
      </c>
      <c r="D2257" s="84">
        <f>D2262+D2267</f>
        <v>0</v>
      </c>
      <c r="E2257" s="84">
        <f t="shared" ref="E2257" si="411">E2262+E2267</f>
        <v>0</v>
      </c>
      <c r="F2257" s="255">
        <v>0</v>
      </c>
      <c r="G2257" s="186">
        <f t="shared" ref="G2257" si="412">G2262+G2267</f>
        <v>0</v>
      </c>
    </row>
    <row r="2258" spans="1:7" ht="51" x14ac:dyDescent="0.25">
      <c r="A2258" s="384"/>
      <c r="B2258" s="387"/>
      <c r="C2258" s="52" t="s">
        <v>83</v>
      </c>
      <c r="D2258" s="84">
        <f>D2263+D2268</f>
        <v>0</v>
      </c>
      <c r="E2258" s="84">
        <f t="shared" ref="E2258" si="413">E2263+E2268</f>
        <v>0</v>
      </c>
      <c r="F2258" s="255">
        <v>0</v>
      </c>
      <c r="G2258" s="186">
        <f t="shared" ref="G2258" si="414">G2263+G2268</f>
        <v>0</v>
      </c>
    </row>
    <row r="2259" spans="1:7" ht="51" x14ac:dyDescent="0.25">
      <c r="A2259" s="384"/>
      <c r="B2259" s="387"/>
      <c r="C2259" s="52" t="s">
        <v>339</v>
      </c>
      <c r="D2259" s="84">
        <v>18015</v>
      </c>
      <c r="E2259" s="84">
        <v>5829.8</v>
      </c>
      <c r="F2259" s="255">
        <f t="shared" si="405"/>
        <v>0.32360810435747989</v>
      </c>
      <c r="G2259" s="186">
        <v>8203.7000000000007</v>
      </c>
    </row>
    <row r="2260" spans="1:7" ht="25.5" x14ac:dyDescent="0.25">
      <c r="A2260" s="385"/>
      <c r="B2260" s="388"/>
      <c r="C2260" s="52" t="s">
        <v>345</v>
      </c>
      <c r="D2260" s="84">
        <v>25500</v>
      </c>
      <c r="E2260" s="84">
        <v>8564</v>
      </c>
      <c r="F2260" s="255">
        <f t="shared" si="405"/>
        <v>0.33584313725490195</v>
      </c>
      <c r="G2260" s="186">
        <v>8805.9</v>
      </c>
    </row>
    <row r="2261" spans="1:7" ht="15" customHeight="1" x14ac:dyDescent="0.25">
      <c r="A2261" s="383"/>
      <c r="B2261" s="386" t="s">
        <v>504</v>
      </c>
      <c r="C2261" s="35" t="s">
        <v>343</v>
      </c>
      <c r="D2261" s="84">
        <f>D2262+D2263+D2264+D2265</f>
        <v>2230</v>
      </c>
      <c r="E2261" s="84">
        <f t="shared" ref="E2261" si="415">E2262+E2263+E2264+E2265</f>
        <v>737.9</v>
      </c>
      <c r="F2261" s="255">
        <f t="shared" si="405"/>
        <v>0.33089686098654708</v>
      </c>
      <c r="G2261" s="186">
        <f t="shared" ref="G2261" si="416">G2262+G2263+G2264+G2265</f>
        <v>737.9</v>
      </c>
    </row>
    <row r="2262" spans="1:7" ht="38.25" x14ac:dyDescent="0.25">
      <c r="A2262" s="384"/>
      <c r="B2262" s="387"/>
      <c r="C2262" s="66" t="s">
        <v>344</v>
      </c>
      <c r="D2262" s="84">
        <f>D2267+D2272</f>
        <v>0</v>
      </c>
      <c r="E2262" s="84">
        <f t="shared" ref="E2262" si="417">E2267+E2272</f>
        <v>0</v>
      </c>
      <c r="F2262" s="255">
        <v>0</v>
      </c>
      <c r="G2262" s="186">
        <f t="shared" ref="G2262" si="418">G2267+G2272</f>
        <v>0</v>
      </c>
    </row>
    <row r="2263" spans="1:7" ht="51" x14ac:dyDescent="0.25">
      <c r="A2263" s="384"/>
      <c r="B2263" s="387"/>
      <c r="C2263" s="52" t="s">
        <v>83</v>
      </c>
      <c r="D2263" s="84">
        <f>D2268+D2273</f>
        <v>0</v>
      </c>
      <c r="E2263" s="84">
        <f t="shared" ref="E2263" si="419">E2268+E2273</f>
        <v>0</v>
      </c>
      <c r="F2263" s="255">
        <v>0</v>
      </c>
      <c r="G2263" s="186">
        <f t="shared" ref="G2263" si="420">G2268+G2273</f>
        <v>0</v>
      </c>
    </row>
    <row r="2264" spans="1:7" ht="51" x14ac:dyDescent="0.25">
      <c r="A2264" s="384"/>
      <c r="B2264" s="387"/>
      <c r="C2264" s="52" t="s">
        <v>339</v>
      </c>
      <c r="D2264" s="84">
        <v>2230</v>
      </c>
      <c r="E2264" s="84">
        <v>737.9</v>
      </c>
      <c r="F2264" s="255">
        <f t="shared" si="405"/>
        <v>0.33089686098654708</v>
      </c>
      <c r="G2264" s="186">
        <v>737.9</v>
      </c>
    </row>
    <row r="2265" spans="1:7" ht="25.5" x14ac:dyDescent="0.25">
      <c r="A2265" s="385"/>
      <c r="B2265" s="388"/>
      <c r="C2265" s="52" t="s">
        <v>345</v>
      </c>
      <c r="D2265" s="84">
        <v>0</v>
      </c>
      <c r="E2265" s="84">
        <v>0</v>
      </c>
      <c r="F2265" s="255">
        <v>0</v>
      </c>
      <c r="G2265" s="186">
        <v>0</v>
      </c>
    </row>
    <row r="2266" spans="1:7" ht="15" customHeight="1" x14ac:dyDescent="0.25">
      <c r="A2266" s="383"/>
      <c r="B2266" s="386" t="s">
        <v>505</v>
      </c>
      <c r="C2266" s="35" t="s">
        <v>343</v>
      </c>
      <c r="D2266" s="84">
        <f>D2267+D2268+D2269+D2270</f>
        <v>360</v>
      </c>
      <c r="E2266" s="84">
        <f t="shared" ref="E2266" si="421">E2267+E2268+E2269+E2270</f>
        <v>203.7</v>
      </c>
      <c r="F2266" s="255">
        <f t="shared" si="405"/>
        <v>0.5658333333333333</v>
      </c>
      <c r="G2266" s="186">
        <f t="shared" ref="G2266" si="422">G2267+G2268+G2269+G2270</f>
        <v>203.7</v>
      </c>
    </row>
    <row r="2267" spans="1:7" ht="38.25" x14ac:dyDescent="0.25">
      <c r="A2267" s="384"/>
      <c r="B2267" s="387"/>
      <c r="C2267" s="66" t="s">
        <v>344</v>
      </c>
      <c r="D2267" s="84">
        <f>D2272+D2277</f>
        <v>0</v>
      </c>
      <c r="E2267" s="84">
        <f t="shared" ref="E2267" si="423">E2272+E2277</f>
        <v>0</v>
      </c>
      <c r="F2267" s="255">
        <v>0</v>
      </c>
      <c r="G2267" s="186">
        <f t="shared" ref="G2267" si="424">G2272+G2277</f>
        <v>0</v>
      </c>
    </row>
    <row r="2268" spans="1:7" ht="51" x14ac:dyDescent="0.25">
      <c r="A2268" s="384"/>
      <c r="B2268" s="387"/>
      <c r="C2268" s="52" t="s">
        <v>83</v>
      </c>
      <c r="D2268" s="84">
        <f>D2273+D2278</f>
        <v>0</v>
      </c>
      <c r="E2268" s="84">
        <f t="shared" ref="E2268" si="425">E2273+E2278</f>
        <v>0</v>
      </c>
      <c r="F2268" s="255">
        <v>0</v>
      </c>
      <c r="G2268" s="186">
        <f t="shared" ref="G2268" si="426">G2273+G2278</f>
        <v>0</v>
      </c>
    </row>
    <row r="2269" spans="1:7" ht="51" x14ac:dyDescent="0.25">
      <c r="A2269" s="384"/>
      <c r="B2269" s="387"/>
      <c r="C2269" s="52" t="s">
        <v>339</v>
      </c>
      <c r="D2269" s="84">
        <v>360</v>
      </c>
      <c r="E2269" s="84">
        <v>203.7</v>
      </c>
      <c r="F2269" s="255">
        <f t="shared" si="405"/>
        <v>0.5658333333333333</v>
      </c>
      <c r="G2269" s="186">
        <v>203.7</v>
      </c>
    </row>
    <row r="2270" spans="1:7" ht="25.5" x14ac:dyDescent="0.25">
      <c r="A2270" s="385"/>
      <c r="B2270" s="388"/>
      <c r="C2270" s="52" t="s">
        <v>345</v>
      </c>
      <c r="D2270" s="84">
        <v>0</v>
      </c>
      <c r="E2270" s="84">
        <v>0</v>
      </c>
      <c r="F2270" s="255">
        <v>0</v>
      </c>
      <c r="G2270" s="186">
        <v>0</v>
      </c>
    </row>
    <row r="2271" spans="1:7" ht="15" customHeight="1" x14ac:dyDescent="0.25">
      <c r="A2271" s="383"/>
      <c r="B2271" s="386" t="s">
        <v>506</v>
      </c>
      <c r="C2271" s="35" t="s">
        <v>343</v>
      </c>
      <c r="D2271" s="84">
        <f>D2272+D2273+D2274+D2275</f>
        <v>890</v>
      </c>
      <c r="E2271" s="84">
        <f t="shared" ref="E2271" si="427">E2272+E2273+E2274+E2275</f>
        <v>309.39999999999998</v>
      </c>
      <c r="F2271" s="255">
        <f t="shared" si="405"/>
        <v>0.34764044943820221</v>
      </c>
      <c r="G2271" s="186">
        <f t="shared" ref="G2271" si="428">G2272+G2273+G2274+G2275</f>
        <v>309.39999999999998</v>
      </c>
    </row>
    <row r="2272" spans="1:7" ht="38.25" x14ac:dyDescent="0.25">
      <c r="A2272" s="384"/>
      <c r="B2272" s="387"/>
      <c r="C2272" s="66" t="s">
        <v>344</v>
      </c>
      <c r="D2272" s="84">
        <f>D2277</f>
        <v>0</v>
      </c>
      <c r="E2272" s="84">
        <f t="shared" ref="E2272" si="429">E2277</f>
        <v>0</v>
      </c>
      <c r="F2272" s="255">
        <v>0</v>
      </c>
      <c r="G2272" s="186">
        <f t="shared" ref="G2272" si="430">G2277</f>
        <v>0</v>
      </c>
    </row>
    <row r="2273" spans="1:7" ht="51" x14ac:dyDescent="0.25">
      <c r="A2273" s="384"/>
      <c r="B2273" s="387"/>
      <c r="C2273" s="52" t="s">
        <v>83</v>
      </c>
      <c r="D2273" s="84">
        <f>D2278</f>
        <v>0</v>
      </c>
      <c r="E2273" s="84">
        <f t="shared" ref="E2273" si="431">E2278</f>
        <v>0</v>
      </c>
      <c r="F2273" s="255">
        <v>0</v>
      </c>
      <c r="G2273" s="186">
        <f t="shared" ref="G2273" si="432">G2278</f>
        <v>0</v>
      </c>
    </row>
    <row r="2274" spans="1:7" ht="51" x14ac:dyDescent="0.25">
      <c r="A2274" s="384"/>
      <c r="B2274" s="387"/>
      <c r="C2274" s="52" t="s">
        <v>339</v>
      </c>
      <c r="D2274" s="84">
        <v>0</v>
      </c>
      <c r="E2274" s="84">
        <v>0</v>
      </c>
      <c r="F2274" s="255">
        <v>0</v>
      </c>
      <c r="G2274" s="186">
        <v>0</v>
      </c>
    </row>
    <row r="2275" spans="1:7" ht="25.5" x14ac:dyDescent="0.25">
      <c r="A2275" s="385"/>
      <c r="B2275" s="388"/>
      <c r="C2275" s="52" t="s">
        <v>345</v>
      </c>
      <c r="D2275" s="84">
        <v>890</v>
      </c>
      <c r="E2275" s="84">
        <v>309.39999999999998</v>
      </c>
      <c r="F2275" s="255">
        <f t="shared" si="405"/>
        <v>0.34764044943820221</v>
      </c>
      <c r="G2275" s="186">
        <v>309.39999999999998</v>
      </c>
    </row>
    <row r="2276" spans="1:7" ht="15" customHeight="1" x14ac:dyDescent="0.25">
      <c r="A2276" s="383"/>
      <c r="B2276" s="386" t="s">
        <v>507</v>
      </c>
      <c r="C2276" s="35" t="s">
        <v>343</v>
      </c>
      <c r="D2276" s="84">
        <f>D2277+D2278+D2279+D2280</f>
        <v>9650</v>
      </c>
      <c r="E2276" s="84">
        <f t="shared" ref="E2276" si="433">E2277+E2278+E2279+E2280</f>
        <v>3766.4</v>
      </c>
      <c r="F2276" s="255">
        <f t="shared" si="405"/>
        <v>0.39030051813471506</v>
      </c>
      <c r="G2276" s="186">
        <f t="shared" ref="G2276" si="434">G2277+G2278+G2279+G2280</f>
        <v>3766.4</v>
      </c>
    </row>
    <row r="2277" spans="1:7" ht="38.25" x14ac:dyDescent="0.25">
      <c r="A2277" s="384"/>
      <c r="B2277" s="387"/>
      <c r="C2277" s="66" t="s">
        <v>344</v>
      </c>
      <c r="D2277" s="84">
        <f>D2282</f>
        <v>0</v>
      </c>
      <c r="E2277" s="84">
        <f t="shared" ref="E2277" si="435">E2282</f>
        <v>0</v>
      </c>
      <c r="F2277" s="255">
        <v>0</v>
      </c>
      <c r="G2277" s="186">
        <f t="shared" ref="G2277" si="436">G2282</f>
        <v>0</v>
      </c>
    </row>
    <row r="2278" spans="1:7" ht="51" x14ac:dyDescent="0.25">
      <c r="A2278" s="384"/>
      <c r="B2278" s="387"/>
      <c r="C2278" s="52" t="s">
        <v>83</v>
      </c>
      <c r="D2278" s="84">
        <f>D2283</f>
        <v>0</v>
      </c>
      <c r="E2278" s="84">
        <f t="shared" ref="E2278" si="437">E2283</f>
        <v>0</v>
      </c>
      <c r="F2278" s="255">
        <v>0</v>
      </c>
      <c r="G2278" s="186">
        <f t="shared" ref="G2278" si="438">G2283</f>
        <v>0</v>
      </c>
    </row>
    <row r="2279" spans="1:7" ht="51" x14ac:dyDescent="0.25">
      <c r="A2279" s="384"/>
      <c r="B2279" s="387"/>
      <c r="C2279" s="52" t="s">
        <v>339</v>
      </c>
      <c r="D2279" s="84">
        <v>8750</v>
      </c>
      <c r="E2279" s="84">
        <v>3646</v>
      </c>
      <c r="F2279" s="255">
        <f t="shared" si="405"/>
        <v>0.41668571428571427</v>
      </c>
      <c r="G2279" s="186">
        <v>3646</v>
      </c>
    </row>
    <row r="2280" spans="1:7" ht="25.5" x14ac:dyDescent="0.25">
      <c r="A2280" s="385"/>
      <c r="B2280" s="388"/>
      <c r="C2280" s="52" t="s">
        <v>345</v>
      </c>
      <c r="D2280" s="84">
        <v>900</v>
      </c>
      <c r="E2280" s="84">
        <v>120.4</v>
      </c>
      <c r="F2280" s="255">
        <f t="shared" si="405"/>
        <v>0.13377777777777777</v>
      </c>
      <c r="G2280" s="186">
        <v>120.4</v>
      </c>
    </row>
    <row r="2281" spans="1:7" ht="15" customHeight="1" x14ac:dyDescent="0.25">
      <c r="A2281" s="383"/>
      <c r="B2281" s="386" t="s">
        <v>508</v>
      </c>
      <c r="C2281" s="35" t="s">
        <v>343</v>
      </c>
      <c r="D2281" s="84">
        <f>D2282+D2283+D2284+D2285</f>
        <v>600</v>
      </c>
      <c r="E2281" s="84">
        <f t="shared" ref="E2281" si="439">E2282+E2283+E2284+E2285</f>
        <v>234.9</v>
      </c>
      <c r="F2281" s="255">
        <f t="shared" si="405"/>
        <v>0.39150000000000001</v>
      </c>
      <c r="G2281" s="186">
        <f t="shared" ref="G2281" si="440">G2282+G2283+G2284+G2285</f>
        <v>234.9</v>
      </c>
    </row>
    <row r="2282" spans="1:7" ht="38.25" x14ac:dyDescent="0.25">
      <c r="A2282" s="384"/>
      <c r="B2282" s="387"/>
      <c r="C2282" s="66" t="s">
        <v>344</v>
      </c>
      <c r="D2282" s="84">
        <f>D2287</f>
        <v>0</v>
      </c>
      <c r="E2282" s="84">
        <f t="shared" ref="E2282:G2288" si="441">E2287</f>
        <v>0</v>
      </c>
      <c r="F2282" s="255">
        <v>0</v>
      </c>
      <c r="G2282" s="186">
        <f t="shared" si="441"/>
        <v>0</v>
      </c>
    </row>
    <row r="2283" spans="1:7" ht="51" x14ac:dyDescent="0.25">
      <c r="A2283" s="384"/>
      <c r="B2283" s="387"/>
      <c r="C2283" s="52" t="s">
        <v>83</v>
      </c>
      <c r="D2283" s="84">
        <f>D2288</f>
        <v>0</v>
      </c>
      <c r="E2283" s="84">
        <f t="shared" si="441"/>
        <v>0</v>
      </c>
      <c r="F2283" s="255">
        <v>0</v>
      </c>
      <c r="G2283" s="186">
        <f t="shared" si="441"/>
        <v>0</v>
      </c>
    </row>
    <row r="2284" spans="1:7" ht="51" x14ac:dyDescent="0.25">
      <c r="A2284" s="384"/>
      <c r="B2284" s="387"/>
      <c r="C2284" s="52" t="s">
        <v>339</v>
      </c>
      <c r="D2284" s="84">
        <v>600</v>
      </c>
      <c r="E2284" s="84">
        <v>234.9</v>
      </c>
      <c r="F2284" s="255">
        <f t="shared" si="405"/>
        <v>0.39150000000000001</v>
      </c>
      <c r="G2284" s="186">
        <v>234.9</v>
      </c>
    </row>
    <row r="2285" spans="1:7" ht="25.5" x14ac:dyDescent="0.25">
      <c r="A2285" s="385"/>
      <c r="B2285" s="388"/>
      <c r="C2285" s="52" t="s">
        <v>345</v>
      </c>
      <c r="D2285" s="84">
        <f>D2290</f>
        <v>0</v>
      </c>
      <c r="E2285" s="84">
        <f t="shared" si="441"/>
        <v>0</v>
      </c>
      <c r="F2285" s="255">
        <v>0</v>
      </c>
      <c r="G2285" s="186">
        <f t="shared" si="441"/>
        <v>0</v>
      </c>
    </row>
    <row r="2286" spans="1:7" ht="38.25" customHeight="1" x14ac:dyDescent="0.25">
      <c r="A2286" s="710" t="s">
        <v>509</v>
      </c>
      <c r="B2286" s="711"/>
      <c r="C2286" s="286" t="s">
        <v>343</v>
      </c>
      <c r="D2286" s="309">
        <v>5380.7</v>
      </c>
      <c r="E2286" s="309">
        <v>1323.3</v>
      </c>
      <c r="F2286" s="336">
        <f t="shared" si="405"/>
        <v>0.24593454383258684</v>
      </c>
      <c r="G2286" s="311">
        <v>1323.3</v>
      </c>
    </row>
    <row r="2287" spans="1:7" ht="38.25" x14ac:dyDescent="0.25">
      <c r="A2287" s="564"/>
      <c r="B2287" s="712"/>
      <c r="C2287" s="290" t="s">
        <v>344</v>
      </c>
      <c r="D2287" s="309">
        <f>D2292</f>
        <v>0</v>
      </c>
      <c r="E2287" s="309">
        <f t="shared" si="441"/>
        <v>0</v>
      </c>
      <c r="F2287" s="336">
        <v>0</v>
      </c>
      <c r="G2287" s="311">
        <f t="shared" si="441"/>
        <v>0</v>
      </c>
    </row>
    <row r="2288" spans="1:7" ht="51" x14ac:dyDescent="0.25">
      <c r="A2288" s="564"/>
      <c r="B2288" s="712"/>
      <c r="C2288" s="291" t="s">
        <v>83</v>
      </c>
      <c r="D2288" s="309">
        <f>D2293</f>
        <v>0</v>
      </c>
      <c r="E2288" s="309">
        <f t="shared" si="441"/>
        <v>0</v>
      </c>
      <c r="F2288" s="336">
        <v>0</v>
      </c>
      <c r="G2288" s="311">
        <f t="shared" si="441"/>
        <v>0</v>
      </c>
    </row>
    <row r="2289" spans="1:7" ht="51" x14ac:dyDescent="0.25">
      <c r="A2289" s="564"/>
      <c r="B2289" s="712"/>
      <c r="C2289" s="291" t="s">
        <v>339</v>
      </c>
      <c r="D2289" s="309">
        <v>5380.7</v>
      </c>
      <c r="E2289" s="309">
        <v>1323.3</v>
      </c>
      <c r="F2289" s="336">
        <f t="shared" si="405"/>
        <v>0.24593454383258684</v>
      </c>
      <c r="G2289" s="311">
        <v>1323.3</v>
      </c>
    </row>
    <row r="2290" spans="1:7" ht="25.5" x14ac:dyDescent="0.25">
      <c r="A2290" s="713"/>
      <c r="B2290" s="714"/>
      <c r="C2290" s="291" t="s">
        <v>345</v>
      </c>
      <c r="D2290" s="309">
        <f>D2295</f>
        <v>0</v>
      </c>
      <c r="E2290" s="309">
        <f t="shared" ref="E2290:G2290" si="442">E2295</f>
        <v>0</v>
      </c>
      <c r="F2290" s="336">
        <v>0</v>
      </c>
      <c r="G2290" s="311">
        <f t="shared" si="442"/>
        <v>0</v>
      </c>
    </row>
    <row r="2291" spans="1:7" ht="38.25" customHeight="1" x14ac:dyDescent="0.25">
      <c r="A2291" s="383"/>
      <c r="B2291" s="386" t="s">
        <v>510</v>
      </c>
      <c r="C2291" s="35" t="s">
        <v>343</v>
      </c>
      <c r="D2291" s="84">
        <v>1965</v>
      </c>
      <c r="E2291" s="84">
        <f t="shared" ref="E2291:G2291" si="443">E2292+E2293+E2294+E2295</f>
        <v>388.25</v>
      </c>
      <c r="F2291" s="255">
        <f t="shared" si="405"/>
        <v>0.19758269720101782</v>
      </c>
      <c r="G2291" s="186">
        <f t="shared" si="443"/>
        <v>388.25</v>
      </c>
    </row>
    <row r="2292" spans="1:7" ht="38.25" x14ac:dyDescent="0.25">
      <c r="A2292" s="384"/>
      <c r="B2292" s="387"/>
      <c r="C2292" s="66" t="s">
        <v>344</v>
      </c>
      <c r="D2292" s="84">
        <f>D2297+D2302</f>
        <v>0</v>
      </c>
      <c r="E2292" s="84">
        <f t="shared" ref="E2292:G2295" si="444">E2297+E2302</f>
        <v>0</v>
      </c>
      <c r="F2292" s="255">
        <v>0</v>
      </c>
      <c r="G2292" s="186">
        <f t="shared" si="444"/>
        <v>0</v>
      </c>
    </row>
    <row r="2293" spans="1:7" ht="51" x14ac:dyDescent="0.25">
      <c r="A2293" s="384"/>
      <c r="B2293" s="387"/>
      <c r="C2293" s="52" t="s">
        <v>83</v>
      </c>
      <c r="D2293" s="84">
        <f>D2298+D2303</f>
        <v>0</v>
      </c>
      <c r="E2293" s="84">
        <f t="shared" si="444"/>
        <v>0</v>
      </c>
      <c r="F2293" s="255">
        <v>0</v>
      </c>
      <c r="G2293" s="186">
        <f t="shared" si="444"/>
        <v>0</v>
      </c>
    </row>
    <row r="2294" spans="1:7" ht="51" x14ac:dyDescent="0.25">
      <c r="A2294" s="384"/>
      <c r="B2294" s="387"/>
      <c r="C2294" s="52" t="s">
        <v>339</v>
      </c>
      <c r="D2294" s="84">
        <v>1965</v>
      </c>
      <c r="E2294" s="84">
        <f t="shared" si="444"/>
        <v>388.25</v>
      </c>
      <c r="F2294" s="255">
        <f t="shared" si="405"/>
        <v>0.19758269720101782</v>
      </c>
      <c r="G2294" s="186">
        <f t="shared" si="444"/>
        <v>388.25</v>
      </c>
    </row>
    <row r="2295" spans="1:7" ht="25.5" x14ac:dyDescent="0.25">
      <c r="A2295" s="385"/>
      <c r="B2295" s="388"/>
      <c r="C2295" s="52" t="s">
        <v>345</v>
      </c>
      <c r="D2295" s="84">
        <f>D2300+D2305</f>
        <v>0</v>
      </c>
      <c r="E2295" s="84">
        <f t="shared" si="444"/>
        <v>0</v>
      </c>
      <c r="F2295" s="255">
        <v>0</v>
      </c>
      <c r="G2295" s="186">
        <f t="shared" si="444"/>
        <v>0</v>
      </c>
    </row>
    <row r="2296" spans="1:7" ht="38.25" customHeight="1" x14ac:dyDescent="0.25">
      <c r="A2296" s="383"/>
      <c r="B2296" s="386" t="s">
        <v>511</v>
      </c>
      <c r="C2296" s="35" t="s">
        <v>343</v>
      </c>
      <c r="D2296" s="84">
        <f>D2297+D2298+D2299+D2300</f>
        <v>200</v>
      </c>
      <c r="E2296" s="84">
        <f t="shared" ref="E2296:G2296" si="445">E2297+E2298+E2299+E2300</f>
        <v>200</v>
      </c>
      <c r="F2296" s="255">
        <f t="shared" si="405"/>
        <v>1</v>
      </c>
      <c r="G2296" s="186">
        <f t="shared" si="445"/>
        <v>200</v>
      </c>
    </row>
    <row r="2297" spans="1:7" ht="38.25" x14ac:dyDescent="0.25">
      <c r="A2297" s="384"/>
      <c r="B2297" s="387"/>
      <c r="C2297" s="66" t="s">
        <v>344</v>
      </c>
      <c r="D2297" s="84">
        <f>D2302+D2307</f>
        <v>0</v>
      </c>
      <c r="E2297" s="84">
        <f t="shared" ref="E2297:E2303" si="446">E2302+E2307</f>
        <v>0</v>
      </c>
      <c r="F2297" s="255">
        <v>0</v>
      </c>
      <c r="G2297" s="186">
        <f t="shared" ref="G2297:G2303" si="447">G2302+G2307</f>
        <v>0</v>
      </c>
    </row>
    <row r="2298" spans="1:7" ht="51" x14ac:dyDescent="0.25">
      <c r="A2298" s="384"/>
      <c r="B2298" s="387"/>
      <c r="C2298" s="52" t="s">
        <v>83</v>
      </c>
      <c r="D2298" s="84">
        <f>D2303+D2308</f>
        <v>0</v>
      </c>
      <c r="E2298" s="84">
        <f t="shared" si="446"/>
        <v>0</v>
      </c>
      <c r="F2298" s="255">
        <v>0</v>
      </c>
      <c r="G2298" s="186">
        <f t="shared" si="447"/>
        <v>0</v>
      </c>
    </row>
    <row r="2299" spans="1:7" ht="51" x14ac:dyDescent="0.25">
      <c r="A2299" s="384"/>
      <c r="B2299" s="387"/>
      <c r="C2299" s="52" t="s">
        <v>339</v>
      </c>
      <c r="D2299" s="84">
        <v>200</v>
      </c>
      <c r="E2299" s="84">
        <v>200</v>
      </c>
      <c r="F2299" s="255">
        <f t="shared" si="405"/>
        <v>1</v>
      </c>
      <c r="G2299" s="186">
        <v>200</v>
      </c>
    </row>
    <row r="2300" spans="1:7" ht="25.5" x14ac:dyDescent="0.25">
      <c r="A2300" s="385"/>
      <c r="B2300" s="388"/>
      <c r="C2300" s="52" t="s">
        <v>345</v>
      </c>
      <c r="D2300" s="84">
        <f>D2305+D2310</f>
        <v>0</v>
      </c>
      <c r="E2300" s="84">
        <f t="shared" si="446"/>
        <v>0</v>
      </c>
      <c r="F2300" s="255">
        <v>0</v>
      </c>
      <c r="G2300" s="186">
        <f t="shared" si="447"/>
        <v>0</v>
      </c>
    </row>
    <row r="2301" spans="1:7" ht="38.25" customHeight="1" x14ac:dyDescent="0.25">
      <c r="A2301" s="383"/>
      <c r="B2301" s="386" t="s">
        <v>512</v>
      </c>
      <c r="C2301" s="35" t="s">
        <v>343</v>
      </c>
      <c r="D2301" s="84">
        <f>D2302+D2303+D2304+D2305</f>
        <v>1165</v>
      </c>
      <c r="E2301" s="84">
        <f t="shared" ref="E2301" si="448">E2302+E2303+E2304+E2305</f>
        <v>188.25</v>
      </c>
      <c r="F2301" s="255">
        <f t="shared" si="405"/>
        <v>0.16158798283261802</v>
      </c>
      <c r="G2301" s="186">
        <f t="shared" ref="G2301" si="449">G2302+G2303+G2304+G2305</f>
        <v>188.25</v>
      </c>
    </row>
    <row r="2302" spans="1:7" ht="38.25" x14ac:dyDescent="0.25">
      <c r="A2302" s="384"/>
      <c r="B2302" s="387"/>
      <c r="C2302" s="66" t="s">
        <v>344</v>
      </c>
      <c r="D2302" s="84">
        <f>D2307+D2312</f>
        <v>0</v>
      </c>
      <c r="E2302" s="84">
        <f t="shared" si="446"/>
        <v>0</v>
      </c>
      <c r="F2302" s="255">
        <v>0</v>
      </c>
      <c r="G2302" s="186">
        <f t="shared" si="447"/>
        <v>0</v>
      </c>
    </row>
    <row r="2303" spans="1:7" ht="51" x14ac:dyDescent="0.25">
      <c r="A2303" s="384"/>
      <c r="B2303" s="387"/>
      <c r="C2303" s="52" t="s">
        <v>83</v>
      </c>
      <c r="D2303" s="84">
        <f>D2308+D2313</f>
        <v>0</v>
      </c>
      <c r="E2303" s="84">
        <f t="shared" si="446"/>
        <v>0</v>
      </c>
      <c r="F2303" s="255">
        <v>0</v>
      </c>
      <c r="G2303" s="186">
        <f t="shared" si="447"/>
        <v>0</v>
      </c>
    </row>
    <row r="2304" spans="1:7" ht="51" x14ac:dyDescent="0.25">
      <c r="A2304" s="384"/>
      <c r="B2304" s="387"/>
      <c r="C2304" s="52" t="s">
        <v>339</v>
      </c>
      <c r="D2304" s="84">
        <v>1165</v>
      </c>
      <c r="E2304" s="84">
        <v>188.25</v>
      </c>
      <c r="F2304" s="255">
        <f t="shared" si="405"/>
        <v>0.16158798283261802</v>
      </c>
      <c r="G2304" s="186">
        <v>188.25</v>
      </c>
    </row>
    <row r="2305" spans="1:7" ht="25.5" x14ac:dyDescent="0.25">
      <c r="A2305" s="385"/>
      <c r="B2305" s="388"/>
      <c r="C2305" s="52" t="s">
        <v>345</v>
      </c>
      <c r="D2305" s="84">
        <v>0</v>
      </c>
      <c r="E2305" s="84">
        <v>0</v>
      </c>
      <c r="F2305" s="255">
        <v>0</v>
      </c>
      <c r="G2305" s="186">
        <v>0</v>
      </c>
    </row>
    <row r="2306" spans="1:7" ht="38.25" customHeight="1" x14ac:dyDescent="0.25">
      <c r="A2306" s="383"/>
      <c r="B2306" s="386" t="s">
        <v>513</v>
      </c>
      <c r="C2306" s="35" t="s">
        <v>343</v>
      </c>
      <c r="D2306" s="84">
        <v>600</v>
      </c>
      <c r="E2306" s="84">
        <f t="shared" ref="E2306" si="450">E2307+E2308+E2309+E2310</f>
        <v>0</v>
      </c>
      <c r="F2306" s="255">
        <f t="shared" ref="F2306:F2329" si="451">E2306/D2306</f>
        <v>0</v>
      </c>
      <c r="G2306" s="186">
        <f t="shared" ref="G2306" si="452">G2307+G2308+G2309+G2310</f>
        <v>0</v>
      </c>
    </row>
    <row r="2307" spans="1:7" ht="38.25" x14ac:dyDescent="0.25">
      <c r="A2307" s="384"/>
      <c r="B2307" s="387"/>
      <c r="C2307" s="66" t="s">
        <v>344</v>
      </c>
      <c r="D2307" s="84">
        <f>D2312+D2317</f>
        <v>0</v>
      </c>
      <c r="E2307" s="84">
        <f t="shared" ref="E2307:E2313" si="453">E2312+E2317</f>
        <v>0</v>
      </c>
      <c r="F2307" s="255">
        <v>0</v>
      </c>
      <c r="G2307" s="186">
        <f t="shared" ref="G2307:G2313" si="454">G2312+G2317</f>
        <v>0</v>
      </c>
    </row>
    <row r="2308" spans="1:7" ht="51" x14ac:dyDescent="0.25">
      <c r="A2308" s="384"/>
      <c r="B2308" s="387"/>
      <c r="C2308" s="52" t="s">
        <v>83</v>
      </c>
      <c r="D2308" s="84">
        <f>D2313+D2318</f>
        <v>0</v>
      </c>
      <c r="E2308" s="84">
        <f t="shared" si="453"/>
        <v>0</v>
      </c>
      <c r="F2308" s="255">
        <v>0</v>
      </c>
      <c r="G2308" s="186">
        <f t="shared" si="454"/>
        <v>0</v>
      </c>
    </row>
    <row r="2309" spans="1:7" ht="51" x14ac:dyDescent="0.25">
      <c r="A2309" s="384"/>
      <c r="B2309" s="387"/>
      <c r="C2309" s="52" t="s">
        <v>339</v>
      </c>
      <c r="D2309" s="84">
        <v>600</v>
      </c>
      <c r="E2309" s="84">
        <v>0</v>
      </c>
      <c r="F2309" s="255">
        <f t="shared" si="451"/>
        <v>0</v>
      </c>
      <c r="G2309" s="186">
        <v>0</v>
      </c>
    </row>
    <row r="2310" spans="1:7" ht="25.5" x14ac:dyDescent="0.25">
      <c r="A2310" s="385"/>
      <c r="B2310" s="388"/>
      <c r="C2310" s="52" t="s">
        <v>345</v>
      </c>
      <c r="D2310" s="84">
        <f>D2315+D2320</f>
        <v>0</v>
      </c>
      <c r="E2310" s="84">
        <f t="shared" si="453"/>
        <v>0</v>
      </c>
      <c r="F2310" s="255">
        <v>0</v>
      </c>
      <c r="G2310" s="186">
        <f t="shared" si="454"/>
        <v>0</v>
      </c>
    </row>
    <row r="2311" spans="1:7" ht="38.25" customHeight="1" x14ac:dyDescent="0.25">
      <c r="A2311" s="383"/>
      <c r="B2311" s="386" t="s">
        <v>514</v>
      </c>
      <c r="C2311" s="35" t="s">
        <v>343</v>
      </c>
      <c r="D2311" s="84">
        <f>D2312+D2313+D2314+D2315</f>
        <v>1795.7</v>
      </c>
      <c r="E2311" s="84">
        <v>260</v>
      </c>
      <c r="F2311" s="255">
        <f t="shared" si="451"/>
        <v>0.14479033246087877</v>
      </c>
      <c r="G2311" s="186">
        <v>260</v>
      </c>
    </row>
    <row r="2312" spans="1:7" ht="38.25" x14ac:dyDescent="0.25">
      <c r="A2312" s="384"/>
      <c r="B2312" s="387"/>
      <c r="C2312" s="66" t="s">
        <v>344</v>
      </c>
      <c r="D2312" s="84">
        <f>D2317+D2322</f>
        <v>0</v>
      </c>
      <c r="E2312" s="84">
        <f t="shared" si="453"/>
        <v>0</v>
      </c>
      <c r="F2312" s="255">
        <v>0</v>
      </c>
      <c r="G2312" s="186">
        <f t="shared" si="454"/>
        <v>0</v>
      </c>
    </row>
    <row r="2313" spans="1:7" ht="51" x14ac:dyDescent="0.25">
      <c r="A2313" s="384"/>
      <c r="B2313" s="387"/>
      <c r="C2313" s="52" t="s">
        <v>83</v>
      </c>
      <c r="D2313" s="84">
        <f>D2318+D2323</f>
        <v>0</v>
      </c>
      <c r="E2313" s="84">
        <f t="shared" si="453"/>
        <v>0</v>
      </c>
      <c r="F2313" s="255">
        <v>0</v>
      </c>
      <c r="G2313" s="186">
        <f t="shared" si="454"/>
        <v>0</v>
      </c>
    </row>
    <row r="2314" spans="1:7" ht="51" x14ac:dyDescent="0.25">
      <c r="A2314" s="384"/>
      <c r="B2314" s="387"/>
      <c r="C2314" s="52" t="s">
        <v>339</v>
      </c>
      <c r="D2314" s="84">
        <f>D2319</f>
        <v>1795.7</v>
      </c>
      <c r="E2314" s="84">
        <v>260</v>
      </c>
      <c r="F2314" s="255">
        <f t="shared" si="451"/>
        <v>0.14479033246087877</v>
      </c>
      <c r="G2314" s="186">
        <v>260</v>
      </c>
    </row>
    <row r="2315" spans="1:7" ht="25.5" x14ac:dyDescent="0.25">
      <c r="A2315" s="385"/>
      <c r="B2315" s="388"/>
      <c r="C2315" s="52" t="s">
        <v>345</v>
      </c>
      <c r="D2315" s="84">
        <f>D2320+D2325</f>
        <v>0</v>
      </c>
      <c r="E2315" s="84">
        <f t="shared" ref="E2315" si="455">E2320+E2325</f>
        <v>0</v>
      </c>
      <c r="F2315" s="255">
        <v>0</v>
      </c>
      <c r="G2315" s="186">
        <f t="shared" ref="G2315" si="456">G2320+G2325</f>
        <v>0</v>
      </c>
    </row>
    <row r="2316" spans="1:7" ht="38.25" customHeight="1" x14ac:dyDescent="0.25">
      <c r="A2316" s="383"/>
      <c r="B2316" s="386" t="s">
        <v>515</v>
      </c>
      <c r="C2316" s="35" t="s">
        <v>343</v>
      </c>
      <c r="D2316" s="84">
        <f>D2317+D2318+D2319+D2320</f>
        <v>1795.7</v>
      </c>
      <c r="E2316" s="84">
        <v>260</v>
      </c>
      <c r="F2316" s="255">
        <f t="shared" si="451"/>
        <v>0.14479033246087877</v>
      </c>
      <c r="G2316" s="186">
        <v>260</v>
      </c>
    </row>
    <row r="2317" spans="1:7" ht="38.25" x14ac:dyDescent="0.25">
      <c r="A2317" s="384"/>
      <c r="B2317" s="387"/>
      <c r="C2317" s="66" t="s">
        <v>344</v>
      </c>
      <c r="D2317" s="84">
        <f>D2322+D2327</f>
        <v>0</v>
      </c>
      <c r="E2317" s="84">
        <f t="shared" ref="E2317:E2318" si="457">E2322+E2327</f>
        <v>0</v>
      </c>
      <c r="F2317" s="255">
        <v>0</v>
      </c>
      <c r="G2317" s="186">
        <f t="shared" ref="G2317:G2318" si="458">G2322+G2327</f>
        <v>0</v>
      </c>
    </row>
    <row r="2318" spans="1:7" ht="51" x14ac:dyDescent="0.25">
      <c r="A2318" s="384"/>
      <c r="B2318" s="387"/>
      <c r="C2318" s="52" t="s">
        <v>83</v>
      </c>
      <c r="D2318" s="84">
        <f>D2323+D2328</f>
        <v>0</v>
      </c>
      <c r="E2318" s="84">
        <f t="shared" si="457"/>
        <v>0</v>
      </c>
      <c r="F2318" s="255">
        <v>0</v>
      </c>
      <c r="G2318" s="186">
        <f t="shared" si="458"/>
        <v>0</v>
      </c>
    </row>
    <row r="2319" spans="1:7" ht="51" x14ac:dyDescent="0.25">
      <c r="A2319" s="384"/>
      <c r="B2319" s="387"/>
      <c r="C2319" s="52" t="s">
        <v>339</v>
      </c>
      <c r="D2319" s="84">
        <v>1795.7</v>
      </c>
      <c r="E2319" s="84">
        <v>260</v>
      </c>
      <c r="F2319" s="255">
        <f t="shared" si="451"/>
        <v>0.14479033246087877</v>
      </c>
      <c r="G2319" s="186">
        <v>260</v>
      </c>
    </row>
    <row r="2320" spans="1:7" ht="25.5" x14ac:dyDescent="0.25">
      <c r="A2320" s="385"/>
      <c r="B2320" s="388"/>
      <c r="C2320" s="52" t="s">
        <v>345</v>
      </c>
      <c r="D2320" s="84">
        <f>D2325+D2330</f>
        <v>0</v>
      </c>
      <c r="E2320" s="84">
        <f t="shared" ref="E2320" si="459">E2325+E2330</f>
        <v>0</v>
      </c>
      <c r="F2320" s="255">
        <v>0</v>
      </c>
      <c r="G2320" s="186">
        <f t="shared" ref="G2320" si="460">G2325+G2330</f>
        <v>0</v>
      </c>
    </row>
    <row r="2321" spans="1:7" ht="38.25" customHeight="1" x14ac:dyDescent="0.25">
      <c r="A2321" s="383"/>
      <c r="B2321" s="386" t="s">
        <v>516</v>
      </c>
      <c r="C2321" s="35" t="s">
        <v>343</v>
      </c>
      <c r="D2321" s="84">
        <f>D2322+D2323+D2324+D2325</f>
        <v>2668.48</v>
      </c>
      <c r="E2321" s="84">
        <f t="shared" ref="E2321" si="461">E2322+E2323+E2324+E2325</f>
        <v>675</v>
      </c>
      <c r="F2321" s="255">
        <f t="shared" si="451"/>
        <v>0.2529529919654635</v>
      </c>
      <c r="G2321" s="186">
        <f t="shared" ref="G2321" si="462">G2322+G2323+G2324+G2325</f>
        <v>675</v>
      </c>
    </row>
    <row r="2322" spans="1:7" ht="38.25" x14ac:dyDescent="0.25">
      <c r="A2322" s="384"/>
      <c r="B2322" s="387"/>
      <c r="C2322" s="66" t="s">
        <v>344</v>
      </c>
      <c r="D2322" s="84">
        <f t="shared" ref="D2322:E2325" si="463">D2327+D2538</f>
        <v>0</v>
      </c>
      <c r="E2322" s="84">
        <f t="shared" si="463"/>
        <v>0</v>
      </c>
      <c r="F2322" s="255">
        <v>0</v>
      </c>
      <c r="G2322" s="186">
        <f>G2327+G2538</f>
        <v>0</v>
      </c>
    </row>
    <row r="2323" spans="1:7" ht="51" x14ac:dyDescent="0.25">
      <c r="A2323" s="384"/>
      <c r="B2323" s="387"/>
      <c r="C2323" s="52" t="s">
        <v>83</v>
      </c>
      <c r="D2323" s="84">
        <f t="shared" si="463"/>
        <v>0</v>
      </c>
      <c r="E2323" s="84">
        <f t="shared" si="463"/>
        <v>0</v>
      </c>
      <c r="F2323" s="255">
        <v>0</v>
      </c>
      <c r="G2323" s="186">
        <f>G2328+G2539</f>
        <v>0</v>
      </c>
    </row>
    <row r="2324" spans="1:7" ht="51" x14ac:dyDescent="0.25">
      <c r="A2324" s="384"/>
      <c r="B2324" s="387"/>
      <c r="C2324" s="52" t="s">
        <v>339</v>
      </c>
      <c r="D2324" s="84">
        <f t="shared" si="463"/>
        <v>2668.48</v>
      </c>
      <c r="E2324" s="84">
        <f t="shared" si="463"/>
        <v>675</v>
      </c>
      <c r="F2324" s="255">
        <f t="shared" si="451"/>
        <v>0.2529529919654635</v>
      </c>
      <c r="G2324" s="186">
        <f>G2329+G2540</f>
        <v>675</v>
      </c>
    </row>
    <row r="2325" spans="1:7" ht="25.5" x14ac:dyDescent="0.25">
      <c r="A2325" s="385"/>
      <c r="B2325" s="388"/>
      <c r="C2325" s="52" t="s">
        <v>345</v>
      </c>
      <c r="D2325" s="84">
        <f t="shared" si="463"/>
        <v>0</v>
      </c>
      <c r="E2325" s="84">
        <f t="shared" si="463"/>
        <v>0</v>
      </c>
      <c r="F2325" s="255">
        <v>0</v>
      </c>
      <c r="G2325" s="186">
        <f>G2330+G2541</f>
        <v>0</v>
      </c>
    </row>
    <row r="2326" spans="1:7" ht="38.25" customHeight="1" x14ac:dyDescent="0.25">
      <c r="A2326" s="383"/>
      <c r="B2326" s="386" t="s">
        <v>517</v>
      </c>
      <c r="C2326" s="35" t="s">
        <v>343</v>
      </c>
      <c r="D2326" s="84">
        <f>D2327+D2328+D2329+D2330</f>
        <v>1620</v>
      </c>
      <c r="E2326" s="84">
        <f t="shared" ref="E2326" si="464">E2327+E2328+E2329+E2330</f>
        <v>675</v>
      </c>
      <c r="F2326" s="255">
        <f t="shared" si="451"/>
        <v>0.41666666666666669</v>
      </c>
      <c r="G2326" s="186">
        <f t="shared" ref="G2326" si="465">G2327+G2328+G2329+G2330</f>
        <v>675</v>
      </c>
    </row>
    <row r="2327" spans="1:7" ht="38.25" x14ac:dyDescent="0.25">
      <c r="A2327" s="384"/>
      <c r="B2327" s="387"/>
      <c r="C2327" s="66" t="s">
        <v>344</v>
      </c>
      <c r="D2327" s="84">
        <f>D2538+D2543</f>
        <v>0</v>
      </c>
      <c r="E2327" s="84">
        <f>E2538+E2543</f>
        <v>0</v>
      </c>
      <c r="F2327" s="255">
        <v>0</v>
      </c>
      <c r="G2327" s="186">
        <f>G2538+G2543</f>
        <v>0</v>
      </c>
    </row>
    <row r="2328" spans="1:7" ht="51" x14ac:dyDescent="0.25">
      <c r="A2328" s="384"/>
      <c r="B2328" s="387"/>
      <c r="C2328" s="52" t="s">
        <v>83</v>
      </c>
      <c r="D2328" s="84">
        <f>D2539+D2544</f>
        <v>0</v>
      </c>
      <c r="E2328" s="84">
        <f>E2539+E2544</f>
        <v>0</v>
      </c>
      <c r="F2328" s="255">
        <v>0</v>
      </c>
      <c r="G2328" s="186">
        <f>G2539+G2544</f>
        <v>0</v>
      </c>
    </row>
    <row r="2329" spans="1:7" ht="51" x14ac:dyDescent="0.25">
      <c r="A2329" s="384"/>
      <c r="B2329" s="387"/>
      <c r="C2329" s="52" t="s">
        <v>339</v>
      </c>
      <c r="D2329" s="84">
        <v>1620</v>
      </c>
      <c r="E2329" s="84">
        <v>675</v>
      </c>
      <c r="F2329" s="255">
        <f t="shared" si="451"/>
        <v>0.41666666666666669</v>
      </c>
      <c r="G2329" s="186">
        <v>675</v>
      </c>
    </row>
    <row r="2330" spans="1:7" ht="25.5" x14ac:dyDescent="0.25">
      <c r="A2330" s="385"/>
      <c r="B2330" s="388"/>
      <c r="C2330" s="52" t="s">
        <v>345</v>
      </c>
      <c r="D2330" s="84">
        <f>D2541+D2546</f>
        <v>0</v>
      </c>
      <c r="E2330" s="84">
        <f>E2541+E2546</f>
        <v>0</v>
      </c>
      <c r="F2330" s="255">
        <v>0</v>
      </c>
      <c r="G2330" s="186">
        <f>G2541+G2546</f>
        <v>0</v>
      </c>
    </row>
    <row r="2331" spans="1:7" ht="39.75" customHeight="1" x14ac:dyDescent="0.25">
      <c r="A2331" s="391" t="s">
        <v>568</v>
      </c>
      <c r="B2331" s="392"/>
      <c r="C2331" s="392"/>
      <c r="D2331" s="392"/>
      <c r="E2331" s="392"/>
      <c r="F2331" s="392"/>
      <c r="G2331" s="393"/>
    </row>
    <row r="2332" spans="1:7" s="46" customFormat="1" ht="15" customHeight="1" x14ac:dyDescent="0.25">
      <c r="A2332" s="555"/>
      <c r="B2332" s="551" t="s">
        <v>10</v>
      </c>
      <c r="C2332" s="36" t="s">
        <v>343</v>
      </c>
      <c r="D2332" s="102">
        <f>D2333+D2334+D2335+D2336</f>
        <v>437142.89999999997</v>
      </c>
      <c r="E2332" s="102">
        <f>E2333+E2334+E2335+E2336</f>
        <v>87397.75</v>
      </c>
      <c r="F2332" s="199">
        <f>E2332/D2332</f>
        <v>0.19992947386312349</v>
      </c>
      <c r="G2332" s="185">
        <f>G2333+G2334+G2335+G2336</f>
        <v>87397.75</v>
      </c>
    </row>
    <row r="2333" spans="1:7" s="46" customFormat="1" ht="38.25" x14ac:dyDescent="0.25">
      <c r="A2333" s="549"/>
      <c r="B2333" s="552"/>
      <c r="C2333" s="37" t="s">
        <v>344</v>
      </c>
      <c r="D2333" s="101">
        <f>D2338+D2353</f>
        <v>0</v>
      </c>
      <c r="E2333" s="101">
        <f>E2338+E2353</f>
        <v>0</v>
      </c>
      <c r="F2333" s="199">
        <v>0</v>
      </c>
      <c r="G2333" s="184">
        <f>G2338+G2353</f>
        <v>0</v>
      </c>
    </row>
    <row r="2334" spans="1:7" s="46" customFormat="1" ht="51" x14ac:dyDescent="0.25">
      <c r="A2334" s="549"/>
      <c r="B2334" s="552"/>
      <c r="C2334" s="53" t="s">
        <v>83</v>
      </c>
      <c r="D2334" s="102">
        <f>D2339+D2354</f>
        <v>0</v>
      </c>
      <c r="E2334" s="102">
        <f>E2339+E2354</f>
        <v>0</v>
      </c>
      <c r="F2334" s="199">
        <v>0</v>
      </c>
      <c r="G2334" s="185">
        <f>G2339+G2354</f>
        <v>0</v>
      </c>
    </row>
    <row r="2335" spans="1:7" s="46" customFormat="1" ht="51" x14ac:dyDescent="0.25">
      <c r="A2335" s="549"/>
      <c r="B2335" s="552"/>
      <c r="C2335" s="53" t="s">
        <v>339</v>
      </c>
      <c r="D2335" s="102">
        <f>D2340+D2355+D2415+D2645</f>
        <v>437142.89999999997</v>
      </c>
      <c r="E2335" s="102">
        <f>E2340+E2355+E2415+E2645</f>
        <v>87397.75</v>
      </c>
      <c r="F2335" s="199">
        <f>E2335/D2335</f>
        <v>0.19992947386312349</v>
      </c>
      <c r="G2335" s="185">
        <f>G2340+G2355+G2415+G2645</f>
        <v>87397.75</v>
      </c>
    </row>
    <row r="2336" spans="1:7" s="46" customFormat="1" ht="25.5" x14ac:dyDescent="0.25">
      <c r="A2336" s="550"/>
      <c r="B2336" s="553"/>
      <c r="C2336" s="53" t="s">
        <v>345</v>
      </c>
      <c r="D2336" s="102">
        <f>D2341+D2356</f>
        <v>0</v>
      </c>
      <c r="E2336" s="102">
        <f>E2341+E2356</f>
        <v>0</v>
      </c>
      <c r="F2336" s="199">
        <v>0</v>
      </c>
      <c r="G2336" s="185">
        <f>G2341+G2356</f>
        <v>0</v>
      </c>
    </row>
    <row r="2337" spans="1:7" s="46" customFormat="1" ht="15" customHeight="1" x14ac:dyDescent="0.25">
      <c r="A2337" s="564" t="s">
        <v>569</v>
      </c>
      <c r="B2337" s="712"/>
      <c r="C2337" s="286" t="s">
        <v>343</v>
      </c>
      <c r="D2337" s="309">
        <f>D2338+D2339+D2340+D2341</f>
        <v>99090.02</v>
      </c>
      <c r="E2337" s="309">
        <f>E2338+E2339+E2340+E2341</f>
        <v>24005.360000000001</v>
      </c>
      <c r="F2337" s="322">
        <f>E2337/D2337</f>
        <v>0.24225810026075278</v>
      </c>
      <c r="G2337" s="311">
        <f>G2338+G2339+G2340+G2341</f>
        <v>24005.360000000001</v>
      </c>
    </row>
    <row r="2338" spans="1:7" s="46" customFormat="1" ht="38.25" x14ac:dyDescent="0.25">
      <c r="A2338" s="564"/>
      <c r="B2338" s="712"/>
      <c r="C2338" s="290" t="s">
        <v>344</v>
      </c>
      <c r="D2338" s="309">
        <f>D2343</f>
        <v>0</v>
      </c>
      <c r="E2338" s="309">
        <v>0</v>
      </c>
      <c r="F2338" s="322">
        <v>0</v>
      </c>
      <c r="G2338" s="311">
        <f>G2343</f>
        <v>0</v>
      </c>
    </row>
    <row r="2339" spans="1:7" s="46" customFormat="1" ht="51" x14ac:dyDescent="0.25">
      <c r="A2339" s="564"/>
      <c r="B2339" s="712"/>
      <c r="C2339" s="291" t="s">
        <v>83</v>
      </c>
      <c r="D2339" s="309">
        <f>D2344</f>
        <v>0</v>
      </c>
      <c r="E2339" s="309">
        <f>E2344</f>
        <v>0</v>
      </c>
      <c r="F2339" s="322">
        <v>0</v>
      </c>
      <c r="G2339" s="311">
        <f>G2344</f>
        <v>0</v>
      </c>
    </row>
    <row r="2340" spans="1:7" s="46" customFormat="1" ht="51" x14ac:dyDescent="0.25">
      <c r="A2340" s="564"/>
      <c r="B2340" s="712"/>
      <c r="C2340" s="291" t="s">
        <v>339</v>
      </c>
      <c r="D2340" s="309">
        <f>D2345</f>
        <v>99090.02</v>
      </c>
      <c r="E2340" s="309">
        <f>E2345</f>
        <v>24005.360000000001</v>
      </c>
      <c r="F2340" s="322">
        <f t="shared" ref="F2340:F2390" si="466">E2340/D2340</f>
        <v>0.24225810026075278</v>
      </c>
      <c r="G2340" s="311">
        <f>G2345</f>
        <v>24005.360000000001</v>
      </c>
    </row>
    <row r="2341" spans="1:7" s="46" customFormat="1" ht="25.5" x14ac:dyDescent="0.25">
      <c r="A2341" s="713"/>
      <c r="B2341" s="714"/>
      <c r="C2341" s="291" t="s">
        <v>345</v>
      </c>
      <c r="D2341" s="309">
        <f>D2346</f>
        <v>0</v>
      </c>
      <c r="E2341" s="309">
        <f>E2346</f>
        <v>0</v>
      </c>
      <c r="F2341" s="322">
        <v>0</v>
      </c>
      <c r="G2341" s="311">
        <f>G2346</f>
        <v>0</v>
      </c>
    </row>
    <row r="2342" spans="1:7" s="46" customFormat="1" ht="15" customHeight="1" x14ac:dyDescent="0.25">
      <c r="A2342" s="383">
        <v>1</v>
      </c>
      <c r="B2342" s="386" t="s">
        <v>1021</v>
      </c>
      <c r="C2342" s="35" t="s">
        <v>343</v>
      </c>
      <c r="D2342" s="84">
        <f>D2343+D2344+D2345+D2346</f>
        <v>99090.02</v>
      </c>
      <c r="E2342" s="84">
        <f>E2343+E2344+E2345+E2346</f>
        <v>24005.360000000001</v>
      </c>
      <c r="F2342" s="253">
        <f t="shared" si="466"/>
        <v>0.24225810026075278</v>
      </c>
      <c r="G2342" s="186">
        <f>G2343+G2344+G2345+G2346</f>
        <v>24005.360000000001</v>
      </c>
    </row>
    <row r="2343" spans="1:7" s="46" customFormat="1" ht="38.25" x14ac:dyDescent="0.25">
      <c r="A2343" s="384"/>
      <c r="B2343" s="387"/>
      <c r="C2343" s="66" t="s">
        <v>344</v>
      </c>
      <c r="D2343" s="84">
        <f t="shared" ref="D2343:E2346" si="467">D2348</f>
        <v>0</v>
      </c>
      <c r="E2343" s="84">
        <f t="shared" si="467"/>
        <v>0</v>
      </c>
      <c r="F2343" s="253">
        <v>0</v>
      </c>
      <c r="G2343" s="186">
        <f>G2348</f>
        <v>0</v>
      </c>
    </row>
    <row r="2344" spans="1:7" s="46" customFormat="1" ht="51" x14ac:dyDescent="0.25">
      <c r="A2344" s="384"/>
      <c r="B2344" s="387"/>
      <c r="C2344" s="52" t="s">
        <v>83</v>
      </c>
      <c r="D2344" s="84">
        <f t="shared" si="467"/>
        <v>0</v>
      </c>
      <c r="E2344" s="84">
        <f t="shared" si="467"/>
        <v>0</v>
      </c>
      <c r="F2344" s="253">
        <v>0</v>
      </c>
      <c r="G2344" s="186">
        <f>G2349</f>
        <v>0</v>
      </c>
    </row>
    <row r="2345" spans="1:7" s="46" customFormat="1" ht="51" x14ac:dyDescent="0.25">
      <c r="A2345" s="384"/>
      <c r="B2345" s="387"/>
      <c r="C2345" s="52" t="s">
        <v>339</v>
      </c>
      <c r="D2345" s="84">
        <f t="shared" si="467"/>
        <v>99090.02</v>
      </c>
      <c r="E2345" s="84">
        <f t="shared" si="467"/>
        <v>24005.360000000001</v>
      </c>
      <c r="F2345" s="253">
        <f t="shared" si="466"/>
        <v>0.24225810026075278</v>
      </c>
      <c r="G2345" s="186">
        <f>G2350</f>
        <v>24005.360000000001</v>
      </c>
    </row>
    <row r="2346" spans="1:7" s="46" customFormat="1" ht="25.5" x14ac:dyDescent="0.25">
      <c r="A2346" s="385"/>
      <c r="B2346" s="388"/>
      <c r="C2346" s="52" t="s">
        <v>345</v>
      </c>
      <c r="D2346" s="84">
        <f t="shared" si="467"/>
        <v>0</v>
      </c>
      <c r="E2346" s="84">
        <f t="shared" si="467"/>
        <v>0</v>
      </c>
      <c r="F2346" s="253">
        <v>0</v>
      </c>
      <c r="G2346" s="186">
        <f>G2351</f>
        <v>0</v>
      </c>
    </row>
    <row r="2347" spans="1:7" s="46" customFormat="1" ht="15" customHeight="1" x14ac:dyDescent="0.25">
      <c r="A2347" s="383"/>
      <c r="B2347" s="386" t="s">
        <v>1022</v>
      </c>
      <c r="C2347" s="35" t="s">
        <v>343</v>
      </c>
      <c r="D2347" s="84">
        <f>D2348+D2349+D2350+D2351</f>
        <v>99090.02</v>
      </c>
      <c r="E2347" s="84">
        <f>E2348+E2349+E2350+E2351</f>
        <v>24005.360000000001</v>
      </c>
      <c r="F2347" s="253">
        <f t="shared" si="466"/>
        <v>0.24225810026075278</v>
      </c>
      <c r="G2347" s="186">
        <f>G2348+G2349+G2350+G2351</f>
        <v>24005.360000000001</v>
      </c>
    </row>
    <row r="2348" spans="1:7" s="46" customFormat="1" ht="38.25" x14ac:dyDescent="0.25">
      <c r="A2348" s="384"/>
      <c r="B2348" s="387"/>
      <c r="C2348" s="66" t="s">
        <v>344</v>
      </c>
      <c r="D2348" s="84">
        <v>0</v>
      </c>
      <c r="E2348" s="84">
        <v>0</v>
      </c>
      <c r="F2348" s="253">
        <v>0</v>
      </c>
      <c r="G2348" s="186">
        <v>0</v>
      </c>
    </row>
    <row r="2349" spans="1:7" s="46" customFormat="1" ht="51" x14ac:dyDescent="0.25">
      <c r="A2349" s="384"/>
      <c r="B2349" s="387"/>
      <c r="C2349" s="52" t="s">
        <v>83</v>
      </c>
      <c r="D2349" s="84">
        <v>0</v>
      </c>
      <c r="E2349" s="84">
        <v>0</v>
      </c>
      <c r="F2349" s="253">
        <v>0</v>
      </c>
      <c r="G2349" s="186">
        <v>0</v>
      </c>
    </row>
    <row r="2350" spans="1:7" s="46" customFormat="1" ht="51" x14ac:dyDescent="0.25">
      <c r="A2350" s="384"/>
      <c r="B2350" s="387"/>
      <c r="C2350" s="52" t="s">
        <v>339</v>
      </c>
      <c r="D2350" s="84">
        <v>99090.02</v>
      </c>
      <c r="E2350" s="84">
        <v>24005.360000000001</v>
      </c>
      <c r="F2350" s="253">
        <f t="shared" si="466"/>
        <v>0.24225810026075278</v>
      </c>
      <c r="G2350" s="186">
        <v>24005.360000000001</v>
      </c>
    </row>
    <row r="2351" spans="1:7" s="46" customFormat="1" ht="25.5" x14ac:dyDescent="0.25">
      <c r="A2351" s="385"/>
      <c r="B2351" s="388"/>
      <c r="C2351" s="52" t="s">
        <v>345</v>
      </c>
      <c r="D2351" s="84">
        <v>0</v>
      </c>
      <c r="E2351" s="84">
        <v>0</v>
      </c>
      <c r="F2351" s="253">
        <v>0</v>
      </c>
      <c r="G2351" s="186">
        <v>0</v>
      </c>
    </row>
    <row r="2352" spans="1:7" s="46" customFormat="1" ht="15" customHeight="1" x14ac:dyDescent="0.25">
      <c r="A2352" s="710" t="s">
        <v>570</v>
      </c>
      <c r="B2352" s="711"/>
      <c r="C2352" s="286" t="s">
        <v>343</v>
      </c>
      <c r="D2352" s="309">
        <f>D2353+D2354+D2355+D2356</f>
        <v>28631.18</v>
      </c>
      <c r="E2352" s="309">
        <f>E2353+E2354+E2355+E2356</f>
        <v>2632.56</v>
      </c>
      <c r="F2352" s="322">
        <f t="shared" si="466"/>
        <v>9.1947310589364464E-2</v>
      </c>
      <c r="G2352" s="311">
        <f>G2353+G2354+G2355+G2356</f>
        <v>2632.56</v>
      </c>
    </row>
    <row r="2353" spans="1:7" s="46" customFormat="1" ht="38.25" x14ac:dyDescent="0.25">
      <c r="A2353" s="564"/>
      <c r="B2353" s="712"/>
      <c r="C2353" s="290" t="s">
        <v>344</v>
      </c>
      <c r="D2353" s="309">
        <f t="shared" ref="D2353:E2356" si="468">D2358</f>
        <v>0</v>
      </c>
      <c r="E2353" s="309">
        <f t="shared" si="468"/>
        <v>0</v>
      </c>
      <c r="F2353" s="322">
        <v>0</v>
      </c>
      <c r="G2353" s="311">
        <f>G2358</f>
        <v>0</v>
      </c>
    </row>
    <row r="2354" spans="1:7" s="46" customFormat="1" ht="51" x14ac:dyDescent="0.25">
      <c r="A2354" s="564"/>
      <c r="B2354" s="712"/>
      <c r="C2354" s="291" t="s">
        <v>83</v>
      </c>
      <c r="D2354" s="309">
        <f t="shared" si="468"/>
        <v>0</v>
      </c>
      <c r="E2354" s="309">
        <f t="shared" si="468"/>
        <v>0</v>
      </c>
      <c r="F2354" s="322">
        <v>0</v>
      </c>
      <c r="G2354" s="311">
        <f>G2359</f>
        <v>0</v>
      </c>
    </row>
    <row r="2355" spans="1:7" s="46" customFormat="1" ht="51" x14ac:dyDescent="0.25">
      <c r="A2355" s="564"/>
      <c r="B2355" s="712"/>
      <c r="C2355" s="291" t="s">
        <v>339</v>
      </c>
      <c r="D2355" s="309">
        <f t="shared" si="468"/>
        <v>28631.18</v>
      </c>
      <c r="E2355" s="309">
        <f t="shared" si="468"/>
        <v>2632.56</v>
      </c>
      <c r="F2355" s="322">
        <f t="shared" si="466"/>
        <v>9.1947310589364464E-2</v>
      </c>
      <c r="G2355" s="311">
        <f>G2360</f>
        <v>2632.56</v>
      </c>
    </row>
    <row r="2356" spans="1:7" s="46" customFormat="1" ht="25.5" x14ac:dyDescent="0.25">
      <c r="A2356" s="713"/>
      <c r="B2356" s="714"/>
      <c r="C2356" s="291" t="s">
        <v>345</v>
      </c>
      <c r="D2356" s="309">
        <f t="shared" si="468"/>
        <v>0</v>
      </c>
      <c r="E2356" s="309">
        <f t="shared" si="468"/>
        <v>0</v>
      </c>
      <c r="F2356" s="322">
        <v>0</v>
      </c>
      <c r="G2356" s="311">
        <f>G2361</f>
        <v>0</v>
      </c>
    </row>
    <row r="2357" spans="1:7" s="46" customFormat="1" ht="15" customHeight="1" x14ac:dyDescent="0.25">
      <c r="A2357" s="383">
        <v>1</v>
      </c>
      <c r="B2357" s="386" t="s">
        <v>1023</v>
      </c>
      <c r="C2357" s="35" t="s">
        <v>343</v>
      </c>
      <c r="D2357" s="84">
        <f>D2358+D2359+D2360+D2361</f>
        <v>28631.18</v>
      </c>
      <c r="E2357" s="84">
        <f>E2358+E2359+E2360+E2361</f>
        <v>2632.56</v>
      </c>
      <c r="F2357" s="253">
        <f t="shared" si="466"/>
        <v>9.1947310589364464E-2</v>
      </c>
      <c r="G2357" s="186">
        <f>G2358+G2359+G2360+G2361</f>
        <v>2632.56</v>
      </c>
    </row>
    <row r="2358" spans="1:7" s="46" customFormat="1" ht="38.25" x14ac:dyDescent="0.25">
      <c r="A2358" s="384"/>
      <c r="B2358" s="387"/>
      <c r="C2358" s="66" t="s">
        <v>344</v>
      </c>
      <c r="D2358" s="84">
        <v>0</v>
      </c>
      <c r="E2358" s="84">
        <v>0</v>
      </c>
      <c r="F2358" s="253">
        <v>0</v>
      </c>
      <c r="G2358" s="186">
        <v>0</v>
      </c>
    </row>
    <row r="2359" spans="1:7" s="46" customFormat="1" ht="51" x14ac:dyDescent="0.25">
      <c r="A2359" s="384"/>
      <c r="B2359" s="387"/>
      <c r="C2359" s="52" t="s">
        <v>83</v>
      </c>
      <c r="D2359" s="84">
        <v>0</v>
      </c>
      <c r="E2359" s="84">
        <v>0</v>
      </c>
      <c r="F2359" s="253">
        <v>0</v>
      </c>
      <c r="G2359" s="186">
        <v>0</v>
      </c>
    </row>
    <row r="2360" spans="1:7" s="46" customFormat="1" ht="51" x14ac:dyDescent="0.25">
      <c r="A2360" s="384"/>
      <c r="B2360" s="387"/>
      <c r="C2360" s="52" t="s">
        <v>339</v>
      </c>
      <c r="D2360" s="84">
        <f>D2365+D2370+D2375+D2380+D2385+D2390+D2395+D2400+D2405+D2410</f>
        <v>28631.18</v>
      </c>
      <c r="E2360" s="84">
        <f>E2365+E2370+E2375+E2380+E2385+E2390+E2395+E2400+E2405+E2410</f>
        <v>2632.56</v>
      </c>
      <c r="F2360" s="253">
        <f t="shared" si="466"/>
        <v>9.1947310589364464E-2</v>
      </c>
      <c r="G2360" s="186">
        <f>G2365+G2370+G2375+G2380+G2385+G2390+G2395+G2400+G2405+G2410</f>
        <v>2632.56</v>
      </c>
    </row>
    <row r="2361" spans="1:7" s="46" customFormat="1" ht="25.5" x14ac:dyDescent="0.25">
      <c r="A2361" s="385"/>
      <c r="B2361" s="388"/>
      <c r="C2361" s="52" t="s">
        <v>345</v>
      </c>
      <c r="D2361" s="84">
        <v>0</v>
      </c>
      <c r="E2361" s="84">
        <v>0</v>
      </c>
      <c r="F2361" s="253">
        <v>0</v>
      </c>
      <c r="G2361" s="186">
        <v>0</v>
      </c>
    </row>
    <row r="2362" spans="1:7" s="46" customFormat="1" ht="15" customHeight="1" x14ac:dyDescent="0.25">
      <c r="A2362" s="383"/>
      <c r="B2362" s="386" t="s">
        <v>571</v>
      </c>
      <c r="C2362" s="35" t="s">
        <v>343</v>
      </c>
      <c r="D2362" s="84">
        <f>D2363+D2364+D2365+D2366</f>
        <v>100</v>
      </c>
      <c r="E2362" s="84">
        <f>E2363+E2364+E2365+E2366</f>
        <v>0</v>
      </c>
      <c r="F2362" s="253">
        <f t="shared" si="466"/>
        <v>0</v>
      </c>
      <c r="G2362" s="186">
        <f>G2363+G2364+G2365+G2366</f>
        <v>0</v>
      </c>
    </row>
    <row r="2363" spans="1:7" s="46" customFormat="1" ht="38.25" x14ac:dyDescent="0.25">
      <c r="A2363" s="384"/>
      <c r="B2363" s="387"/>
      <c r="C2363" s="66" t="s">
        <v>344</v>
      </c>
      <c r="D2363" s="84">
        <v>0</v>
      </c>
      <c r="E2363" s="84">
        <v>0</v>
      </c>
      <c r="F2363" s="253">
        <v>0</v>
      </c>
      <c r="G2363" s="186">
        <v>0</v>
      </c>
    </row>
    <row r="2364" spans="1:7" s="46" customFormat="1" ht="51" x14ac:dyDescent="0.25">
      <c r="A2364" s="384"/>
      <c r="B2364" s="387"/>
      <c r="C2364" s="52" t="s">
        <v>83</v>
      </c>
      <c r="D2364" s="84">
        <v>0</v>
      </c>
      <c r="E2364" s="84">
        <v>0</v>
      </c>
      <c r="F2364" s="253">
        <v>0</v>
      </c>
      <c r="G2364" s="186">
        <v>0</v>
      </c>
    </row>
    <row r="2365" spans="1:7" s="46" customFormat="1" ht="51" x14ac:dyDescent="0.25">
      <c r="A2365" s="384"/>
      <c r="B2365" s="387"/>
      <c r="C2365" s="52" t="s">
        <v>339</v>
      </c>
      <c r="D2365" s="84">
        <v>100</v>
      </c>
      <c r="E2365" s="84">
        <v>0</v>
      </c>
      <c r="F2365" s="253">
        <f t="shared" si="466"/>
        <v>0</v>
      </c>
      <c r="G2365" s="186">
        <v>0</v>
      </c>
    </row>
    <row r="2366" spans="1:7" s="46" customFormat="1" ht="25.5" x14ac:dyDescent="0.25">
      <c r="A2366" s="385"/>
      <c r="B2366" s="388"/>
      <c r="C2366" s="52" t="s">
        <v>345</v>
      </c>
      <c r="D2366" s="84">
        <v>0</v>
      </c>
      <c r="E2366" s="84">
        <v>0</v>
      </c>
      <c r="F2366" s="253">
        <v>0</v>
      </c>
      <c r="G2366" s="186">
        <v>0</v>
      </c>
    </row>
    <row r="2367" spans="1:7" s="46" customFormat="1" ht="15" customHeight="1" x14ac:dyDescent="0.25">
      <c r="A2367" s="383"/>
      <c r="B2367" s="386" t="s">
        <v>572</v>
      </c>
      <c r="C2367" s="35" t="s">
        <v>343</v>
      </c>
      <c r="D2367" s="84">
        <f>D2368+D2369+D2370+D2371</f>
        <v>351.7</v>
      </c>
      <c r="E2367" s="84">
        <f>E2368+E2369+E2370+E2371</f>
        <v>0</v>
      </c>
      <c r="F2367" s="253">
        <f t="shared" si="466"/>
        <v>0</v>
      </c>
      <c r="G2367" s="186">
        <f>G2368+G2369+G2370+G2371</f>
        <v>0</v>
      </c>
    </row>
    <row r="2368" spans="1:7" s="46" customFormat="1" ht="38.25" x14ac:dyDescent="0.25">
      <c r="A2368" s="384"/>
      <c r="B2368" s="387"/>
      <c r="C2368" s="66" t="s">
        <v>344</v>
      </c>
      <c r="D2368" s="84">
        <v>0</v>
      </c>
      <c r="E2368" s="84">
        <v>0</v>
      </c>
      <c r="F2368" s="253">
        <v>0</v>
      </c>
      <c r="G2368" s="186">
        <v>0</v>
      </c>
    </row>
    <row r="2369" spans="1:7" s="46" customFormat="1" ht="51" x14ac:dyDescent="0.25">
      <c r="A2369" s="384"/>
      <c r="B2369" s="387"/>
      <c r="C2369" s="52" t="s">
        <v>83</v>
      </c>
      <c r="D2369" s="84">
        <v>0</v>
      </c>
      <c r="E2369" s="84">
        <v>0</v>
      </c>
      <c r="F2369" s="253">
        <v>0</v>
      </c>
      <c r="G2369" s="186">
        <v>0</v>
      </c>
    </row>
    <row r="2370" spans="1:7" s="46" customFormat="1" ht="51" x14ac:dyDescent="0.25">
      <c r="A2370" s="384"/>
      <c r="B2370" s="387"/>
      <c r="C2370" s="52" t="s">
        <v>339</v>
      </c>
      <c r="D2370" s="84">
        <v>351.7</v>
      </c>
      <c r="E2370" s="84">
        <v>0</v>
      </c>
      <c r="F2370" s="253">
        <f t="shared" si="466"/>
        <v>0</v>
      </c>
      <c r="G2370" s="186">
        <v>0</v>
      </c>
    </row>
    <row r="2371" spans="1:7" s="46" customFormat="1" ht="25.5" x14ac:dyDescent="0.25">
      <c r="A2371" s="385"/>
      <c r="B2371" s="388"/>
      <c r="C2371" s="52" t="s">
        <v>345</v>
      </c>
      <c r="D2371" s="84">
        <v>0</v>
      </c>
      <c r="E2371" s="84">
        <v>0</v>
      </c>
      <c r="F2371" s="253">
        <v>0</v>
      </c>
      <c r="G2371" s="186">
        <v>0</v>
      </c>
    </row>
    <row r="2372" spans="1:7" s="46" customFormat="1" ht="15" customHeight="1" x14ac:dyDescent="0.25">
      <c r="A2372" s="383"/>
      <c r="B2372" s="386" t="s">
        <v>573</v>
      </c>
      <c r="C2372" s="35" t="s">
        <v>343</v>
      </c>
      <c r="D2372" s="84">
        <f>D2373+D2374+D2375+D2376</f>
        <v>2606.63</v>
      </c>
      <c r="E2372" s="84">
        <f>E2373+E2374+E2375+E2376</f>
        <v>0</v>
      </c>
      <c r="F2372" s="253">
        <f t="shared" si="466"/>
        <v>0</v>
      </c>
      <c r="G2372" s="186">
        <f>G2373+G2374+G2375+G2376</f>
        <v>0</v>
      </c>
    </row>
    <row r="2373" spans="1:7" s="46" customFormat="1" ht="38.25" x14ac:dyDescent="0.25">
      <c r="A2373" s="384"/>
      <c r="B2373" s="387"/>
      <c r="C2373" s="66" t="s">
        <v>344</v>
      </c>
      <c r="D2373" s="84">
        <v>0</v>
      </c>
      <c r="E2373" s="84">
        <v>0</v>
      </c>
      <c r="F2373" s="253">
        <v>0</v>
      </c>
      <c r="G2373" s="186">
        <v>0</v>
      </c>
    </row>
    <row r="2374" spans="1:7" s="46" customFormat="1" ht="51" x14ac:dyDescent="0.25">
      <c r="A2374" s="384"/>
      <c r="B2374" s="387"/>
      <c r="C2374" s="52" t="s">
        <v>83</v>
      </c>
      <c r="D2374" s="84">
        <v>0</v>
      </c>
      <c r="E2374" s="84">
        <v>0</v>
      </c>
      <c r="F2374" s="253">
        <v>0</v>
      </c>
      <c r="G2374" s="186">
        <v>0</v>
      </c>
    </row>
    <row r="2375" spans="1:7" s="46" customFormat="1" ht="51" x14ac:dyDescent="0.25">
      <c r="A2375" s="384"/>
      <c r="B2375" s="387"/>
      <c r="C2375" s="52" t="s">
        <v>339</v>
      </c>
      <c r="D2375" s="84">
        <v>2606.63</v>
      </c>
      <c r="E2375" s="84">
        <v>0</v>
      </c>
      <c r="F2375" s="253">
        <f t="shared" si="466"/>
        <v>0</v>
      </c>
      <c r="G2375" s="186">
        <v>0</v>
      </c>
    </row>
    <row r="2376" spans="1:7" s="46" customFormat="1" ht="25.5" x14ac:dyDescent="0.25">
      <c r="A2376" s="385"/>
      <c r="B2376" s="388"/>
      <c r="C2376" s="52" t="s">
        <v>345</v>
      </c>
      <c r="D2376" s="84">
        <v>0</v>
      </c>
      <c r="E2376" s="84">
        <v>0</v>
      </c>
      <c r="F2376" s="253">
        <v>0</v>
      </c>
      <c r="G2376" s="186">
        <v>0</v>
      </c>
    </row>
    <row r="2377" spans="1:7" s="46" customFormat="1" ht="15" customHeight="1" x14ac:dyDescent="0.25">
      <c r="A2377" s="383"/>
      <c r="B2377" s="386" t="s">
        <v>574</v>
      </c>
      <c r="C2377" s="35" t="s">
        <v>343</v>
      </c>
      <c r="D2377" s="84">
        <f>D2378+D2379+D2380+D2381</f>
        <v>7500</v>
      </c>
      <c r="E2377" s="84">
        <f>E2378+E2379+E2380+E2381</f>
        <v>0</v>
      </c>
      <c r="F2377" s="253">
        <f t="shared" si="466"/>
        <v>0</v>
      </c>
      <c r="G2377" s="186">
        <f>G2378+G2379+G2380+G2381</f>
        <v>0</v>
      </c>
    </row>
    <row r="2378" spans="1:7" s="46" customFormat="1" ht="38.25" x14ac:dyDescent="0.25">
      <c r="A2378" s="384"/>
      <c r="B2378" s="387"/>
      <c r="C2378" s="66" t="s">
        <v>344</v>
      </c>
      <c r="D2378" s="84">
        <v>0</v>
      </c>
      <c r="E2378" s="84">
        <v>0</v>
      </c>
      <c r="F2378" s="253">
        <v>0</v>
      </c>
      <c r="G2378" s="186">
        <v>0</v>
      </c>
    </row>
    <row r="2379" spans="1:7" s="46" customFormat="1" ht="51" x14ac:dyDescent="0.25">
      <c r="A2379" s="384"/>
      <c r="B2379" s="387"/>
      <c r="C2379" s="52" t="s">
        <v>83</v>
      </c>
      <c r="D2379" s="84">
        <v>0</v>
      </c>
      <c r="E2379" s="84">
        <v>0</v>
      </c>
      <c r="F2379" s="253">
        <v>0</v>
      </c>
      <c r="G2379" s="186">
        <v>0</v>
      </c>
    </row>
    <row r="2380" spans="1:7" s="46" customFormat="1" ht="51" x14ac:dyDescent="0.25">
      <c r="A2380" s="384"/>
      <c r="B2380" s="387"/>
      <c r="C2380" s="52" t="s">
        <v>339</v>
      </c>
      <c r="D2380" s="84">
        <v>7500</v>
      </c>
      <c r="E2380" s="84">
        <v>0</v>
      </c>
      <c r="F2380" s="253">
        <f t="shared" si="466"/>
        <v>0</v>
      </c>
      <c r="G2380" s="186">
        <v>0</v>
      </c>
    </row>
    <row r="2381" spans="1:7" s="46" customFormat="1" ht="25.5" x14ac:dyDescent="0.25">
      <c r="A2381" s="385"/>
      <c r="B2381" s="388"/>
      <c r="C2381" s="52" t="s">
        <v>345</v>
      </c>
      <c r="D2381" s="84">
        <v>0</v>
      </c>
      <c r="E2381" s="84">
        <v>0</v>
      </c>
      <c r="F2381" s="253">
        <v>0</v>
      </c>
      <c r="G2381" s="186">
        <v>0</v>
      </c>
    </row>
    <row r="2382" spans="1:7" s="46" customFormat="1" ht="15" customHeight="1" x14ac:dyDescent="0.25">
      <c r="A2382" s="383"/>
      <c r="B2382" s="386" t="s">
        <v>575</v>
      </c>
      <c r="C2382" s="35" t="s">
        <v>343</v>
      </c>
      <c r="D2382" s="84">
        <f>D2383+D2384+D2385+D2386</f>
        <v>800</v>
      </c>
      <c r="E2382" s="84">
        <f>E2383+E2384+E2385+E2386</f>
        <v>791.13</v>
      </c>
      <c r="F2382" s="253">
        <f t="shared" si="466"/>
        <v>0.98891249999999997</v>
      </c>
      <c r="G2382" s="186">
        <f>G2383+G2384+G2385+G2386</f>
        <v>791.13</v>
      </c>
    </row>
    <row r="2383" spans="1:7" s="46" customFormat="1" ht="38.25" x14ac:dyDescent="0.25">
      <c r="A2383" s="384"/>
      <c r="B2383" s="387"/>
      <c r="C2383" s="66" t="s">
        <v>344</v>
      </c>
      <c r="D2383" s="84">
        <v>0</v>
      </c>
      <c r="E2383" s="84">
        <v>0</v>
      </c>
      <c r="F2383" s="253">
        <v>0</v>
      </c>
      <c r="G2383" s="186">
        <v>0</v>
      </c>
    </row>
    <row r="2384" spans="1:7" s="46" customFormat="1" ht="51" x14ac:dyDescent="0.25">
      <c r="A2384" s="384"/>
      <c r="B2384" s="387"/>
      <c r="C2384" s="52" t="s">
        <v>83</v>
      </c>
      <c r="D2384" s="84">
        <v>0</v>
      </c>
      <c r="E2384" s="84">
        <v>0</v>
      </c>
      <c r="F2384" s="253">
        <v>0</v>
      </c>
      <c r="G2384" s="186">
        <v>0</v>
      </c>
    </row>
    <row r="2385" spans="1:7" s="46" customFormat="1" ht="51" x14ac:dyDescent="0.25">
      <c r="A2385" s="384"/>
      <c r="B2385" s="387"/>
      <c r="C2385" s="52" t="s">
        <v>339</v>
      </c>
      <c r="D2385" s="84">
        <v>800</v>
      </c>
      <c r="E2385" s="84">
        <v>791.13</v>
      </c>
      <c r="F2385" s="253">
        <f t="shared" si="466"/>
        <v>0.98891249999999997</v>
      </c>
      <c r="G2385" s="186">
        <v>791.13</v>
      </c>
    </row>
    <row r="2386" spans="1:7" s="46" customFormat="1" ht="25.5" x14ac:dyDescent="0.25">
      <c r="A2386" s="385"/>
      <c r="B2386" s="388"/>
      <c r="C2386" s="52" t="s">
        <v>345</v>
      </c>
      <c r="D2386" s="84">
        <v>0</v>
      </c>
      <c r="E2386" s="84">
        <v>0</v>
      </c>
      <c r="F2386" s="253">
        <v>0</v>
      </c>
      <c r="G2386" s="186">
        <v>0</v>
      </c>
    </row>
    <row r="2387" spans="1:7" s="46" customFormat="1" ht="15" customHeight="1" x14ac:dyDescent="0.25">
      <c r="A2387" s="383"/>
      <c r="B2387" s="386" t="s">
        <v>576</v>
      </c>
      <c r="C2387" s="35" t="s">
        <v>343</v>
      </c>
      <c r="D2387" s="84">
        <f>D2388+D2389+D2390+D2391</f>
        <v>5498.3</v>
      </c>
      <c r="E2387" s="84">
        <f>E2388+E2389+E2390+E2391</f>
        <v>1841.43</v>
      </c>
      <c r="F2387" s="253">
        <f t="shared" si="466"/>
        <v>0.33490897186403068</v>
      </c>
      <c r="G2387" s="186">
        <f>G2388+G2389+G2390+G2391</f>
        <v>1841.43</v>
      </c>
    </row>
    <row r="2388" spans="1:7" s="46" customFormat="1" ht="38.25" x14ac:dyDescent="0.25">
      <c r="A2388" s="384"/>
      <c r="B2388" s="387"/>
      <c r="C2388" s="66" t="s">
        <v>344</v>
      </c>
      <c r="D2388" s="84">
        <v>0</v>
      </c>
      <c r="E2388" s="84">
        <v>0</v>
      </c>
      <c r="F2388" s="253">
        <v>0</v>
      </c>
      <c r="G2388" s="186">
        <v>0</v>
      </c>
    </row>
    <row r="2389" spans="1:7" s="46" customFormat="1" ht="51" x14ac:dyDescent="0.25">
      <c r="A2389" s="384"/>
      <c r="B2389" s="387"/>
      <c r="C2389" s="52" t="s">
        <v>83</v>
      </c>
      <c r="D2389" s="84">
        <v>0</v>
      </c>
      <c r="E2389" s="84">
        <v>0</v>
      </c>
      <c r="F2389" s="253">
        <v>0</v>
      </c>
      <c r="G2389" s="186">
        <v>0</v>
      </c>
    </row>
    <row r="2390" spans="1:7" s="46" customFormat="1" ht="51" x14ac:dyDescent="0.25">
      <c r="A2390" s="384"/>
      <c r="B2390" s="387"/>
      <c r="C2390" s="52" t="s">
        <v>339</v>
      </c>
      <c r="D2390" s="84">
        <v>5498.3</v>
      </c>
      <c r="E2390" s="84">
        <v>1841.43</v>
      </c>
      <c r="F2390" s="253">
        <f t="shared" si="466"/>
        <v>0.33490897186403068</v>
      </c>
      <c r="G2390" s="186">
        <v>1841.43</v>
      </c>
    </row>
    <row r="2391" spans="1:7" s="46" customFormat="1" ht="25.5" x14ac:dyDescent="0.25">
      <c r="A2391" s="385"/>
      <c r="B2391" s="388"/>
      <c r="C2391" s="52" t="s">
        <v>345</v>
      </c>
      <c r="D2391" s="84">
        <v>0</v>
      </c>
      <c r="E2391" s="84">
        <v>0</v>
      </c>
      <c r="F2391" s="253">
        <v>0</v>
      </c>
      <c r="G2391" s="186">
        <v>0</v>
      </c>
    </row>
    <row r="2392" spans="1:7" s="46" customFormat="1" ht="15" customHeight="1" x14ac:dyDescent="0.25">
      <c r="A2392" s="383"/>
      <c r="B2392" s="386" t="s">
        <v>577</v>
      </c>
      <c r="C2392" s="35" t="s">
        <v>343</v>
      </c>
      <c r="D2392" s="84">
        <f>D2393+D2394+D2395+D2396</f>
        <v>100</v>
      </c>
      <c r="E2392" s="84">
        <f>E2393+E2394+E2395+E2396</f>
        <v>0</v>
      </c>
      <c r="F2392" s="253">
        <f t="shared" ref="F2392:F2455" si="469">E2392/D2392</f>
        <v>0</v>
      </c>
      <c r="G2392" s="186">
        <f>G2393+G2394+G2395+G2396</f>
        <v>0</v>
      </c>
    </row>
    <row r="2393" spans="1:7" s="46" customFormat="1" ht="38.25" x14ac:dyDescent="0.25">
      <c r="A2393" s="384"/>
      <c r="B2393" s="387"/>
      <c r="C2393" s="66" t="s">
        <v>344</v>
      </c>
      <c r="D2393" s="84">
        <v>0</v>
      </c>
      <c r="E2393" s="84">
        <v>0</v>
      </c>
      <c r="F2393" s="253">
        <v>0</v>
      </c>
      <c r="G2393" s="186">
        <v>0</v>
      </c>
    </row>
    <row r="2394" spans="1:7" s="46" customFormat="1" ht="51" x14ac:dyDescent="0.25">
      <c r="A2394" s="384"/>
      <c r="B2394" s="387"/>
      <c r="C2394" s="111" t="s">
        <v>83</v>
      </c>
      <c r="D2394" s="84">
        <v>0</v>
      </c>
      <c r="E2394" s="206">
        <v>0</v>
      </c>
      <c r="F2394" s="253">
        <v>0</v>
      </c>
      <c r="G2394" s="186">
        <v>0</v>
      </c>
    </row>
    <row r="2395" spans="1:7" s="46" customFormat="1" ht="51" x14ac:dyDescent="0.25">
      <c r="A2395" s="384"/>
      <c r="B2395" s="387"/>
      <c r="C2395" s="111" t="s">
        <v>339</v>
      </c>
      <c r="D2395" s="207">
        <v>100</v>
      </c>
      <c r="E2395" s="206">
        <v>0</v>
      </c>
      <c r="F2395" s="253">
        <f t="shared" si="469"/>
        <v>0</v>
      </c>
      <c r="G2395" s="186">
        <v>0</v>
      </c>
    </row>
    <row r="2396" spans="1:7" s="46" customFormat="1" ht="25.5" x14ac:dyDescent="0.25">
      <c r="A2396" s="385"/>
      <c r="B2396" s="388"/>
      <c r="C2396" s="111" t="s">
        <v>345</v>
      </c>
      <c r="D2396" s="84">
        <v>0</v>
      </c>
      <c r="E2396" s="206">
        <v>0</v>
      </c>
      <c r="F2396" s="253">
        <v>0</v>
      </c>
      <c r="G2396" s="186">
        <v>0</v>
      </c>
    </row>
    <row r="2397" spans="1:7" s="46" customFormat="1" ht="15" customHeight="1" x14ac:dyDescent="0.25">
      <c r="A2397" s="383"/>
      <c r="B2397" s="386" t="s">
        <v>578</v>
      </c>
      <c r="C2397" s="114" t="s">
        <v>343</v>
      </c>
      <c r="D2397" s="84">
        <f>D2398+D2399+D2400+D2401</f>
        <v>6585</v>
      </c>
      <c r="E2397" s="206">
        <f>E2398+E2399+E2400+E2401</f>
        <v>0</v>
      </c>
      <c r="F2397" s="253">
        <f t="shared" si="469"/>
        <v>0</v>
      </c>
      <c r="G2397" s="186">
        <f>G2398+G2399+G2400+G2401</f>
        <v>0</v>
      </c>
    </row>
    <row r="2398" spans="1:7" s="46" customFormat="1" ht="38.25" x14ac:dyDescent="0.25">
      <c r="A2398" s="384"/>
      <c r="B2398" s="387"/>
      <c r="C2398" s="67" t="s">
        <v>344</v>
      </c>
      <c r="D2398" s="84">
        <v>0</v>
      </c>
      <c r="E2398" s="206">
        <v>0</v>
      </c>
      <c r="F2398" s="253">
        <v>0</v>
      </c>
      <c r="G2398" s="186">
        <v>0</v>
      </c>
    </row>
    <row r="2399" spans="1:7" s="46" customFormat="1" ht="51" x14ac:dyDescent="0.25">
      <c r="A2399" s="384"/>
      <c r="B2399" s="387"/>
      <c r="C2399" s="111" t="s">
        <v>83</v>
      </c>
      <c r="D2399" s="84">
        <v>0</v>
      </c>
      <c r="E2399" s="206">
        <v>0</v>
      </c>
      <c r="F2399" s="253">
        <v>0</v>
      </c>
      <c r="G2399" s="186">
        <v>0</v>
      </c>
    </row>
    <row r="2400" spans="1:7" s="46" customFormat="1" ht="51" x14ac:dyDescent="0.25">
      <c r="A2400" s="384"/>
      <c r="B2400" s="387"/>
      <c r="C2400" s="111" t="s">
        <v>339</v>
      </c>
      <c r="D2400" s="208">
        <v>6585</v>
      </c>
      <c r="E2400" s="206">
        <v>0</v>
      </c>
      <c r="F2400" s="253">
        <f t="shared" si="469"/>
        <v>0</v>
      </c>
      <c r="G2400" s="186">
        <v>0</v>
      </c>
    </row>
    <row r="2401" spans="1:7" s="46" customFormat="1" ht="25.5" x14ac:dyDescent="0.25">
      <c r="A2401" s="385"/>
      <c r="B2401" s="388"/>
      <c r="C2401" s="111" t="s">
        <v>345</v>
      </c>
      <c r="D2401" s="84">
        <v>0</v>
      </c>
      <c r="E2401" s="206">
        <v>0</v>
      </c>
      <c r="F2401" s="253">
        <v>0</v>
      </c>
      <c r="G2401" s="186">
        <v>0</v>
      </c>
    </row>
    <row r="2402" spans="1:7" s="46" customFormat="1" ht="15" customHeight="1" x14ac:dyDescent="0.25">
      <c r="A2402" s="383"/>
      <c r="B2402" s="386" t="s">
        <v>579</v>
      </c>
      <c r="C2402" s="114" t="s">
        <v>343</v>
      </c>
      <c r="D2402" s="84">
        <f>D2403+D2404+D2405+D2406</f>
        <v>1808.5</v>
      </c>
      <c r="E2402" s="206">
        <f>E2403+E2404+E2405+E2406</f>
        <v>0</v>
      </c>
      <c r="F2402" s="253">
        <f t="shared" si="469"/>
        <v>0</v>
      </c>
      <c r="G2402" s="186">
        <f>G2403+G2404+G2405+G2406</f>
        <v>0</v>
      </c>
    </row>
    <row r="2403" spans="1:7" s="46" customFormat="1" ht="38.25" x14ac:dyDescent="0.25">
      <c r="A2403" s="384"/>
      <c r="B2403" s="387"/>
      <c r="C2403" s="67" t="s">
        <v>344</v>
      </c>
      <c r="D2403" s="84">
        <v>0</v>
      </c>
      <c r="E2403" s="206">
        <v>0</v>
      </c>
      <c r="F2403" s="253">
        <v>0</v>
      </c>
      <c r="G2403" s="186">
        <v>0</v>
      </c>
    </row>
    <row r="2404" spans="1:7" s="46" customFormat="1" ht="51" x14ac:dyDescent="0.25">
      <c r="A2404" s="384"/>
      <c r="B2404" s="387"/>
      <c r="C2404" s="111" t="s">
        <v>83</v>
      </c>
      <c r="D2404" s="84">
        <v>0</v>
      </c>
      <c r="E2404" s="206">
        <v>0</v>
      </c>
      <c r="F2404" s="253">
        <v>0</v>
      </c>
      <c r="G2404" s="186">
        <v>0</v>
      </c>
    </row>
    <row r="2405" spans="1:7" s="46" customFormat="1" ht="51" x14ac:dyDescent="0.25">
      <c r="A2405" s="384"/>
      <c r="B2405" s="387"/>
      <c r="C2405" s="111" t="s">
        <v>339</v>
      </c>
      <c r="D2405" s="207">
        <v>1808.5</v>
      </c>
      <c r="E2405" s="206">
        <v>0</v>
      </c>
      <c r="F2405" s="253">
        <f t="shared" si="469"/>
        <v>0</v>
      </c>
      <c r="G2405" s="186">
        <v>0</v>
      </c>
    </row>
    <row r="2406" spans="1:7" s="46" customFormat="1" ht="25.5" x14ac:dyDescent="0.25">
      <c r="A2406" s="385"/>
      <c r="B2406" s="388"/>
      <c r="C2406" s="111" t="s">
        <v>345</v>
      </c>
      <c r="D2406" s="84">
        <v>0</v>
      </c>
      <c r="E2406" s="206">
        <v>0</v>
      </c>
      <c r="F2406" s="253">
        <v>0</v>
      </c>
      <c r="G2406" s="186">
        <v>0</v>
      </c>
    </row>
    <row r="2407" spans="1:7" s="46" customFormat="1" ht="15" customHeight="1" x14ac:dyDescent="0.25">
      <c r="A2407" s="383"/>
      <c r="B2407" s="386" t="s">
        <v>580</v>
      </c>
      <c r="C2407" s="114" t="s">
        <v>343</v>
      </c>
      <c r="D2407" s="84">
        <f>D2408+D2409+D2410+D2411</f>
        <v>3281.05</v>
      </c>
      <c r="E2407" s="206">
        <f>E2408+E2409+E2410+E2411</f>
        <v>0</v>
      </c>
      <c r="F2407" s="253">
        <f t="shared" si="469"/>
        <v>0</v>
      </c>
      <c r="G2407" s="186">
        <f>G2408+G2409+G2410+G2411</f>
        <v>0</v>
      </c>
    </row>
    <row r="2408" spans="1:7" s="46" customFormat="1" ht="38.25" x14ac:dyDescent="0.25">
      <c r="A2408" s="384"/>
      <c r="B2408" s="387"/>
      <c r="C2408" s="67" t="s">
        <v>344</v>
      </c>
      <c r="D2408" s="84">
        <v>0</v>
      </c>
      <c r="E2408" s="206">
        <v>0</v>
      </c>
      <c r="F2408" s="253">
        <v>0</v>
      </c>
      <c r="G2408" s="186">
        <v>0</v>
      </c>
    </row>
    <row r="2409" spans="1:7" s="46" customFormat="1" ht="51" x14ac:dyDescent="0.25">
      <c r="A2409" s="384"/>
      <c r="B2409" s="387"/>
      <c r="C2409" s="111" t="s">
        <v>83</v>
      </c>
      <c r="D2409" s="84">
        <v>0</v>
      </c>
      <c r="E2409" s="206">
        <v>0</v>
      </c>
      <c r="F2409" s="253">
        <v>0</v>
      </c>
      <c r="G2409" s="186">
        <v>0</v>
      </c>
    </row>
    <row r="2410" spans="1:7" s="46" customFormat="1" ht="51" x14ac:dyDescent="0.25">
      <c r="A2410" s="384"/>
      <c r="B2410" s="387"/>
      <c r="C2410" s="111" t="s">
        <v>339</v>
      </c>
      <c r="D2410" s="207">
        <v>3281.05</v>
      </c>
      <c r="E2410" s="206">
        <v>0</v>
      </c>
      <c r="F2410" s="253">
        <f t="shared" si="469"/>
        <v>0</v>
      </c>
      <c r="G2410" s="186">
        <v>0</v>
      </c>
    </row>
    <row r="2411" spans="1:7" s="46" customFormat="1" ht="25.5" x14ac:dyDescent="0.25">
      <c r="A2411" s="385"/>
      <c r="B2411" s="388"/>
      <c r="C2411" s="111" t="s">
        <v>345</v>
      </c>
      <c r="D2411" s="84">
        <v>0</v>
      </c>
      <c r="E2411" s="206">
        <v>0</v>
      </c>
      <c r="F2411" s="253">
        <v>0</v>
      </c>
      <c r="G2411" s="186">
        <v>0</v>
      </c>
    </row>
    <row r="2412" spans="1:7" s="46" customFormat="1" ht="15" customHeight="1" x14ac:dyDescent="0.25">
      <c r="A2412" s="710" t="s">
        <v>581</v>
      </c>
      <c r="B2412" s="711"/>
      <c r="C2412" s="337" t="s">
        <v>343</v>
      </c>
      <c r="D2412" s="309">
        <f>D2413+D2414+D2415+D2416</f>
        <v>240840.9</v>
      </c>
      <c r="E2412" s="338">
        <f>E2413+E2414+E2415+E2416</f>
        <v>60759.829999999994</v>
      </c>
      <c r="F2412" s="322">
        <f t="shared" si="469"/>
        <v>0.2522820251875823</v>
      </c>
      <c r="G2412" s="311">
        <f>G2413+G2414+G2415+G2416</f>
        <v>60759.829999999994</v>
      </c>
    </row>
    <row r="2413" spans="1:7" s="46" customFormat="1" ht="38.25" x14ac:dyDescent="0.25">
      <c r="A2413" s="564"/>
      <c r="B2413" s="712"/>
      <c r="C2413" s="339" t="s">
        <v>344</v>
      </c>
      <c r="D2413" s="309">
        <f t="shared" ref="D2413:E2416" si="470">D2418+D2423</f>
        <v>0</v>
      </c>
      <c r="E2413" s="338">
        <f t="shared" si="470"/>
        <v>0</v>
      </c>
      <c r="F2413" s="322">
        <v>0</v>
      </c>
      <c r="G2413" s="311">
        <f>G2418+G2423</f>
        <v>0</v>
      </c>
    </row>
    <row r="2414" spans="1:7" s="46" customFormat="1" ht="51" x14ac:dyDescent="0.25">
      <c r="A2414" s="564"/>
      <c r="B2414" s="712"/>
      <c r="C2414" s="340" t="s">
        <v>83</v>
      </c>
      <c r="D2414" s="309">
        <f t="shared" si="470"/>
        <v>0</v>
      </c>
      <c r="E2414" s="338">
        <f t="shared" si="470"/>
        <v>0</v>
      </c>
      <c r="F2414" s="322">
        <v>0</v>
      </c>
      <c r="G2414" s="311">
        <f>G2419+G2424</f>
        <v>0</v>
      </c>
    </row>
    <row r="2415" spans="1:7" s="46" customFormat="1" ht="51" x14ac:dyDescent="0.25">
      <c r="A2415" s="564"/>
      <c r="B2415" s="712"/>
      <c r="C2415" s="340" t="s">
        <v>339</v>
      </c>
      <c r="D2415" s="309">
        <f t="shared" si="470"/>
        <v>240840.9</v>
      </c>
      <c r="E2415" s="338">
        <f t="shared" si="470"/>
        <v>60759.829999999994</v>
      </c>
      <c r="F2415" s="322">
        <f t="shared" si="469"/>
        <v>0.2522820251875823</v>
      </c>
      <c r="G2415" s="311">
        <f>G2420+G2425</f>
        <v>60759.829999999994</v>
      </c>
    </row>
    <row r="2416" spans="1:7" s="46" customFormat="1" ht="25.5" x14ac:dyDescent="0.25">
      <c r="A2416" s="713"/>
      <c r="B2416" s="714"/>
      <c r="C2416" s="340" t="s">
        <v>345</v>
      </c>
      <c r="D2416" s="309">
        <f t="shared" si="470"/>
        <v>0</v>
      </c>
      <c r="E2416" s="338">
        <f t="shared" si="470"/>
        <v>0</v>
      </c>
      <c r="F2416" s="322">
        <v>0</v>
      </c>
      <c r="G2416" s="311">
        <f>G2421+G2426</f>
        <v>0</v>
      </c>
    </row>
    <row r="2417" spans="1:7" s="46" customFormat="1" ht="15" customHeight="1" x14ac:dyDescent="0.25">
      <c r="A2417" s="383">
        <v>1</v>
      </c>
      <c r="B2417" s="386" t="s">
        <v>582</v>
      </c>
      <c r="C2417" s="114" t="s">
        <v>343</v>
      </c>
      <c r="D2417" s="84">
        <f>D2418+D2419+D2420+D2421</f>
        <v>117134.8</v>
      </c>
      <c r="E2417" s="206">
        <f>E2418+E2419+E2420+E2421</f>
        <v>54278.45</v>
      </c>
      <c r="F2417" s="253">
        <f t="shared" si="469"/>
        <v>0.46338449376274171</v>
      </c>
      <c r="G2417" s="186">
        <f>G2418+G2419+G2420+G2421</f>
        <v>54278.45</v>
      </c>
    </row>
    <row r="2418" spans="1:7" s="46" customFormat="1" ht="38.25" x14ac:dyDescent="0.25">
      <c r="A2418" s="384"/>
      <c r="B2418" s="387"/>
      <c r="C2418" s="67" t="s">
        <v>344</v>
      </c>
      <c r="D2418" s="84">
        <v>0</v>
      </c>
      <c r="E2418" s="206">
        <v>0</v>
      </c>
      <c r="F2418" s="253">
        <v>0</v>
      </c>
      <c r="G2418" s="186">
        <v>0</v>
      </c>
    </row>
    <row r="2419" spans="1:7" s="46" customFormat="1" ht="51" x14ac:dyDescent="0.25">
      <c r="A2419" s="384"/>
      <c r="B2419" s="387"/>
      <c r="C2419" s="111" t="s">
        <v>83</v>
      </c>
      <c r="D2419" s="84">
        <v>0</v>
      </c>
      <c r="E2419" s="206">
        <v>0</v>
      </c>
      <c r="F2419" s="253">
        <v>0</v>
      </c>
      <c r="G2419" s="186">
        <v>0</v>
      </c>
    </row>
    <row r="2420" spans="1:7" s="46" customFormat="1" ht="51" x14ac:dyDescent="0.25">
      <c r="A2420" s="384"/>
      <c r="B2420" s="387"/>
      <c r="C2420" s="111" t="s">
        <v>339</v>
      </c>
      <c r="D2420" s="84">
        <v>117134.8</v>
      </c>
      <c r="E2420" s="206">
        <v>54278.45</v>
      </c>
      <c r="F2420" s="253">
        <f t="shared" si="469"/>
        <v>0.46338449376274171</v>
      </c>
      <c r="G2420" s="186">
        <v>54278.45</v>
      </c>
    </row>
    <row r="2421" spans="1:7" s="46" customFormat="1" ht="25.5" x14ac:dyDescent="0.25">
      <c r="A2421" s="385"/>
      <c r="B2421" s="388"/>
      <c r="C2421" s="111" t="s">
        <v>345</v>
      </c>
      <c r="D2421" s="84">
        <v>0</v>
      </c>
      <c r="E2421" s="206">
        <v>0</v>
      </c>
      <c r="F2421" s="253">
        <v>0</v>
      </c>
      <c r="G2421" s="186">
        <v>0</v>
      </c>
    </row>
    <row r="2422" spans="1:7" s="46" customFormat="1" ht="15" customHeight="1" x14ac:dyDescent="0.25">
      <c r="A2422" s="383">
        <v>2</v>
      </c>
      <c r="B2422" s="386" t="s">
        <v>583</v>
      </c>
      <c r="C2422" s="114" t="s">
        <v>343</v>
      </c>
      <c r="D2422" s="84">
        <f>D2423+D2424+D2425+D2426</f>
        <v>123706.09999999999</v>
      </c>
      <c r="E2422" s="206">
        <f>E2423+E2424+E2425+E2426</f>
        <v>6481.38</v>
      </c>
      <c r="F2422" s="253">
        <f t="shared" si="469"/>
        <v>5.2393374296012894E-2</v>
      </c>
      <c r="G2422" s="186">
        <f>G2423+G2424+G2425+G2426</f>
        <v>6481.38</v>
      </c>
    </row>
    <row r="2423" spans="1:7" s="46" customFormat="1" ht="38.25" x14ac:dyDescent="0.25">
      <c r="A2423" s="384"/>
      <c r="B2423" s="387"/>
      <c r="C2423" s="67" t="s">
        <v>344</v>
      </c>
      <c r="D2423" s="84">
        <v>0</v>
      </c>
      <c r="E2423" s="206">
        <v>0</v>
      </c>
      <c r="F2423" s="253">
        <v>0</v>
      </c>
      <c r="G2423" s="186">
        <v>0</v>
      </c>
    </row>
    <row r="2424" spans="1:7" s="46" customFormat="1" ht="51" x14ac:dyDescent="0.25">
      <c r="A2424" s="384"/>
      <c r="B2424" s="387"/>
      <c r="C2424" s="111" t="s">
        <v>83</v>
      </c>
      <c r="D2424" s="84">
        <f>D2639</f>
        <v>0</v>
      </c>
      <c r="E2424" s="206">
        <f>E2634</f>
        <v>0</v>
      </c>
      <c r="F2424" s="253">
        <v>0</v>
      </c>
      <c r="G2424" s="186">
        <f>G2639</f>
        <v>0</v>
      </c>
    </row>
    <row r="2425" spans="1:7" s="46" customFormat="1" ht="51" x14ac:dyDescent="0.25">
      <c r="A2425" s="384"/>
      <c r="B2425" s="387"/>
      <c r="C2425" s="111" t="s">
        <v>339</v>
      </c>
      <c r="D2425" s="84">
        <f>D2430+D2435+D2440+D2445+D2450+D2455+D2460+D2465+D2470+D2475+D2480+D2485+D2490+D2495+D2500+D2505+D2510+D2515+D2520+D2525+D2530+D2535+D2540+D2545+D2550+D2555+D2560+D2565+D2570+D2575+D2580+D2585+D2590+D2595+D2600+D2605+D2610+D2615+D2620+D2625+D2630+D2635+D2640</f>
        <v>123706.09999999999</v>
      </c>
      <c r="E2425" s="206">
        <f>E2430+E2435+E2440+E2445+E2450+E2455+E2460+E2465+E2470+E2475+E2480+E2485+E2490+E2495+E2500+E2505+E2510+E2515+E2520+E2525+E2530+E2535+E2540+E2545+E2550+E2555+E2560+E2565+E2570+E2575+E2580+E2585+E2590+E2595+E2600+E2605+E2610+E2615+E2620+E2625+E2630+E2635+E2640</f>
        <v>6481.38</v>
      </c>
      <c r="F2425" s="253">
        <f t="shared" si="469"/>
        <v>5.2393374296012894E-2</v>
      </c>
      <c r="G2425" s="186">
        <f>G2430+G2435+G2440+G2445+G2450+G2455+G2460+G2465+G2470+G2475+G2480+G2485+G2490+G2495+G2500+G2505+G2510+G2515+G2520+G2525+G2530+G2535+G2540+G2545+G2550+G2555+G2560+G2565+G2570+G2575+G2580+G2585+G2590+G2595+G2600+G2605+G2610+G2615+G2620+G2625+G2630+G2635+G2640</f>
        <v>6481.38</v>
      </c>
    </row>
    <row r="2426" spans="1:7" s="46" customFormat="1" ht="25.5" x14ac:dyDescent="0.25">
      <c r="A2426" s="385"/>
      <c r="B2426" s="388"/>
      <c r="C2426" s="111" t="s">
        <v>345</v>
      </c>
      <c r="D2426" s="84">
        <v>0</v>
      </c>
      <c r="E2426" s="206">
        <v>0</v>
      </c>
      <c r="F2426" s="253">
        <v>0</v>
      </c>
      <c r="G2426" s="186">
        <v>0</v>
      </c>
    </row>
    <row r="2427" spans="1:7" s="46" customFormat="1" ht="15" customHeight="1" x14ac:dyDescent="0.25">
      <c r="A2427" s="383"/>
      <c r="B2427" s="386" t="s">
        <v>584</v>
      </c>
      <c r="C2427" s="114" t="s">
        <v>343</v>
      </c>
      <c r="D2427" s="84">
        <f>D2428+D2429+D2430+D2431</f>
        <v>3878.62</v>
      </c>
      <c r="E2427" s="206">
        <f>E2428+E2429+E2430+E2431</f>
        <v>0</v>
      </c>
      <c r="F2427" s="253">
        <f t="shared" si="469"/>
        <v>0</v>
      </c>
      <c r="G2427" s="186">
        <f>G2428+G2429+G2430+G2431</f>
        <v>0</v>
      </c>
    </row>
    <row r="2428" spans="1:7" s="46" customFormat="1" ht="38.25" x14ac:dyDescent="0.25">
      <c r="A2428" s="384"/>
      <c r="B2428" s="387"/>
      <c r="C2428" s="67" t="s">
        <v>344</v>
      </c>
      <c r="D2428" s="84">
        <v>0</v>
      </c>
      <c r="E2428" s="206">
        <v>0</v>
      </c>
      <c r="F2428" s="253">
        <v>0</v>
      </c>
      <c r="G2428" s="186">
        <v>0</v>
      </c>
    </row>
    <row r="2429" spans="1:7" s="46" customFormat="1" ht="51" x14ac:dyDescent="0.25">
      <c r="A2429" s="384"/>
      <c r="B2429" s="387"/>
      <c r="C2429" s="111" t="s">
        <v>83</v>
      </c>
      <c r="D2429" s="84">
        <v>0</v>
      </c>
      <c r="E2429" s="206">
        <v>0</v>
      </c>
      <c r="F2429" s="253">
        <v>0</v>
      </c>
      <c r="G2429" s="186">
        <v>0</v>
      </c>
    </row>
    <row r="2430" spans="1:7" s="46" customFormat="1" ht="51" x14ac:dyDescent="0.25">
      <c r="A2430" s="384"/>
      <c r="B2430" s="387"/>
      <c r="C2430" s="111" t="s">
        <v>339</v>
      </c>
      <c r="D2430" s="84">
        <v>3878.62</v>
      </c>
      <c r="E2430" s="206">
        <v>0</v>
      </c>
      <c r="F2430" s="253">
        <f t="shared" si="469"/>
        <v>0</v>
      </c>
      <c r="G2430" s="186">
        <v>0</v>
      </c>
    </row>
    <row r="2431" spans="1:7" s="46" customFormat="1" ht="25.5" x14ac:dyDescent="0.25">
      <c r="A2431" s="385"/>
      <c r="B2431" s="388"/>
      <c r="C2431" s="111" t="s">
        <v>345</v>
      </c>
      <c r="D2431" s="84">
        <v>0</v>
      </c>
      <c r="E2431" s="206">
        <v>0</v>
      </c>
      <c r="F2431" s="253">
        <v>0</v>
      </c>
      <c r="G2431" s="186">
        <v>0</v>
      </c>
    </row>
    <row r="2432" spans="1:7" s="46" customFormat="1" ht="15" customHeight="1" x14ac:dyDescent="0.25">
      <c r="A2432" s="383"/>
      <c r="B2432" s="386" t="s">
        <v>585</v>
      </c>
      <c r="C2432" s="114" t="s">
        <v>343</v>
      </c>
      <c r="D2432" s="84">
        <f>D2433+D2434+D2435+D2436</f>
        <v>3241.68</v>
      </c>
      <c r="E2432" s="206">
        <f>E2433+E2434+E2435+E2436</f>
        <v>0</v>
      </c>
      <c r="F2432" s="253">
        <f t="shared" si="469"/>
        <v>0</v>
      </c>
      <c r="G2432" s="186">
        <f>G2433+G2434+G2435+G2436</f>
        <v>0</v>
      </c>
    </row>
    <row r="2433" spans="1:7" s="46" customFormat="1" ht="38.25" x14ac:dyDescent="0.25">
      <c r="A2433" s="384"/>
      <c r="B2433" s="387"/>
      <c r="C2433" s="67" t="s">
        <v>344</v>
      </c>
      <c r="D2433" s="84">
        <v>0</v>
      </c>
      <c r="E2433" s="206">
        <v>0</v>
      </c>
      <c r="F2433" s="253">
        <v>0</v>
      </c>
      <c r="G2433" s="186">
        <v>0</v>
      </c>
    </row>
    <row r="2434" spans="1:7" s="46" customFormat="1" ht="51" x14ac:dyDescent="0.25">
      <c r="A2434" s="384"/>
      <c r="B2434" s="387"/>
      <c r="C2434" s="111" t="s">
        <v>83</v>
      </c>
      <c r="D2434" s="84">
        <v>0</v>
      </c>
      <c r="E2434" s="206">
        <v>0</v>
      </c>
      <c r="F2434" s="253">
        <v>0</v>
      </c>
      <c r="G2434" s="186">
        <v>0</v>
      </c>
    </row>
    <row r="2435" spans="1:7" s="46" customFormat="1" ht="51" x14ac:dyDescent="0.25">
      <c r="A2435" s="384"/>
      <c r="B2435" s="387"/>
      <c r="C2435" s="111" t="s">
        <v>339</v>
      </c>
      <c r="D2435" s="84">
        <v>3241.68</v>
      </c>
      <c r="E2435" s="206">
        <v>0</v>
      </c>
      <c r="F2435" s="253">
        <f t="shared" si="469"/>
        <v>0</v>
      </c>
      <c r="G2435" s="186">
        <v>0</v>
      </c>
    </row>
    <row r="2436" spans="1:7" s="46" customFormat="1" ht="25.5" x14ac:dyDescent="0.25">
      <c r="A2436" s="385"/>
      <c r="B2436" s="388"/>
      <c r="C2436" s="111" t="s">
        <v>345</v>
      </c>
      <c r="D2436" s="84">
        <v>0</v>
      </c>
      <c r="E2436" s="206">
        <v>0</v>
      </c>
      <c r="F2436" s="253">
        <v>0</v>
      </c>
      <c r="G2436" s="186">
        <v>0</v>
      </c>
    </row>
    <row r="2437" spans="1:7" s="46" customFormat="1" ht="15" customHeight="1" x14ac:dyDescent="0.25">
      <c r="A2437" s="383"/>
      <c r="B2437" s="386" t="s">
        <v>586</v>
      </c>
      <c r="C2437" s="114" t="s">
        <v>343</v>
      </c>
      <c r="D2437" s="84">
        <f>D2438+D2439+D2440+D2441</f>
        <v>1352.93</v>
      </c>
      <c r="E2437" s="206">
        <f>E2438+E2439+E2440+E2441</f>
        <v>0</v>
      </c>
      <c r="F2437" s="253">
        <f t="shared" si="469"/>
        <v>0</v>
      </c>
      <c r="G2437" s="186">
        <f>G2438+G2439+G2440+G2441</f>
        <v>0</v>
      </c>
    </row>
    <row r="2438" spans="1:7" s="46" customFormat="1" ht="38.25" x14ac:dyDescent="0.25">
      <c r="A2438" s="384"/>
      <c r="B2438" s="387"/>
      <c r="C2438" s="67" t="s">
        <v>344</v>
      </c>
      <c r="D2438" s="84">
        <v>0</v>
      </c>
      <c r="E2438" s="206">
        <v>0</v>
      </c>
      <c r="F2438" s="253">
        <v>0</v>
      </c>
      <c r="G2438" s="186">
        <v>0</v>
      </c>
    </row>
    <row r="2439" spans="1:7" s="46" customFormat="1" ht="51" x14ac:dyDescent="0.25">
      <c r="A2439" s="384"/>
      <c r="B2439" s="387"/>
      <c r="C2439" s="111" t="s">
        <v>83</v>
      </c>
      <c r="D2439" s="84">
        <v>0</v>
      </c>
      <c r="E2439" s="206">
        <v>0</v>
      </c>
      <c r="F2439" s="253">
        <v>0</v>
      </c>
      <c r="G2439" s="186">
        <v>0</v>
      </c>
    </row>
    <row r="2440" spans="1:7" s="46" customFormat="1" ht="51" x14ac:dyDescent="0.25">
      <c r="A2440" s="384"/>
      <c r="B2440" s="387"/>
      <c r="C2440" s="111" t="s">
        <v>339</v>
      </c>
      <c r="D2440" s="84">
        <v>1352.93</v>
      </c>
      <c r="E2440" s="206">
        <v>0</v>
      </c>
      <c r="F2440" s="253">
        <f t="shared" si="469"/>
        <v>0</v>
      </c>
      <c r="G2440" s="186">
        <v>0</v>
      </c>
    </row>
    <row r="2441" spans="1:7" s="46" customFormat="1" ht="25.5" x14ac:dyDescent="0.25">
      <c r="A2441" s="385"/>
      <c r="B2441" s="388"/>
      <c r="C2441" s="111" t="s">
        <v>345</v>
      </c>
      <c r="D2441" s="84">
        <v>0</v>
      </c>
      <c r="E2441" s="206">
        <v>0</v>
      </c>
      <c r="F2441" s="253">
        <v>0</v>
      </c>
      <c r="G2441" s="186">
        <v>0</v>
      </c>
    </row>
    <row r="2442" spans="1:7" s="46" customFormat="1" ht="15" customHeight="1" x14ac:dyDescent="0.25">
      <c r="A2442" s="383"/>
      <c r="B2442" s="386" t="s">
        <v>587</v>
      </c>
      <c r="C2442" s="114" t="s">
        <v>343</v>
      </c>
      <c r="D2442" s="84">
        <f>D2443+D2444+D2445+D2446</f>
        <v>3867.24</v>
      </c>
      <c r="E2442" s="206">
        <f>E2443+E2444+E2445+E2446</f>
        <v>0</v>
      </c>
      <c r="F2442" s="253">
        <f t="shared" si="469"/>
        <v>0</v>
      </c>
      <c r="G2442" s="186">
        <f>G2443+G2444+G2445+G2446</f>
        <v>0</v>
      </c>
    </row>
    <row r="2443" spans="1:7" s="46" customFormat="1" ht="38.25" x14ac:dyDescent="0.25">
      <c r="A2443" s="384"/>
      <c r="B2443" s="387"/>
      <c r="C2443" s="67" t="s">
        <v>344</v>
      </c>
      <c r="D2443" s="84">
        <v>0</v>
      </c>
      <c r="E2443" s="206">
        <v>0</v>
      </c>
      <c r="F2443" s="253">
        <v>0</v>
      </c>
      <c r="G2443" s="186">
        <v>0</v>
      </c>
    </row>
    <row r="2444" spans="1:7" s="46" customFormat="1" ht="51" x14ac:dyDescent="0.25">
      <c r="A2444" s="384"/>
      <c r="B2444" s="387"/>
      <c r="C2444" s="111" t="s">
        <v>83</v>
      </c>
      <c r="D2444" s="84">
        <v>0</v>
      </c>
      <c r="E2444" s="206">
        <v>0</v>
      </c>
      <c r="F2444" s="253">
        <v>0</v>
      </c>
      <c r="G2444" s="186">
        <v>0</v>
      </c>
    </row>
    <row r="2445" spans="1:7" s="46" customFormat="1" ht="51" x14ac:dyDescent="0.25">
      <c r="A2445" s="384"/>
      <c r="B2445" s="387"/>
      <c r="C2445" s="111" t="s">
        <v>339</v>
      </c>
      <c r="D2445" s="84">
        <v>3867.24</v>
      </c>
      <c r="E2445" s="206">
        <v>0</v>
      </c>
      <c r="F2445" s="253">
        <f t="shared" si="469"/>
        <v>0</v>
      </c>
      <c r="G2445" s="186">
        <v>0</v>
      </c>
    </row>
    <row r="2446" spans="1:7" s="46" customFormat="1" ht="25.5" x14ac:dyDescent="0.25">
      <c r="A2446" s="385"/>
      <c r="B2446" s="388"/>
      <c r="C2446" s="111" t="s">
        <v>345</v>
      </c>
      <c r="D2446" s="84">
        <v>0</v>
      </c>
      <c r="E2446" s="206">
        <v>0</v>
      </c>
      <c r="F2446" s="253">
        <v>0</v>
      </c>
      <c r="G2446" s="186">
        <v>0</v>
      </c>
    </row>
    <row r="2447" spans="1:7" s="46" customFormat="1" ht="15" customHeight="1" x14ac:dyDescent="0.25">
      <c r="A2447" s="383"/>
      <c r="B2447" s="386" t="s">
        <v>588</v>
      </c>
      <c r="C2447" s="114" t="s">
        <v>343</v>
      </c>
      <c r="D2447" s="84">
        <f>D2448+D2449+D2450+D2451</f>
        <v>490.19</v>
      </c>
      <c r="E2447" s="206">
        <f>E2448+E2449+E2450+E2451</f>
        <v>0</v>
      </c>
      <c r="F2447" s="253">
        <f t="shared" si="469"/>
        <v>0</v>
      </c>
      <c r="G2447" s="186">
        <f>G2448+G2449+G2450+G2451</f>
        <v>0</v>
      </c>
    </row>
    <row r="2448" spans="1:7" s="46" customFormat="1" ht="38.25" x14ac:dyDescent="0.25">
      <c r="A2448" s="384"/>
      <c r="B2448" s="387"/>
      <c r="C2448" s="67" t="s">
        <v>344</v>
      </c>
      <c r="D2448" s="84">
        <v>0</v>
      </c>
      <c r="E2448" s="206">
        <v>0</v>
      </c>
      <c r="F2448" s="253">
        <v>0</v>
      </c>
      <c r="G2448" s="186">
        <v>0</v>
      </c>
    </row>
    <row r="2449" spans="1:7" s="46" customFormat="1" ht="51" x14ac:dyDescent="0.25">
      <c r="A2449" s="384"/>
      <c r="B2449" s="387"/>
      <c r="C2449" s="111" t="s">
        <v>83</v>
      </c>
      <c r="D2449" s="84">
        <v>0</v>
      </c>
      <c r="E2449" s="206">
        <v>0</v>
      </c>
      <c r="F2449" s="253">
        <v>0</v>
      </c>
      <c r="G2449" s="186">
        <v>0</v>
      </c>
    </row>
    <row r="2450" spans="1:7" s="46" customFormat="1" ht="51" x14ac:dyDescent="0.25">
      <c r="A2450" s="384"/>
      <c r="B2450" s="387"/>
      <c r="C2450" s="111" t="s">
        <v>339</v>
      </c>
      <c r="D2450" s="84">
        <v>490.19</v>
      </c>
      <c r="E2450" s="206">
        <v>0</v>
      </c>
      <c r="F2450" s="253">
        <f t="shared" si="469"/>
        <v>0</v>
      </c>
      <c r="G2450" s="186">
        <v>0</v>
      </c>
    </row>
    <row r="2451" spans="1:7" s="46" customFormat="1" ht="25.5" x14ac:dyDescent="0.25">
      <c r="A2451" s="385"/>
      <c r="B2451" s="388"/>
      <c r="C2451" s="111" t="s">
        <v>345</v>
      </c>
      <c r="D2451" s="84">
        <v>0</v>
      </c>
      <c r="E2451" s="206">
        <v>0</v>
      </c>
      <c r="F2451" s="253">
        <v>0</v>
      </c>
      <c r="G2451" s="186">
        <v>0</v>
      </c>
    </row>
    <row r="2452" spans="1:7" s="46" customFormat="1" ht="15" customHeight="1" x14ac:dyDescent="0.25">
      <c r="A2452" s="383"/>
      <c r="B2452" s="386" t="s">
        <v>589</v>
      </c>
      <c r="C2452" s="114" t="s">
        <v>343</v>
      </c>
      <c r="D2452" s="84">
        <f>D2453+D2454+D2455+D2456</f>
        <v>3500</v>
      </c>
      <c r="E2452" s="206">
        <f>E2453+E2454+E2455+E2456</f>
        <v>0</v>
      </c>
      <c r="F2452" s="253">
        <f t="shared" si="469"/>
        <v>0</v>
      </c>
      <c r="G2452" s="186">
        <f>G2453+G2454+G2455+G2456</f>
        <v>0</v>
      </c>
    </row>
    <row r="2453" spans="1:7" s="46" customFormat="1" ht="38.25" x14ac:dyDescent="0.25">
      <c r="A2453" s="384"/>
      <c r="B2453" s="387"/>
      <c r="C2453" s="67" t="s">
        <v>344</v>
      </c>
      <c r="D2453" s="84">
        <v>0</v>
      </c>
      <c r="E2453" s="206">
        <v>0</v>
      </c>
      <c r="F2453" s="253">
        <v>0</v>
      </c>
      <c r="G2453" s="186">
        <v>0</v>
      </c>
    </row>
    <row r="2454" spans="1:7" s="46" customFormat="1" ht="51" x14ac:dyDescent="0.25">
      <c r="A2454" s="384"/>
      <c r="B2454" s="387"/>
      <c r="C2454" s="111" t="s">
        <v>83</v>
      </c>
      <c r="D2454" s="84">
        <v>0</v>
      </c>
      <c r="E2454" s="206">
        <v>0</v>
      </c>
      <c r="F2454" s="253">
        <v>0</v>
      </c>
      <c r="G2454" s="186">
        <v>0</v>
      </c>
    </row>
    <row r="2455" spans="1:7" s="46" customFormat="1" ht="51" x14ac:dyDescent="0.25">
      <c r="A2455" s="384"/>
      <c r="B2455" s="387"/>
      <c r="C2455" s="111" t="s">
        <v>339</v>
      </c>
      <c r="D2455" s="84">
        <v>3500</v>
      </c>
      <c r="E2455" s="206">
        <v>0</v>
      </c>
      <c r="F2455" s="253">
        <f t="shared" si="469"/>
        <v>0</v>
      </c>
      <c r="G2455" s="186">
        <v>0</v>
      </c>
    </row>
    <row r="2456" spans="1:7" s="46" customFormat="1" ht="25.5" x14ac:dyDescent="0.25">
      <c r="A2456" s="385"/>
      <c r="B2456" s="388"/>
      <c r="C2456" s="111" t="s">
        <v>345</v>
      </c>
      <c r="D2456" s="84">
        <v>0</v>
      </c>
      <c r="E2456" s="206">
        <v>0</v>
      </c>
      <c r="F2456" s="253">
        <v>0</v>
      </c>
      <c r="G2456" s="186">
        <v>0</v>
      </c>
    </row>
    <row r="2457" spans="1:7" s="46" customFormat="1" ht="15" customHeight="1" x14ac:dyDescent="0.25">
      <c r="A2457" s="383"/>
      <c r="B2457" s="386" t="s">
        <v>590</v>
      </c>
      <c r="C2457" s="114" t="s">
        <v>343</v>
      </c>
      <c r="D2457" s="84">
        <f>D2458+D2459+D2460+D2461</f>
        <v>300</v>
      </c>
      <c r="E2457" s="206">
        <f>E2458+E2459+E2460+E2461</f>
        <v>0</v>
      </c>
      <c r="F2457" s="253">
        <f t="shared" ref="F2457:F2517" si="471">E2457/D2457</f>
        <v>0</v>
      </c>
      <c r="G2457" s="186">
        <f>G2458+G2459+G2460+G2461</f>
        <v>0</v>
      </c>
    </row>
    <row r="2458" spans="1:7" s="46" customFormat="1" ht="38.25" x14ac:dyDescent="0.25">
      <c r="A2458" s="384"/>
      <c r="B2458" s="387"/>
      <c r="C2458" s="67" t="s">
        <v>344</v>
      </c>
      <c r="D2458" s="84">
        <v>0</v>
      </c>
      <c r="E2458" s="206">
        <v>0</v>
      </c>
      <c r="F2458" s="253">
        <v>0</v>
      </c>
      <c r="G2458" s="186">
        <v>0</v>
      </c>
    </row>
    <row r="2459" spans="1:7" s="46" customFormat="1" ht="51" x14ac:dyDescent="0.25">
      <c r="A2459" s="384"/>
      <c r="B2459" s="387"/>
      <c r="C2459" s="111" t="s">
        <v>83</v>
      </c>
      <c r="D2459" s="84">
        <v>0</v>
      </c>
      <c r="E2459" s="206">
        <v>0</v>
      </c>
      <c r="F2459" s="253">
        <v>0</v>
      </c>
      <c r="G2459" s="186">
        <v>0</v>
      </c>
    </row>
    <row r="2460" spans="1:7" s="46" customFormat="1" ht="51" x14ac:dyDescent="0.25">
      <c r="A2460" s="384"/>
      <c r="B2460" s="387"/>
      <c r="C2460" s="111" t="s">
        <v>339</v>
      </c>
      <c r="D2460" s="84">
        <v>300</v>
      </c>
      <c r="E2460" s="206">
        <v>0</v>
      </c>
      <c r="F2460" s="253">
        <f t="shared" si="471"/>
        <v>0</v>
      </c>
      <c r="G2460" s="186">
        <v>0</v>
      </c>
    </row>
    <row r="2461" spans="1:7" s="46" customFormat="1" ht="25.5" x14ac:dyDescent="0.25">
      <c r="A2461" s="385"/>
      <c r="B2461" s="388"/>
      <c r="C2461" s="111" t="s">
        <v>345</v>
      </c>
      <c r="D2461" s="84">
        <v>0</v>
      </c>
      <c r="E2461" s="206">
        <v>0</v>
      </c>
      <c r="F2461" s="253">
        <v>0</v>
      </c>
      <c r="G2461" s="186">
        <v>0</v>
      </c>
    </row>
    <row r="2462" spans="1:7" s="46" customFormat="1" ht="15" customHeight="1" x14ac:dyDescent="0.25">
      <c r="A2462" s="383"/>
      <c r="B2462" s="386" t="s">
        <v>591</v>
      </c>
      <c r="C2462" s="114" t="s">
        <v>343</v>
      </c>
      <c r="D2462" s="84">
        <f>D2463+D2464+D2465+D2466</f>
        <v>1976.32</v>
      </c>
      <c r="E2462" s="206">
        <f>E2463+E2464+E2465+E2466</f>
        <v>0</v>
      </c>
      <c r="F2462" s="253">
        <f t="shared" si="471"/>
        <v>0</v>
      </c>
      <c r="G2462" s="186">
        <f>G2463+G2464+G2465+G2466</f>
        <v>0</v>
      </c>
    </row>
    <row r="2463" spans="1:7" s="46" customFormat="1" ht="38.25" x14ac:dyDescent="0.25">
      <c r="A2463" s="384"/>
      <c r="B2463" s="387"/>
      <c r="C2463" s="67" t="s">
        <v>344</v>
      </c>
      <c r="D2463" s="84">
        <v>0</v>
      </c>
      <c r="E2463" s="206">
        <v>0</v>
      </c>
      <c r="F2463" s="253">
        <v>0</v>
      </c>
      <c r="G2463" s="186">
        <v>0</v>
      </c>
    </row>
    <row r="2464" spans="1:7" s="46" customFormat="1" ht="51" x14ac:dyDescent="0.25">
      <c r="A2464" s="384"/>
      <c r="B2464" s="387"/>
      <c r="C2464" s="111" t="s">
        <v>83</v>
      </c>
      <c r="D2464" s="84">
        <v>0</v>
      </c>
      <c r="E2464" s="206">
        <v>0</v>
      </c>
      <c r="F2464" s="253">
        <v>0</v>
      </c>
      <c r="G2464" s="186">
        <v>0</v>
      </c>
    </row>
    <row r="2465" spans="1:7" s="46" customFormat="1" ht="51" x14ac:dyDescent="0.25">
      <c r="A2465" s="384"/>
      <c r="B2465" s="387"/>
      <c r="C2465" s="111" t="s">
        <v>339</v>
      </c>
      <c r="D2465" s="84">
        <v>1976.32</v>
      </c>
      <c r="E2465" s="206">
        <v>0</v>
      </c>
      <c r="F2465" s="253">
        <f t="shared" si="471"/>
        <v>0</v>
      </c>
      <c r="G2465" s="186">
        <v>0</v>
      </c>
    </row>
    <row r="2466" spans="1:7" s="46" customFormat="1" ht="25.5" x14ac:dyDescent="0.25">
      <c r="A2466" s="385"/>
      <c r="B2466" s="388"/>
      <c r="C2466" s="111" t="s">
        <v>345</v>
      </c>
      <c r="D2466" s="84">
        <v>0</v>
      </c>
      <c r="E2466" s="206">
        <v>0</v>
      </c>
      <c r="F2466" s="253">
        <v>0</v>
      </c>
      <c r="G2466" s="186">
        <v>0</v>
      </c>
    </row>
    <row r="2467" spans="1:7" s="46" customFormat="1" ht="15" customHeight="1" x14ac:dyDescent="0.25">
      <c r="A2467" s="383"/>
      <c r="B2467" s="386" t="s">
        <v>592</v>
      </c>
      <c r="C2467" s="114" t="s">
        <v>343</v>
      </c>
      <c r="D2467" s="84">
        <f>D2468+D2469+D2470+D2471</f>
        <v>927.85</v>
      </c>
      <c r="E2467" s="206">
        <f>E2468+E2469+E2470+E2471</f>
        <v>0</v>
      </c>
      <c r="F2467" s="253">
        <f t="shared" si="471"/>
        <v>0</v>
      </c>
      <c r="G2467" s="186">
        <f>G2468+G2469+G2470+G2471</f>
        <v>0</v>
      </c>
    </row>
    <row r="2468" spans="1:7" s="46" customFormat="1" ht="38.25" x14ac:dyDescent="0.25">
      <c r="A2468" s="384"/>
      <c r="B2468" s="387"/>
      <c r="C2468" s="67" t="s">
        <v>344</v>
      </c>
      <c r="D2468" s="84">
        <v>0</v>
      </c>
      <c r="E2468" s="206">
        <v>0</v>
      </c>
      <c r="F2468" s="253">
        <v>0</v>
      </c>
      <c r="G2468" s="186">
        <v>0</v>
      </c>
    </row>
    <row r="2469" spans="1:7" s="46" customFormat="1" ht="51" x14ac:dyDescent="0.25">
      <c r="A2469" s="384"/>
      <c r="B2469" s="387"/>
      <c r="C2469" s="111" t="s">
        <v>83</v>
      </c>
      <c r="D2469" s="84">
        <v>0</v>
      </c>
      <c r="E2469" s="206">
        <v>0</v>
      </c>
      <c r="F2469" s="253">
        <v>0</v>
      </c>
      <c r="G2469" s="186">
        <v>0</v>
      </c>
    </row>
    <row r="2470" spans="1:7" s="46" customFormat="1" ht="51" x14ac:dyDescent="0.25">
      <c r="A2470" s="384"/>
      <c r="B2470" s="387"/>
      <c r="C2470" s="111" t="s">
        <v>339</v>
      </c>
      <c r="D2470" s="84">
        <v>927.85</v>
      </c>
      <c r="E2470" s="206">
        <v>0</v>
      </c>
      <c r="F2470" s="253">
        <f t="shared" si="471"/>
        <v>0</v>
      </c>
      <c r="G2470" s="186">
        <v>0</v>
      </c>
    </row>
    <row r="2471" spans="1:7" s="46" customFormat="1" ht="25.5" x14ac:dyDescent="0.25">
      <c r="A2471" s="385"/>
      <c r="B2471" s="388"/>
      <c r="C2471" s="111" t="s">
        <v>345</v>
      </c>
      <c r="D2471" s="84">
        <v>0</v>
      </c>
      <c r="E2471" s="206">
        <v>0</v>
      </c>
      <c r="F2471" s="253">
        <v>0</v>
      </c>
      <c r="G2471" s="186">
        <v>0</v>
      </c>
    </row>
    <row r="2472" spans="1:7" s="46" customFormat="1" ht="15" customHeight="1" x14ac:dyDescent="0.25">
      <c r="A2472" s="383"/>
      <c r="B2472" s="386" t="s">
        <v>593</v>
      </c>
      <c r="C2472" s="114" t="s">
        <v>343</v>
      </c>
      <c r="D2472" s="84">
        <f>D2473+D2474+D2475+D2476</f>
        <v>258.86</v>
      </c>
      <c r="E2472" s="206">
        <f>E2473+E2474+E2475+E2476</f>
        <v>0</v>
      </c>
      <c r="F2472" s="253">
        <f t="shared" si="471"/>
        <v>0</v>
      </c>
      <c r="G2472" s="186">
        <f>G2473+G2474+G2475+G2476</f>
        <v>0</v>
      </c>
    </row>
    <row r="2473" spans="1:7" s="46" customFormat="1" ht="38.25" x14ac:dyDescent="0.25">
      <c r="A2473" s="384"/>
      <c r="B2473" s="387"/>
      <c r="C2473" s="67" t="s">
        <v>344</v>
      </c>
      <c r="D2473" s="84">
        <v>0</v>
      </c>
      <c r="E2473" s="206">
        <v>0</v>
      </c>
      <c r="F2473" s="253">
        <v>0</v>
      </c>
      <c r="G2473" s="186">
        <v>0</v>
      </c>
    </row>
    <row r="2474" spans="1:7" s="46" customFormat="1" ht="51" x14ac:dyDescent="0.25">
      <c r="A2474" s="384"/>
      <c r="B2474" s="387"/>
      <c r="C2474" s="111" t="s">
        <v>83</v>
      </c>
      <c r="D2474" s="84">
        <v>0</v>
      </c>
      <c r="E2474" s="206">
        <v>0</v>
      </c>
      <c r="F2474" s="253">
        <v>0</v>
      </c>
      <c r="G2474" s="186">
        <v>0</v>
      </c>
    </row>
    <row r="2475" spans="1:7" s="46" customFormat="1" ht="51" x14ac:dyDescent="0.25">
      <c r="A2475" s="384"/>
      <c r="B2475" s="387"/>
      <c r="C2475" s="111" t="s">
        <v>339</v>
      </c>
      <c r="D2475" s="84">
        <v>258.86</v>
      </c>
      <c r="E2475" s="206">
        <v>0</v>
      </c>
      <c r="F2475" s="253">
        <f t="shared" si="471"/>
        <v>0</v>
      </c>
      <c r="G2475" s="186">
        <v>0</v>
      </c>
    </row>
    <row r="2476" spans="1:7" s="46" customFormat="1" ht="25.5" x14ac:dyDescent="0.25">
      <c r="A2476" s="385"/>
      <c r="B2476" s="388"/>
      <c r="C2476" s="111" t="s">
        <v>345</v>
      </c>
      <c r="D2476" s="84">
        <v>0</v>
      </c>
      <c r="E2476" s="206">
        <v>0</v>
      </c>
      <c r="F2476" s="253">
        <v>0</v>
      </c>
      <c r="G2476" s="186">
        <v>0</v>
      </c>
    </row>
    <row r="2477" spans="1:7" s="46" customFormat="1" ht="15" customHeight="1" x14ac:dyDescent="0.25">
      <c r="A2477" s="383"/>
      <c r="B2477" s="386" t="s">
        <v>594</v>
      </c>
      <c r="C2477" s="114" t="s">
        <v>343</v>
      </c>
      <c r="D2477" s="84">
        <f>D2478+D2479+D2480+D2481</f>
        <v>380.62</v>
      </c>
      <c r="E2477" s="206">
        <f>E2478+E2479+E2480+E2481</f>
        <v>0</v>
      </c>
      <c r="F2477" s="253">
        <f t="shared" si="471"/>
        <v>0</v>
      </c>
      <c r="G2477" s="186">
        <f>G2478+G2479+G2480+G2481</f>
        <v>0</v>
      </c>
    </row>
    <row r="2478" spans="1:7" s="46" customFormat="1" ht="38.25" x14ac:dyDescent="0.25">
      <c r="A2478" s="384"/>
      <c r="B2478" s="387"/>
      <c r="C2478" s="67" t="s">
        <v>344</v>
      </c>
      <c r="D2478" s="84">
        <v>0</v>
      </c>
      <c r="E2478" s="206">
        <v>0</v>
      </c>
      <c r="F2478" s="253">
        <v>0</v>
      </c>
      <c r="G2478" s="186">
        <v>0</v>
      </c>
    </row>
    <row r="2479" spans="1:7" s="46" customFormat="1" ht="51" x14ac:dyDescent="0.25">
      <c r="A2479" s="384"/>
      <c r="B2479" s="387"/>
      <c r="C2479" s="111" t="s">
        <v>83</v>
      </c>
      <c r="D2479" s="84">
        <v>0</v>
      </c>
      <c r="E2479" s="206">
        <v>0</v>
      </c>
      <c r="F2479" s="253">
        <v>0</v>
      </c>
      <c r="G2479" s="186">
        <v>0</v>
      </c>
    </row>
    <row r="2480" spans="1:7" s="46" customFormat="1" ht="51" x14ac:dyDescent="0.25">
      <c r="A2480" s="384"/>
      <c r="B2480" s="387"/>
      <c r="C2480" s="111" t="s">
        <v>339</v>
      </c>
      <c r="D2480" s="84">
        <v>380.62</v>
      </c>
      <c r="E2480" s="206">
        <v>0</v>
      </c>
      <c r="F2480" s="253">
        <f t="shared" si="471"/>
        <v>0</v>
      </c>
      <c r="G2480" s="186">
        <v>0</v>
      </c>
    </row>
    <row r="2481" spans="1:7" s="46" customFormat="1" ht="25.5" x14ac:dyDescent="0.25">
      <c r="A2481" s="385"/>
      <c r="B2481" s="388"/>
      <c r="C2481" s="111" t="s">
        <v>345</v>
      </c>
      <c r="D2481" s="84">
        <v>0</v>
      </c>
      <c r="E2481" s="206">
        <v>0</v>
      </c>
      <c r="F2481" s="253">
        <v>0</v>
      </c>
      <c r="G2481" s="186">
        <v>0</v>
      </c>
    </row>
    <row r="2482" spans="1:7" s="46" customFormat="1" ht="15" customHeight="1" x14ac:dyDescent="0.25">
      <c r="A2482" s="383"/>
      <c r="B2482" s="386" t="s">
        <v>595</v>
      </c>
      <c r="C2482" s="114" t="s">
        <v>343</v>
      </c>
      <c r="D2482" s="84">
        <f>D2483+D2484+D2485+D2486</f>
        <v>1436.37</v>
      </c>
      <c r="E2482" s="206">
        <f>E2483+E2484+E2485+E2486</f>
        <v>0</v>
      </c>
      <c r="F2482" s="253">
        <f t="shared" si="471"/>
        <v>0</v>
      </c>
      <c r="G2482" s="186">
        <f>G2483+G2484+G2485+G2486</f>
        <v>0</v>
      </c>
    </row>
    <row r="2483" spans="1:7" s="46" customFormat="1" ht="38.25" x14ac:dyDescent="0.25">
      <c r="A2483" s="384"/>
      <c r="B2483" s="387"/>
      <c r="C2483" s="67" t="s">
        <v>344</v>
      </c>
      <c r="D2483" s="84">
        <v>0</v>
      </c>
      <c r="E2483" s="206">
        <v>0</v>
      </c>
      <c r="F2483" s="253">
        <v>0</v>
      </c>
      <c r="G2483" s="186">
        <v>0</v>
      </c>
    </row>
    <row r="2484" spans="1:7" s="46" customFormat="1" ht="51" x14ac:dyDescent="0.25">
      <c r="A2484" s="384"/>
      <c r="B2484" s="387"/>
      <c r="C2484" s="111" t="s">
        <v>83</v>
      </c>
      <c r="D2484" s="84">
        <v>0</v>
      </c>
      <c r="E2484" s="206">
        <v>0</v>
      </c>
      <c r="F2484" s="253">
        <v>0</v>
      </c>
      <c r="G2484" s="186">
        <v>0</v>
      </c>
    </row>
    <row r="2485" spans="1:7" s="46" customFormat="1" ht="51" x14ac:dyDescent="0.25">
      <c r="A2485" s="384"/>
      <c r="B2485" s="387"/>
      <c r="C2485" s="111" t="s">
        <v>339</v>
      </c>
      <c r="D2485" s="84">
        <v>1436.37</v>
      </c>
      <c r="E2485" s="206">
        <v>0</v>
      </c>
      <c r="F2485" s="253">
        <f t="shared" si="471"/>
        <v>0</v>
      </c>
      <c r="G2485" s="186">
        <v>0</v>
      </c>
    </row>
    <row r="2486" spans="1:7" s="46" customFormat="1" ht="25.5" x14ac:dyDescent="0.25">
      <c r="A2486" s="385"/>
      <c r="B2486" s="388"/>
      <c r="C2486" s="111" t="s">
        <v>345</v>
      </c>
      <c r="D2486" s="84">
        <v>0</v>
      </c>
      <c r="E2486" s="206">
        <v>0</v>
      </c>
      <c r="F2486" s="253">
        <v>0</v>
      </c>
      <c r="G2486" s="186">
        <v>0</v>
      </c>
    </row>
    <row r="2487" spans="1:7" s="46" customFormat="1" ht="15" customHeight="1" x14ac:dyDescent="0.25">
      <c r="A2487" s="383"/>
      <c r="B2487" s="386" t="s">
        <v>596</v>
      </c>
      <c r="C2487" s="114" t="s">
        <v>343</v>
      </c>
      <c r="D2487" s="84">
        <f>D2488+D2489+D2490+D2491</f>
        <v>1053.81</v>
      </c>
      <c r="E2487" s="206">
        <f>E2488+E2489+E2490+E2491</f>
        <v>0</v>
      </c>
      <c r="F2487" s="253">
        <f t="shared" si="471"/>
        <v>0</v>
      </c>
      <c r="G2487" s="186">
        <f>G2488+G2489+G2490+G2491</f>
        <v>0</v>
      </c>
    </row>
    <row r="2488" spans="1:7" s="46" customFormat="1" ht="38.25" x14ac:dyDescent="0.25">
      <c r="A2488" s="384"/>
      <c r="B2488" s="387"/>
      <c r="C2488" s="67" t="s">
        <v>344</v>
      </c>
      <c r="D2488" s="84">
        <v>0</v>
      </c>
      <c r="E2488" s="206">
        <v>0</v>
      </c>
      <c r="F2488" s="253">
        <v>0</v>
      </c>
      <c r="G2488" s="186">
        <v>0</v>
      </c>
    </row>
    <row r="2489" spans="1:7" s="46" customFormat="1" ht="51" x14ac:dyDescent="0.25">
      <c r="A2489" s="384"/>
      <c r="B2489" s="387"/>
      <c r="C2489" s="111" t="s">
        <v>83</v>
      </c>
      <c r="D2489" s="84">
        <v>0</v>
      </c>
      <c r="E2489" s="206">
        <v>0</v>
      </c>
      <c r="F2489" s="253">
        <v>0</v>
      </c>
      <c r="G2489" s="186">
        <v>0</v>
      </c>
    </row>
    <row r="2490" spans="1:7" s="46" customFormat="1" ht="51" x14ac:dyDescent="0.25">
      <c r="A2490" s="384"/>
      <c r="B2490" s="387"/>
      <c r="C2490" s="111" t="s">
        <v>339</v>
      </c>
      <c r="D2490" s="84">
        <v>1053.81</v>
      </c>
      <c r="E2490" s="206">
        <v>0</v>
      </c>
      <c r="F2490" s="253">
        <f t="shared" si="471"/>
        <v>0</v>
      </c>
      <c r="G2490" s="186">
        <v>0</v>
      </c>
    </row>
    <row r="2491" spans="1:7" s="46" customFormat="1" ht="25.5" x14ac:dyDescent="0.25">
      <c r="A2491" s="385"/>
      <c r="B2491" s="388"/>
      <c r="C2491" s="111" t="s">
        <v>345</v>
      </c>
      <c r="D2491" s="84">
        <v>0</v>
      </c>
      <c r="E2491" s="206">
        <v>0</v>
      </c>
      <c r="F2491" s="253">
        <v>0</v>
      </c>
      <c r="G2491" s="186">
        <v>0</v>
      </c>
    </row>
    <row r="2492" spans="1:7" s="46" customFormat="1" ht="15" customHeight="1" x14ac:dyDescent="0.25">
      <c r="A2492" s="383"/>
      <c r="B2492" s="386" t="s">
        <v>597</v>
      </c>
      <c r="C2492" s="114" t="s">
        <v>343</v>
      </c>
      <c r="D2492" s="84">
        <f>D2493+D2494+D2495+D2496</f>
        <v>3728.27</v>
      </c>
      <c r="E2492" s="206">
        <f>E2493+E2494+E2495+E2496</f>
        <v>0</v>
      </c>
      <c r="F2492" s="253">
        <f t="shared" si="471"/>
        <v>0</v>
      </c>
      <c r="G2492" s="186">
        <f>G2493+G2494+G2495+G2496</f>
        <v>0</v>
      </c>
    </row>
    <row r="2493" spans="1:7" s="46" customFormat="1" ht="38.25" x14ac:dyDescent="0.25">
      <c r="A2493" s="384"/>
      <c r="B2493" s="387"/>
      <c r="C2493" s="67" t="s">
        <v>344</v>
      </c>
      <c r="D2493" s="84">
        <v>0</v>
      </c>
      <c r="E2493" s="206">
        <v>0</v>
      </c>
      <c r="F2493" s="253">
        <v>0</v>
      </c>
      <c r="G2493" s="186">
        <v>0</v>
      </c>
    </row>
    <row r="2494" spans="1:7" s="46" customFormat="1" ht="51" x14ac:dyDescent="0.25">
      <c r="A2494" s="384"/>
      <c r="B2494" s="387"/>
      <c r="C2494" s="111" t="s">
        <v>83</v>
      </c>
      <c r="D2494" s="84">
        <v>0</v>
      </c>
      <c r="E2494" s="206">
        <v>0</v>
      </c>
      <c r="F2494" s="253">
        <v>0</v>
      </c>
      <c r="G2494" s="186">
        <v>0</v>
      </c>
    </row>
    <row r="2495" spans="1:7" s="46" customFormat="1" ht="51" x14ac:dyDescent="0.25">
      <c r="A2495" s="384"/>
      <c r="B2495" s="387"/>
      <c r="C2495" s="111" t="s">
        <v>339</v>
      </c>
      <c r="D2495" s="84">
        <v>3728.27</v>
      </c>
      <c r="E2495" s="206">
        <v>0</v>
      </c>
      <c r="F2495" s="253">
        <f t="shared" si="471"/>
        <v>0</v>
      </c>
      <c r="G2495" s="186">
        <v>0</v>
      </c>
    </row>
    <row r="2496" spans="1:7" s="46" customFormat="1" ht="25.5" x14ac:dyDescent="0.25">
      <c r="A2496" s="385"/>
      <c r="B2496" s="388"/>
      <c r="C2496" s="111" t="s">
        <v>345</v>
      </c>
      <c r="D2496" s="84">
        <v>0</v>
      </c>
      <c r="E2496" s="206">
        <v>0</v>
      </c>
      <c r="F2496" s="253">
        <v>0</v>
      </c>
      <c r="G2496" s="186">
        <v>0</v>
      </c>
    </row>
    <row r="2497" spans="1:7" s="46" customFormat="1" ht="15" customHeight="1" x14ac:dyDescent="0.25">
      <c r="A2497" s="383"/>
      <c r="B2497" s="386" t="s">
        <v>598</v>
      </c>
      <c r="C2497" s="114" t="s">
        <v>343</v>
      </c>
      <c r="D2497" s="84">
        <f>D2498+D2499+D2500+D2501</f>
        <v>7000</v>
      </c>
      <c r="E2497" s="206">
        <f>E2498+E2499+E2500+E2501</f>
        <v>0</v>
      </c>
      <c r="F2497" s="253">
        <f t="shared" si="471"/>
        <v>0</v>
      </c>
      <c r="G2497" s="186">
        <f>G2498+G2499+G2500+G2501</f>
        <v>0</v>
      </c>
    </row>
    <row r="2498" spans="1:7" s="46" customFormat="1" ht="38.25" x14ac:dyDescent="0.25">
      <c r="A2498" s="384"/>
      <c r="B2498" s="387"/>
      <c r="C2498" s="67" t="s">
        <v>344</v>
      </c>
      <c r="D2498" s="84">
        <v>0</v>
      </c>
      <c r="E2498" s="206">
        <v>0</v>
      </c>
      <c r="F2498" s="253">
        <v>0</v>
      </c>
      <c r="G2498" s="186">
        <v>0</v>
      </c>
    </row>
    <row r="2499" spans="1:7" s="46" customFormat="1" ht="51" x14ac:dyDescent="0.25">
      <c r="A2499" s="384"/>
      <c r="B2499" s="387"/>
      <c r="C2499" s="111" t="s">
        <v>83</v>
      </c>
      <c r="D2499" s="84">
        <v>0</v>
      </c>
      <c r="E2499" s="206">
        <v>0</v>
      </c>
      <c r="F2499" s="253">
        <v>0</v>
      </c>
      <c r="G2499" s="186">
        <v>0</v>
      </c>
    </row>
    <row r="2500" spans="1:7" s="46" customFormat="1" ht="51" x14ac:dyDescent="0.25">
      <c r="A2500" s="384"/>
      <c r="B2500" s="387"/>
      <c r="C2500" s="111" t="s">
        <v>339</v>
      </c>
      <c r="D2500" s="84">
        <v>7000</v>
      </c>
      <c r="E2500" s="206">
        <v>0</v>
      </c>
      <c r="F2500" s="253">
        <f t="shared" si="471"/>
        <v>0</v>
      </c>
      <c r="G2500" s="186">
        <v>0</v>
      </c>
    </row>
    <row r="2501" spans="1:7" s="46" customFormat="1" ht="25.5" x14ac:dyDescent="0.25">
      <c r="A2501" s="385"/>
      <c r="B2501" s="388"/>
      <c r="C2501" s="111" t="s">
        <v>345</v>
      </c>
      <c r="D2501" s="84">
        <v>0</v>
      </c>
      <c r="E2501" s="206">
        <v>0</v>
      </c>
      <c r="F2501" s="253">
        <v>0</v>
      </c>
      <c r="G2501" s="186">
        <v>0</v>
      </c>
    </row>
    <row r="2502" spans="1:7" s="46" customFormat="1" ht="15" customHeight="1" x14ac:dyDescent="0.25">
      <c r="A2502" s="383"/>
      <c r="B2502" s="386" t="s">
        <v>599</v>
      </c>
      <c r="C2502" s="114" t="s">
        <v>343</v>
      </c>
      <c r="D2502" s="84">
        <f>D2503+D2504+D2505+D2506</f>
        <v>2393.39</v>
      </c>
      <c r="E2502" s="206">
        <f>E2503+E2504+E2505+E2506</f>
        <v>0</v>
      </c>
      <c r="F2502" s="253">
        <f t="shared" si="471"/>
        <v>0</v>
      </c>
      <c r="G2502" s="186">
        <f>G2503+G2504+G2505+G2506</f>
        <v>0</v>
      </c>
    </row>
    <row r="2503" spans="1:7" s="46" customFormat="1" ht="38.25" x14ac:dyDescent="0.25">
      <c r="A2503" s="384"/>
      <c r="B2503" s="387"/>
      <c r="C2503" s="67" t="s">
        <v>344</v>
      </c>
      <c r="D2503" s="84">
        <v>0</v>
      </c>
      <c r="E2503" s="206">
        <v>0</v>
      </c>
      <c r="F2503" s="253">
        <v>0</v>
      </c>
      <c r="G2503" s="186">
        <v>0</v>
      </c>
    </row>
    <row r="2504" spans="1:7" s="46" customFormat="1" ht="51" x14ac:dyDescent="0.25">
      <c r="A2504" s="384"/>
      <c r="B2504" s="387"/>
      <c r="C2504" s="111" t="s">
        <v>83</v>
      </c>
      <c r="D2504" s="84">
        <v>0</v>
      </c>
      <c r="E2504" s="206">
        <v>0</v>
      </c>
      <c r="F2504" s="253">
        <v>0</v>
      </c>
      <c r="G2504" s="186">
        <v>0</v>
      </c>
    </row>
    <row r="2505" spans="1:7" s="46" customFormat="1" ht="51" x14ac:dyDescent="0.25">
      <c r="A2505" s="384"/>
      <c r="B2505" s="387"/>
      <c r="C2505" s="111" t="s">
        <v>339</v>
      </c>
      <c r="D2505" s="84">
        <v>2393.39</v>
      </c>
      <c r="E2505" s="206">
        <v>0</v>
      </c>
      <c r="F2505" s="253">
        <f t="shared" si="471"/>
        <v>0</v>
      </c>
      <c r="G2505" s="186">
        <v>0</v>
      </c>
    </row>
    <row r="2506" spans="1:7" s="46" customFormat="1" ht="25.5" x14ac:dyDescent="0.25">
      <c r="A2506" s="385"/>
      <c r="B2506" s="388"/>
      <c r="C2506" s="111" t="s">
        <v>345</v>
      </c>
      <c r="D2506" s="84">
        <v>0</v>
      </c>
      <c r="E2506" s="206">
        <v>0</v>
      </c>
      <c r="F2506" s="253">
        <v>0</v>
      </c>
      <c r="G2506" s="186">
        <v>0</v>
      </c>
    </row>
    <row r="2507" spans="1:7" s="46" customFormat="1" ht="15" customHeight="1" x14ac:dyDescent="0.25">
      <c r="A2507" s="383"/>
      <c r="B2507" s="386" t="s">
        <v>600</v>
      </c>
      <c r="C2507" s="114" t="s">
        <v>343</v>
      </c>
      <c r="D2507" s="84">
        <f>D2508+D2509+D2510+D2511</f>
        <v>2631.28</v>
      </c>
      <c r="E2507" s="206">
        <f>E2508+E2509+E2510+E2511</f>
        <v>2631.28</v>
      </c>
      <c r="F2507" s="253">
        <f t="shared" si="471"/>
        <v>1</v>
      </c>
      <c r="G2507" s="186">
        <f>G2508+G2509+G2510+G2511</f>
        <v>2631.28</v>
      </c>
    </row>
    <row r="2508" spans="1:7" s="46" customFormat="1" ht="38.25" x14ac:dyDescent="0.25">
      <c r="A2508" s="384"/>
      <c r="B2508" s="387"/>
      <c r="C2508" s="67" t="s">
        <v>344</v>
      </c>
      <c r="D2508" s="84">
        <v>0</v>
      </c>
      <c r="E2508" s="206">
        <v>0</v>
      </c>
      <c r="F2508" s="253">
        <v>0</v>
      </c>
      <c r="G2508" s="186">
        <v>0</v>
      </c>
    </row>
    <row r="2509" spans="1:7" s="46" customFormat="1" ht="51" x14ac:dyDescent="0.25">
      <c r="A2509" s="384"/>
      <c r="B2509" s="387"/>
      <c r="C2509" s="111" t="s">
        <v>83</v>
      </c>
      <c r="D2509" s="84">
        <v>0</v>
      </c>
      <c r="E2509" s="206">
        <v>0</v>
      </c>
      <c r="F2509" s="253">
        <v>0</v>
      </c>
      <c r="G2509" s="186">
        <v>0</v>
      </c>
    </row>
    <row r="2510" spans="1:7" s="46" customFormat="1" ht="51" x14ac:dyDescent="0.25">
      <c r="A2510" s="384"/>
      <c r="B2510" s="387"/>
      <c r="C2510" s="111" t="s">
        <v>339</v>
      </c>
      <c r="D2510" s="84">
        <v>2631.28</v>
      </c>
      <c r="E2510" s="206">
        <v>2631.28</v>
      </c>
      <c r="F2510" s="253">
        <f t="shared" si="471"/>
        <v>1</v>
      </c>
      <c r="G2510" s="186">
        <v>2631.28</v>
      </c>
    </row>
    <row r="2511" spans="1:7" s="46" customFormat="1" ht="25.5" x14ac:dyDescent="0.25">
      <c r="A2511" s="385"/>
      <c r="B2511" s="388"/>
      <c r="C2511" s="111" t="s">
        <v>345</v>
      </c>
      <c r="D2511" s="84">
        <v>0</v>
      </c>
      <c r="E2511" s="206">
        <v>0</v>
      </c>
      <c r="F2511" s="253">
        <v>0</v>
      </c>
      <c r="G2511" s="186">
        <v>0</v>
      </c>
    </row>
    <row r="2512" spans="1:7" s="46" customFormat="1" ht="15" customHeight="1" x14ac:dyDescent="0.25">
      <c r="A2512" s="383"/>
      <c r="B2512" s="386" t="s">
        <v>601</v>
      </c>
      <c r="C2512" s="114" t="s">
        <v>343</v>
      </c>
      <c r="D2512" s="84">
        <f>D2513+D2514+D2515+D2516</f>
        <v>869.62</v>
      </c>
      <c r="E2512" s="206">
        <f>E2513+E2514+E2515+E2516</f>
        <v>0</v>
      </c>
      <c r="F2512" s="253">
        <f t="shared" si="471"/>
        <v>0</v>
      </c>
      <c r="G2512" s="186">
        <f>G2513+G2514+G2515+G2516</f>
        <v>0</v>
      </c>
    </row>
    <row r="2513" spans="1:7" s="46" customFormat="1" ht="38.25" x14ac:dyDescent="0.25">
      <c r="A2513" s="384"/>
      <c r="B2513" s="387"/>
      <c r="C2513" s="67" t="s">
        <v>344</v>
      </c>
      <c r="D2513" s="84">
        <v>0</v>
      </c>
      <c r="E2513" s="206">
        <v>0</v>
      </c>
      <c r="F2513" s="253">
        <v>0</v>
      </c>
      <c r="G2513" s="186">
        <v>0</v>
      </c>
    </row>
    <row r="2514" spans="1:7" s="46" customFormat="1" ht="51" x14ac:dyDescent="0.25">
      <c r="A2514" s="384"/>
      <c r="B2514" s="387"/>
      <c r="C2514" s="111" t="s">
        <v>83</v>
      </c>
      <c r="D2514" s="84">
        <v>0</v>
      </c>
      <c r="E2514" s="206">
        <v>0</v>
      </c>
      <c r="F2514" s="253">
        <v>0</v>
      </c>
      <c r="G2514" s="186">
        <v>0</v>
      </c>
    </row>
    <row r="2515" spans="1:7" s="46" customFormat="1" ht="51" x14ac:dyDescent="0.25">
      <c r="A2515" s="384"/>
      <c r="B2515" s="387"/>
      <c r="C2515" s="111" t="s">
        <v>339</v>
      </c>
      <c r="D2515" s="84">
        <v>869.62</v>
      </c>
      <c r="E2515" s="206">
        <v>0</v>
      </c>
      <c r="F2515" s="253">
        <f t="shared" si="471"/>
        <v>0</v>
      </c>
      <c r="G2515" s="186">
        <v>0</v>
      </c>
    </row>
    <row r="2516" spans="1:7" s="46" customFormat="1" ht="25.5" x14ac:dyDescent="0.25">
      <c r="A2516" s="385"/>
      <c r="B2516" s="388"/>
      <c r="C2516" s="111" t="s">
        <v>345</v>
      </c>
      <c r="D2516" s="84">
        <v>0</v>
      </c>
      <c r="E2516" s="206">
        <v>0</v>
      </c>
      <c r="F2516" s="253">
        <v>0</v>
      </c>
      <c r="G2516" s="186">
        <v>0</v>
      </c>
    </row>
    <row r="2517" spans="1:7" s="46" customFormat="1" ht="15" customHeight="1" x14ac:dyDescent="0.25">
      <c r="A2517" s="383"/>
      <c r="B2517" s="386" t="s">
        <v>602</v>
      </c>
      <c r="C2517" s="114" t="s">
        <v>343</v>
      </c>
      <c r="D2517" s="84">
        <f>D2518+D2519+D2520+D2521</f>
        <v>764.02</v>
      </c>
      <c r="E2517" s="206">
        <f>E2518+E2519+E2520+E2521</f>
        <v>0</v>
      </c>
      <c r="F2517" s="253">
        <f t="shared" si="471"/>
        <v>0</v>
      </c>
      <c r="G2517" s="186">
        <f>G2518+G2519+G2520+G2521</f>
        <v>0</v>
      </c>
    </row>
    <row r="2518" spans="1:7" s="46" customFormat="1" ht="38.25" x14ac:dyDescent="0.25">
      <c r="A2518" s="384"/>
      <c r="B2518" s="387"/>
      <c r="C2518" s="67" t="s">
        <v>344</v>
      </c>
      <c r="D2518" s="84">
        <v>0</v>
      </c>
      <c r="E2518" s="206">
        <v>0</v>
      </c>
      <c r="F2518" s="253">
        <v>0</v>
      </c>
      <c r="G2518" s="186">
        <v>0</v>
      </c>
    </row>
    <row r="2519" spans="1:7" s="46" customFormat="1" ht="51" x14ac:dyDescent="0.25">
      <c r="A2519" s="384"/>
      <c r="B2519" s="387"/>
      <c r="C2519" s="111" t="s">
        <v>83</v>
      </c>
      <c r="D2519" s="84">
        <v>0</v>
      </c>
      <c r="E2519" s="206">
        <v>0</v>
      </c>
      <c r="F2519" s="253">
        <v>0</v>
      </c>
      <c r="G2519" s="186">
        <v>0</v>
      </c>
    </row>
    <row r="2520" spans="1:7" s="46" customFormat="1" ht="51" x14ac:dyDescent="0.25">
      <c r="A2520" s="384"/>
      <c r="B2520" s="387"/>
      <c r="C2520" s="111" t="s">
        <v>339</v>
      </c>
      <c r="D2520" s="84">
        <v>764.02</v>
      </c>
      <c r="E2520" s="206">
        <v>0</v>
      </c>
      <c r="F2520" s="253">
        <f t="shared" ref="F2520:F2582" si="472">E2520/D2520</f>
        <v>0</v>
      </c>
      <c r="G2520" s="186">
        <v>0</v>
      </c>
    </row>
    <row r="2521" spans="1:7" s="46" customFormat="1" ht="25.5" x14ac:dyDescent="0.25">
      <c r="A2521" s="385"/>
      <c r="B2521" s="388"/>
      <c r="C2521" s="111" t="s">
        <v>345</v>
      </c>
      <c r="D2521" s="84">
        <v>0</v>
      </c>
      <c r="E2521" s="206">
        <v>0</v>
      </c>
      <c r="F2521" s="253">
        <v>0</v>
      </c>
      <c r="G2521" s="186">
        <v>0</v>
      </c>
    </row>
    <row r="2522" spans="1:7" s="46" customFormat="1" ht="15" customHeight="1" x14ac:dyDescent="0.25">
      <c r="A2522" s="383"/>
      <c r="B2522" s="386" t="s">
        <v>603</v>
      </c>
      <c r="C2522" s="114" t="s">
        <v>343</v>
      </c>
      <c r="D2522" s="84">
        <f>D2523+D2524+D2525+D2526</f>
        <v>1624.4</v>
      </c>
      <c r="E2522" s="206">
        <f>E2523+E2524+E2525+E2526</f>
        <v>0</v>
      </c>
      <c r="F2522" s="253">
        <f t="shared" si="472"/>
        <v>0</v>
      </c>
      <c r="G2522" s="186">
        <f>G2523+G2524+G2525+G2526</f>
        <v>0</v>
      </c>
    </row>
    <row r="2523" spans="1:7" s="46" customFormat="1" ht="38.25" x14ac:dyDescent="0.25">
      <c r="A2523" s="384"/>
      <c r="B2523" s="387"/>
      <c r="C2523" s="67" t="s">
        <v>344</v>
      </c>
      <c r="D2523" s="84">
        <v>0</v>
      </c>
      <c r="E2523" s="206">
        <v>0</v>
      </c>
      <c r="F2523" s="253">
        <v>0</v>
      </c>
      <c r="G2523" s="186">
        <v>0</v>
      </c>
    </row>
    <row r="2524" spans="1:7" s="46" customFormat="1" ht="51" x14ac:dyDescent="0.25">
      <c r="A2524" s="384"/>
      <c r="B2524" s="387"/>
      <c r="C2524" s="111" t="s">
        <v>83</v>
      </c>
      <c r="D2524" s="84">
        <v>0</v>
      </c>
      <c r="E2524" s="206">
        <v>0</v>
      </c>
      <c r="F2524" s="253">
        <v>0</v>
      </c>
      <c r="G2524" s="186">
        <v>0</v>
      </c>
    </row>
    <row r="2525" spans="1:7" s="46" customFormat="1" ht="51" x14ac:dyDescent="0.25">
      <c r="A2525" s="384"/>
      <c r="B2525" s="387"/>
      <c r="C2525" s="111" t="s">
        <v>339</v>
      </c>
      <c r="D2525" s="84">
        <v>1624.4</v>
      </c>
      <c r="E2525" s="206">
        <v>0</v>
      </c>
      <c r="F2525" s="253">
        <f t="shared" si="472"/>
        <v>0</v>
      </c>
      <c r="G2525" s="186">
        <v>0</v>
      </c>
    </row>
    <row r="2526" spans="1:7" s="46" customFormat="1" ht="25.5" x14ac:dyDescent="0.25">
      <c r="A2526" s="385"/>
      <c r="B2526" s="388"/>
      <c r="C2526" s="111" t="s">
        <v>345</v>
      </c>
      <c r="D2526" s="84">
        <v>0</v>
      </c>
      <c r="E2526" s="206">
        <v>0</v>
      </c>
      <c r="F2526" s="253">
        <v>0</v>
      </c>
      <c r="G2526" s="186">
        <v>0</v>
      </c>
    </row>
    <row r="2527" spans="1:7" s="46" customFormat="1" ht="15" customHeight="1" x14ac:dyDescent="0.25">
      <c r="A2527" s="383"/>
      <c r="B2527" s="386" t="s">
        <v>604</v>
      </c>
      <c r="C2527" s="114" t="s">
        <v>343</v>
      </c>
      <c r="D2527" s="84">
        <f>D2528+D2529+D2530+D2531</f>
        <v>3067.55</v>
      </c>
      <c r="E2527" s="206">
        <f>E2528+E2529+E2530+E2531</f>
        <v>0</v>
      </c>
      <c r="F2527" s="253">
        <f t="shared" si="472"/>
        <v>0</v>
      </c>
      <c r="G2527" s="186">
        <f>G2528+G2529+G2530+G2531</f>
        <v>0</v>
      </c>
    </row>
    <row r="2528" spans="1:7" s="46" customFormat="1" ht="38.25" x14ac:dyDescent="0.25">
      <c r="A2528" s="384"/>
      <c r="B2528" s="387"/>
      <c r="C2528" s="67" t="s">
        <v>344</v>
      </c>
      <c r="D2528" s="84">
        <v>0</v>
      </c>
      <c r="E2528" s="206">
        <v>0</v>
      </c>
      <c r="F2528" s="253">
        <v>0</v>
      </c>
      <c r="G2528" s="186">
        <v>0</v>
      </c>
    </row>
    <row r="2529" spans="1:7" s="46" customFormat="1" ht="51" x14ac:dyDescent="0.25">
      <c r="A2529" s="384"/>
      <c r="B2529" s="387"/>
      <c r="C2529" s="111" t="s">
        <v>83</v>
      </c>
      <c r="D2529" s="84">
        <v>0</v>
      </c>
      <c r="E2529" s="206">
        <v>0</v>
      </c>
      <c r="F2529" s="253">
        <v>0</v>
      </c>
      <c r="G2529" s="186">
        <v>0</v>
      </c>
    </row>
    <row r="2530" spans="1:7" s="46" customFormat="1" ht="51" x14ac:dyDescent="0.25">
      <c r="A2530" s="384"/>
      <c r="B2530" s="387"/>
      <c r="C2530" s="111" t="s">
        <v>339</v>
      </c>
      <c r="D2530" s="84">
        <v>3067.55</v>
      </c>
      <c r="E2530" s="206">
        <v>0</v>
      </c>
      <c r="F2530" s="253">
        <f t="shared" si="472"/>
        <v>0</v>
      </c>
      <c r="G2530" s="186">
        <v>0</v>
      </c>
    </row>
    <row r="2531" spans="1:7" s="46" customFormat="1" ht="25.5" x14ac:dyDescent="0.25">
      <c r="A2531" s="385"/>
      <c r="B2531" s="388"/>
      <c r="C2531" s="111" t="s">
        <v>345</v>
      </c>
      <c r="D2531" s="84">
        <v>0</v>
      </c>
      <c r="E2531" s="206">
        <v>0</v>
      </c>
      <c r="F2531" s="253">
        <v>0</v>
      </c>
      <c r="G2531" s="186">
        <v>0</v>
      </c>
    </row>
    <row r="2532" spans="1:7" s="46" customFormat="1" ht="15" customHeight="1" x14ac:dyDescent="0.25">
      <c r="A2532" s="383"/>
      <c r="B2532" s="386" t="s">
        <v>605</v>
      </c>
      <c r="C2532" s="114" t="s">
        <v>343</v>
      </c>
      <c r="D2532" s="84">
        <f>D2533+D2534+D2535+D2536</f>
        <v>2358.11</v>
      </c>
      <c r="E2532" s="206">
        <f>E2533+E2534+E2535+E2536</f>
        <v>0</v>
      </c>
      <c r="F2532" s="253">
        <f t="shared" si="472"/>
        <v>0</v>
      </c>
      <c r="G2532" s="186">
        <f>G2533+G2534+G2535+G2536</f>
        <v>0</v>
      </c>
    </row>
    <row r="2533" spans="1:7" s="46" customFormat="1" ht="38.25" x14ac:dyDescent="0.25">
      <c r="A2533" s="384"/>
      <c r="B2533" s="387"/>
      <c r="C2533" s="67" t="s">
        <v>344</v>
      </c>
      <c r="D2533" s="84">
        <v>0</v>
      </c>
      <c r="E2533" s="206">
        <v>0</v>
      </c>
      <c r="F2533" s="253">
        <v>0</v>
      </c>
      <c r="G2533" s="186">
        <v>0</v>
      </c>
    </row>
    <row r="2534" spans="1:7" s="46" customFormat="1" ht="51" x14ac:dyDescent="0.25">
      <c r="A2534" s="384"/>
      <c r="B2534" s="387"/>
      <c r="C2534" s="111" t="s">
        <v>83</v>
      </c>
      <c r="D2534" s="84">
        <v>0</v>
      </c>
      <c r="E2534" s="206">
        <v>0</v>
      </c>
      <c r="F2534" s="253">
        <v>0</v>
      </c>
      <c r="G2534" s="186">
        <v>0</v>
      </c>
    </row>
    <row r="2535" spans="1:7" s="46" customFormat="1" ht="51" x14ac:dyDescent="0.25">
      <c r="A2535" s="384"/>
      <c r="B2535" s="387"/>
      <c r="C2535" s="111" t="s">
        <v>339</v>
      </c>
      <c r="D2535" s="84">
        <v>2358.11</v>
      </c>
      <c r="E2535" s="206">
        <v>0</v>
      </c>
      <c r="F2535" s="253">
        <f t="shared" si="472"/>
        <v>0</v>
      </c>
      <c r="G2535" s="186">
        <v>0</v>
      </c>
    </row>
    <row r="2536" spans="1:7" s="46" customFormat="1" ht="25.5" x14ac:dyDescent="0.25">
      <c r="A2536" s="385"/>
      <c r="B2536" s="388"/>
      <c r="C2536" s="111" t="s">
        <v>345</v>
      </c>
      <c r="D2536" s="84">
        <v>0</v>
      </c>
      <c r="E2536" s="206">
        <v>0</v>
      </c>
      <c r="F2536" s="253">
        <v>0</v>
      </c>
      <c r="G2536" s="186">
        <v>0</v>
      </c>
    </row>
    <row r="2537" spans="1:7" s="46" customFormat="1" ht="15" customHeight="1" x14ac:dyDescent="0.25">
      <c r="A2537" s="383"/>
      <c r="B2537" s="386" t="s">
        <v>606</v>
      </c>
      <c r="C2537" s="114" t="s">
        <v>343</v>
      </c>
      <c r="D2537" s="84">
        <f>D2538+D2539+D2540+D2541</f>
        <v>1048.48</v>
      </c>
      <c r="E2537" s="206">
        <f>E2538+E2539+E2540+E2541</f>
        <v>0</v>
      </c>
      <c r="F2537" s="253">
        <f t="shared" si="472"/>
        <v>0</v>
      </c>
      <c r="G2537" s="186">
        <f>G2538+G2539+G2540+G2541</f>
        <v>0</v>
      </c>
    </row>
    <row r="2538" spans="1:7" ht="15" customHeight="1" x14ac:dyDescent="0.25">
      <c r="A2538" s="384"/>
      <c r="B2538" s="387"/>
      <c r="C2538" s="67" t="s">
        <v>344</v>
      </c>
      <c r="D2538" s="84">
        <v>0</v>
      </c>
      <c r="E2538" s="206">
        <v>0</v>
      </c>
      <c r="F2538" s="253">
        <v>0</v>
      </c>
      <c r="G2538" s="186">
        <v>0</v>
      </c>
    </row>
    <row r="2539" spans="1:7" ht="51" x14ac:dyDescent="0.25">
      <c r="A2539" s="384"/>
      <c r="B2539" s="387"/>
      <c r="C2539" s="111" t="s">
        <v>83</v>
      </c>
      <c r="D2539" s="84">
        <v>0</v>
      </c>
      <c r="E2539" s="206">
        <v>0</v>
      </c>
      <c r="F2539" s="253">
        <v>0</v>
      </c>
      <c r="G2539" s="186">
        <v>0</v>
      </c>
    </row>
    <row r="2540" spans="1:7" ht="51" x14ac:dyDescent="0.25">
      <c r="A2540" s="384"/>
      <c r="B2540" s="387"/>
      <c r="C2540" s="111" t="s">
        <v>339</v>
      </c>
      <c r="D2540" s="84">
        <v>1048.48</v>
      </c>
      <c r="E2540" s="206">
        <v>0</v>
      </c>
      <c r="F2540" s="253">
        <f t="shared" si="472"/>
        <v>0</v>
      </c>
      <c r="G2540" s="186">
        <v>0</v>
      </c>
    </row>
    <row r="2541" spans="1:7" ht="25.5" x14ac:dyDescent="0.25">
      <c r="A2541" s="385"/>
      <c r="B2541" s="388"/>
      <c r="C2541" s="111" t="s">
        <v>345</v>
      </c>
      <c r="D2541" s="84">
        <v>0</v>
      </c>
      <c r="E2541" s="206">
        <v>0</v>
      </c>
      <c r="F2541" s="253">
        <v>0</v>
      </c>
      <c r="G2541" s="186">
        <v>0</v>
      </c>
    </row>
    <row r="2542" spans="1:7" ht="15" customHeight="1" x14ac:dyDescent="0.25">
      <c r="A2542" s="383"/>
      <c r="B2542" s="386" t="s">
        <v>607</v>
      </c>
      <c r="C2542" s="114" t="s">
        <v>343</v>
      </c>
      <c r="D2542" s="84">
        <f>D2543+D2544+D2545+D2546</f>
        <v>3813.68</v>
      </c>
      <c r="E2542" s="206">
        <f>E2543+E2544+E2545+E2546</f>
        <v>3813.68</v>
      </c>
      <c r="F2542" s="253">
        <f t="shared" si="472"/>
        <v>1</v>
      </c>
      <c r="G2542" s="186">
        <f>G2543+G2544+G2545+G2546</f>
        <v>3813.68</v>
      </c>
    </row>
    <row r="2543" spans="1:7" ht="15" customHeight="1" x14ac:dyDescent="0.25">
      <c r="A2543" s="384"/>
      <c r="B2543" s="387"/>
      <c r="C2543" s="67" t="s">
        <v>344</v>
      </c>
      <c r="D2543" s="84">
        <v>0</v>
      </c>
      <c r="E2543" s="206">
        <v>0</v>
      </c>
      <c r="F2543" s="253">
        <v>0</v>
      </c>
      <c r="G2543" s="186">
        <v>0</v>
      </c>
    </row>
    <row r="2544" spans="1:7" ht="51" x14ac:dyDescent="0.25">
      <c r="A2544" s="384"/>
      <c r="B2544" s="387"/>
      <c r="C2544" s="111" t="s">
        <v>83</v>
      </c>
      <c r="D2544" s="84">
        <v>0</v>
      </c>
      <c r="E2544" s="206">
        <v>0</v>
      </c>
      <c r="F2544" s="253">
        <v>0</v>
      </c>
      <c r="G2544" s="186">
        <v>0</v>
      </c>
    </row>
    <row r="2545" spans="1:7" ht="51" x14ac:dyDescent="0.25">
      <c r="A2545" s="384"/>
      <c r="B2545" s="387"/>
      <c r="C2545" s="111" t="s">
        <v>339</v>
      </c>
      <c r="D2545" s="84">
        <v>3813.68</v>
      </c>
      <c r="E2545" s="206">
        <v>3813.68</v>
      </c>
      <c r="F2545" s="253">
        <f t="shared" si="472"/>
        <v>1</v>
      </c>
      <c r="G2545" s="186">
        <v>3813.68</v>
      </c>
    </row>
    <row r="2546" spans="1:7" ht="25.5" x14ac:dyDescent="0.25">
      <c r="A2546" s="385"/>
      <c r="B2546" s="388"/>
      <c r="C2546" s="111" t="s">
        <v>345</v>
      </c>
      <c r="D2546" s="84">
        <v>0</v>
      </c>
      <c r="E2546" s="206">
        <v>0</v>
      </c>
      <c r="F2546" s="253">
        <v>0</v>
      </c>
      <c r="G2546" s="186">
        <v>0</v>
      </c>
    </row>
    <row r="2547" spans="1:7" ht="15" customHeight="1" x14ac:dyDescent="0.25">
      <c r="A2547" s="383"/>
      <c r="B2547" s="386" t="s">
        <v>608</v>
      </c>
      <c r="C2547" s="114" t="s">
        <v>343</v>
      </c>
      <c r="D2547" s="84">
        <f>D2548+D2549+D2550+D2551</f>
        <v>2852.22</v>
      </c>
      <c r="E2547" s="206">
        <f>E2548+E2549+E2550+E2551</f>
        <v>0</v>
      </c>
      <c r="F2547" s="253">
        <f t="shared" si="472"/>
        <v>0</v>
      </c>
      <c r="G2547" s="186">
        <f>G2548+G2549+G2550+G2551</f>
        <v>0</v>
      </c>
    </row>
    <row r="2548" spans="1:7" ht="15" customHeight="1" x14ac:dyDescent="0.25">
      <c r="A2548" s="384"/>
      <c r="B2548" s="387"/>
      <c r="C2548" s="67" t="s">
        <v>344</v>
      </c>
      <c r="D2548" s="84">
        <v>0</v>
      </c>
      <c r="E2548" s="206">
        <v>0</v>
      </c>
      <c r="F2548" s="253">
        <v>0</v>
      </c>
      <c r="G2548" s="186">
        <v>0</v>
      </c>
    </row>
    <row r="2549" spans="1:7" ht="51" x14ac:dyDescent="0.25">
      <c r="A2549" s="384"/>
      <c r="B2549" s="387"/>
      <c r="C2549" s="111" t="s">
        <v>83</v>
      </c>
      <c r="D2549" s="84">
        <v>0</v>
      </c>
      <c r="E2549" s="206">
        <v>0</v>
      </c>
      <c r="F2549" s="253">
        <v>0</v>
      </c>
      <c r="G2549" s="186">
        <v>0</v>
      </c>
    </row>
    <row r="2550" spans="1:7" ht="51" x14ac:dyDescent="0.25">
      <c r="A2550" s="384"/>
      <c r="B2550" s="387"/>
      <c r="C2550" s="111" t="s">
        <v>339</v>
      </c>
      <c r="D2550" s="84">
        <v>2852.22</v>
      </c>
      <c r="E2550" s="206">
        <v>0</v>
      </c>
      <c r="F2550" s="253">
        <f t="shared" si="472"/>
        <v>0</v>
      </c>
      <c r="G2550" s="186">
        <v>0</v>
      </c>
    </row>
    <row r="2551" spans="1:7" ht="25.5" x14ac:dyDescent="0.25">
      <c r="A2551" s="385"/>
      <c r="B2551" s="388"/>
      <c r="C2551" s="111" t="s">
        <v>345</v>
      </c>
      <c r="D2551" s="84">
        <v>0</v>
      </c>
      <c r="E2551" s="206">
        <v>0</v>
      </c>
      <c r="F2551" s="253">
        <v>0</v>
      </c>
      <c r="G2551" s="186">
        <v>0</v>
      </c>
    </row>
    <row r="2552" spans="1:7" ht="15" customHeight="1" x14ac:dyDescent="0.25">
      <c r="A2552" s="383"/>
      <c r="B2552" s="386" t="s">
        <v>609</v>
      </c>
      <c r="C2552" s="114" t="s">
        <v>343</v>
      </c>
      <c r="D2552" s="84">
        <f>D2553+D2554+D2555+D2556</f>
        <v>5789.28</v>
      </c>
      <c r="E2552" s="206">
        <f>E2553+E2554+E2555+E2556</f>
        <v>0</v>
      </c>
      <c r="F2552" s="253">
        <f t="shared" si="472"/>
        <v>0</v>
      </c>
      <c r="G2552" s="186">
        <f>G2553+G2554+G2555+G2556</f>
        <v>0</v>
      </c>
    </row>
    <row r="2553" spans="1:7" ht="15" customHeight="1" x14ac:dyDescent="0.25">
      <c r="A2553" s="384"/>
      <c r="B2553" s="387"/>
      <c r="C2553" s="67" t="s">
        <v>344</v>
      </c>
      <c r="D2553" s="84">
        <v>0</v>
      </c>
      <c r="E2553" s="206">
        <v>0</v>
      </c>
      <c r="F2553" s="253">
        <v>0</v>
      </c>
      <c r="G2553" s="186">
        <v>0</v>
      </c>
    </row>
    <row r="2554" spans="1:7" ht="51" x14ac:dyDescent="0.25">
      <c r="A2554" s="384"/>
      <c r="B2554" s="387"/>
      <c r="C2554" s="111" t="s">
        <v>83</v>
      </c>
      <c r="D2554" s="84">
        <v>0</v>
      </c>
      <c r="E2554" s="206">
        <v>0</v>
      </c>
      <c r="F2554" s="253">
        <v>0</v>
      </c>
      <c r="G2554" s="186">
        <v>0</v>
      </c>
    </row>
    <row r="2555" spans="1:7" ht="51" x14ac:dyDescent="0.25">
      <c r="A2555" s="384"/>
      <c r="B2555" s="387"/>
      <c r="C2555" s="111" t="s">
        <v>339</v>
      </c>
      <c r="D2555" s="84">
        <v>5789.28</v>
      </c>
      <c r="E2555" s="206">
        <v>0</v>
      </c>
      <c r="F2555" s="253">
        <f t="shared" si="472"/>
        <v>0</v>
      </c>
      <c r="G2555" s="186">
        <v>0</v>
      </c>
    </row>
    <row r="2556" spans="1:7" ht="25.5" x14ac:dyDescent="0.25">
      <c r="A2556" s="385"/>
      <c r="B2556" s="388"/>
      <c r="C2556" s="111" t="s">
        <v>345</v>
      </c>
      <c r="D2556" s="84">
        <v>0</v>
      </c>
      <c r="E2556" s="206">
        <v>0</v>
      </c>
      <c r="F2556" s="253">
        <v>0</v>
      </c>
      <c r="G2556" s="186">
        <v>0</v>
      </c>
    </row>
    <row r="2557" spans="1:7" ht="15" customHeight="1" x14ac:dyDescent="0.25">
      <c r="A2557" s="383"/>
      <c r="B2557" s="386" t="s">
        <v>610</v>
      </c>
      <c r="C2557" s="114" t="s">
        <v>343</v>
      </c>
      <c r="D2557" s="84">
        <f>D2558+D2559+D2560+D2561</f>
        <v>2991.57</v>
      </c>
      <c r="E2557" s="206">
        <f>E2558+E2559+E2560+E2561</f>
        <v>0</v>
      </c>
      <c r="F2557" s="253">
        <f t="shared" si="472"/>
        <v>0</v>
      </c>
      <c r="G2557" s="186">
        <f>G2558+G2559+G2560+G2561</f>
        <v>0</v>
      </c>
    </row>
    <row r="2558" spans="1:7" ht="45.75" customHeight="1" x14ac:dyDescent="0.25">
      <c r="A2558" s="384"/>
      <c r="B2558" s="387"/>
      <c r="C2558" s="67" t="s">
        <v>344</v>
      </c>
      <c r="D2558" s="84">
        <v>0</v>
      </c>
      <c r="E2558" s="206">
        <v>0</v>
      </c>
      <c r="F2558" s="253">
        <v>0</v>
      </c>
      <c r="G2558" s="186">
        <v>0</v>
      </c>
    </row>
    <row r="2559" spans="1:7" ht="51" x14ac:dyDescent="0.25">
      <c r="A2559" s="384"/>
      <c r="B2559" s="387"/>
      <c r="C2559" s="111" t="s">
        <v>83</v>
      </c>
      <c r="D2559" s="84">
        <v>0</v>
      </c>
      <c r="E2559" s="206">
        <v>0</v>
      </c>
      <c r="F2559" s="253">
        <v>0</v>
      </c>
      <c r="G2559" s="186">
        <v>0</v>
      </c>
    </row>
    <row r="2560" spans="1:7" ht="51" x14ac:dyDescent="0.25">
      <c r="A2560" s="384"/>
      <c r="B2560" s="387"/>
      <c r="C2560" s="111" t="s">
        <v>339</v>
      </c>
      <c r="D2560" s="84">
        <v>2991.57</v>
      </c>
      <c r="E2560" s="206">
        <v>0</v>
      </c>
      <c r="F2560" s="253">
        <f t="shared" si="472"/>
        <v>0</v>
      </c>
      <c r="G2560" s="186">
        <v>0</v>
      </c>
    </row>
    <row r="2561" spans="1:7" ht="25.5" x14ac:dyDescent="0.25">
      <c r="A2561" s="385"/>
      <c r="B2561" s="388"/>
      <c r="C2561" s="111" t="s">
        <v>345</v>
      </c>
      <c r="D2561" s="84">
        <v>0</v>
      </c>
      <c r="E2561" s="206">
        <v>0</v>
      </c>
      <c r="F2561" s="253">
        <v>0</v>
      </c>
      <c r="G2561" s="186">
        <v>0</v>
      </c>
    </row>
    <row r="2562" spans="1:7" ht="15" customHeight="1" x14ac:dyDescent="0.25">
      <c r="A2562" s="383"/>
      <c r="B2562" s="386" t="s">
        <v>611</v>
      </c>
      <c r="C2562" s="114" t="s">
        <v>343</v>
      </c>
      <c r="D2562" s="84">
        <f>D2563+D2564+D2565+D2566</f>
        <v>8458.73</v>
      </c>
      <c r="E2562" s="206">
        <f>E2563+E2564+E2565+E2566</f>
        <v>0</v>
      </c>
      <c r="F2562" s="253">
        <f t="shared" si="472"/>
        <v>0</v>
      </c>
      <c r="G2562" s="186">
        <f>G2563+G2564+G2565+G2566</f>
        <v>0</v>
      </c>
    </row>
    <row r="2563" spans="1:7" ht="51.75" customHeight="1" x14ac:dyDescent="0.25">
      <c r="A2563" s="384"/>
      <c r="B2563" s="387"/>
      <c r="C2563" s="67" t="s">
        <v>344</v>
      </c>
      <c r="D2563" s="84">
        <v>0</v>
      </c>
      <c r="E2563" s="206">
        <v>0</v>
      </c>
      <c r="F2563" s="253">
        <v>0</v>
      </c>
      <c r="G2563" s="186">
        <v>0</v>
      </c>
    </row>
    <row r="2564" spans="1:7" ht="51" x14ac:dyDescent="0.25">
      <c r="A2564" s="384"/>
      <c r="B2564" s="387"/>
      <c r="C2564" s="111" t="s">
        <v>83</v>
      </c>
      <c r="D2564" s="84">
        <v>0</v>
      </c>
      <c r="E2564" s="206">
        <v>0</v>
      </c>
      <c r="F2564" s="253">
        <v>0</v>
      </c>
      <c r="G2564" s="186">
        <v>0</v>
      </c>
    </row>
    <row r="2565" spans="1:7" ht="51" x14ac:dyDescent="0.25">
      <c r="A2565" s="384"/>
      <c r="B2565" s="387"/>
      <c r="C2565" s="111" t="s">
        <v>339</v>
      </c>
      <c r="D2565" s="84">
        <v>8458.73</v>
      </c>
      <c r="E2565" s="206">
        <v>0</v>
      </c>
      <c r="F2565" s="253">
        <f t="shared" si="472"/>
        <v>0</v>
      </c>
      <c r="G2565" s="186">
        <v>0</v>
      </c>
    </row>
    <row r="2566" spans="1:7" ht="25.5" x14ac:dyDescent="0.25">
      <c r="A2566" s="385"/>
      <c r="B2566" s="388"/>
      <c r="C2566" s="111" t="s">
        <v>345</v>
      </c>
      <c r="D2566" s="84">
        <v>0</v>
      </c>
      <c r="E2566" s="206">
        <v>0</v>
      </c>
      <c r="F2566" s="253">
        <v>0</v>
      </c>
      <c r="G2566" s="186">
        <v>0</v>
      </c>
    </row>
    <row r="2567" spans="1:7" ht="15" customHeight="1" x14ac:dyDescent="0.25">
      <c r="A2567" s="383"/>
      <c r="B2567" s="386" t="s">
        <v>612</v>
      </c>
      <c r="C2567" s="114" t="s">
        <v>343</v>
      </c>
      <c r="D2567" s="84">
        <f>D2568+D2569+D2570+D2571</f>
        <v>5124.7299999999996</v>
      </c>
      <c r="E2567" s="206">
        <f>E2568+E2569+E2570+E2571</f>
        <v>0</v>
      </c>
      <c r="F2567" s="253">
        <f t="shared" si="472"/>
        <v>0</v>
      </c>
      <c r="G2567" s="186">
        <f>G2568+G2569+G2570+G2571</f>
        <v>0</v>
      </c>
    </row>
    <row r="2568" spans="1:7" ht="40.5" customHeight="1" x14ac:dyDescent="0.25">
      <c r="A2568" s="384"/>
      <c r="B2568" s="387"/>
      <c r="C2568" s="67" t="s">
        <v>344</v>
      </c>
      <c r="D2568" s="84">
        <v>0</v>
      </c>
      <c r="E2568" s="206">
        <v>0</v>
      </c>
      <c r="F2568" s="253">
        <v>0</v>
      </c>
      <c r="G2568" s="186">
        <v>0</v>
      </c>
    </row>
    <row r="2569" spans="1:7" ht="51" x14ac:dyDescent="0.25">
      <c r="A2569" s="384"/>
      <c r="B2569" s="387"/>
      <c r="C2569" s="111" t="s">
        <v>83</v>
      </c>
      <c r="D2569" s="84">
        <v>0</v>
      </c>
      <c r="E2569" s="206">
        <v>0</v>
      </c>
      <c r="F2569" s="253">
        <v>0</v>
      </c>
      <c r="G2569" s="186">
        <v>0</v>
      </c>
    </row>
    <row r="2570" spans="1:7" ht="51" x14ac:dyDescent="0.25">
      <c r="A2570" s="384"/>
      <c r="B2570" s="387"/>
      <c r="C2570" s="111" t="s">
        <v>339</v>
      </c>
      <c r="D2570" s="84">
        <v>5124.7299999999996</v>
      </c>
      <c r="E2570" s="206">
        <v>0</v>
      </c>
      <c r="F2570" s="253">
        <f t="shared" si="472"/>
        <v>0</v>
      </c>
      <c r="G2570" s="186">
        <v>0</v>
      </c>
    </row>
    <row r="2571" spans="1:7" ht="25.5" x14ac:dyDescent="0.25">
      <c r="A2571" s="385"/>
      <c r="B2571" s="388"/>
      <c r="C2571" s="111" t="s">
        <v>345</v>
      </c>
      <c r="D2571" s="84">
        <v>0</v>
      </c>
      <c r="E2571" s="206">
        <v>0</v>
      </c>
      <c r="F2571" s="253">
        <v>0</v>
      </c>
      <c r="G2571" s="186">
        <v>0</v>
      </c>
    </row>
    <row r="2572" spans="1:7" ht="15" customHeight="1" x14ac:dyDescent="0.25">
      <c r="A2572" s="383"/>
      <c r="B2572" s="386" t="s">
        <v>613</v>
      </c>
      <c r="C2572" s="114" t="s">
        <v>343</v>
      </c>
      <c r="D2572" s="84">
        <f>D2573+D2574+D2575+D2576</f>
        <v>8909.89</v>
      </c>
      <c r="E2572" s="206">
        <f>E2573+E2574+E2575+E2576</f>
        <v>0</v>
      </c>
      <c r="F2572" s="253">
        <f t="shared" si="472"/>
        <v>0</v>
      </c>
      <c r="G2572" s="186">
        <f>G2573+G2574+G2575+G2576</f>
        <v>0</v>
      </c>
    </row>
    <row r="2573" spans="1:7" ht="38.25" customHeight="1" x14ac:dyDescent="0.25">
      <c r="A2573" s="384"/>
      <c r="B2573" s="387"/>
      <c r="C2573" s="67" t="s">
        <v>344</v>
      </c>
      <c r="D2573" s="84">
        <v>0</v>
      </c>
      <c r="E2573" s="206">
        <v>0</v>
      </c>
      <c r="F2573" s="253">
        <v>0</v>
      </c>
      <c r="G2573" s="186">
        <v>0</v>
      </c>
    </row>
    <row r="2574" spans="1:7" s="46" customFormat="1" ht="42" customHeight="1" x14ac:dyDescent="0.25">
      <c r="A2574" s="384"/>
      <c r="B2574" s="387"/>
      <c r="C2574" s="111" t="s">
        <v>83</v>
      </c>
      <c r="D2574" s="84">
        <v>0</v>
      </c>
      <c r="E2574" s="206">
        <v>0</v>
      </c>
      <c r="F2574" s="253">
        <v>0</v>
      </c>
      <c r="G2574" s="186">
        <v>0</v>
      </c>
    </row>
    <row r="2575" spans="1:7" s="46" customFormat="1" ht="42" customHeight="1" x14ac:dyDescent="0.25">
      <c r="A2575" s="384"/>
      <c r="B2575" s="387"/>
      <c r="C2575" s="111" t="s">
        <v>339</v>
      </c>
      <c r="D2575" s="84">
        <v>8909.89</v>
      </c>
      <c r="E2575" s="206">
        <v>0</v>
      </c>
      <c r="F2575" s="253">
        <f t="shared" si="472"/>
        <v>0</v>
      </c>
      <c r="G2575" s="186">
        <v>0</v>
      </c>
    </row>
    <row r="2576" spans="1:7" s="46" customFormat="1" ht="30" customHeight="1" x14ac:dyDescent="0.25">
      <c r="A2576" s="385"/>
      <c r="B2576" s="388"/>
      <c r="C2576" s="111" t="s">
        <v>345</v>
      </c>
      <c r="D2576" s="84">
        <v>0</v>
      </c>
      <c r="E2576" s="206">
        <v>0</v>
      </c>
      <c r="F2576" s="253">
        <v>0</v>
      </c>
      <c r="G2576" s="186">
        <v>0</v>
      </c>
    </row>
    <row r="2577" spans="1:7" s="46" customFormat="1" ht="15" customHeight="1" x14ac:dyDescent="0.25">
      <c r="A2577" s="383"/>
      <c r="B2577" s="386" t="s">
        <v>614</v>
      </c>
      <c r="C2577" s="114" t="s">
        <v>343</v>
      </c>
      <c r="D2577" s="84">
        <f>D2578+D2579+D2580+D2581</f>
        <v>1643.49</v>
      </c>
      <c r="E2577" s="206">
        <f>E2578+E2579+E2580+E2581</f>
        <v>0</v>
      </c>
      <c r="F2577" s="253">
        <f t="shared" si="472"/>
        <v>0</v>
      </c>
      <c r="G2577" s="186">
        <f>G2578+G2579+G2580+G2581</f>
        <v>0</v>
      </c>
    </row>
    <row r="2578" spans="1:7" s="46" customFormat="1" ht="39.75" customHeight="1" x14ac:dyDescent="0.25">
      <c r="A2578" s="384"/>
      <c r="B2578" s="387"/>
      <c r="C2578" s="67" t="s">
        <v>344</v>
      </c>
      <c r="D2578" s="84">
        <v>0</v>
      </c>
      <c r="E2578" s="206">
        <v>0</v>
      </c>
      <c r="F2578" s="253">
        <v>0</v>
      </c>
      <c r="G2578" s="186">
        <v>0</v>
      </c>
    </row>
    <row r="2579" spans="1:7" s="46" customFormat="1" ht="39.75" customHeight="1" x14ac:dyDescent="0.25">
      <c r="A2579" s="384"/>
      <c r="B2579" s="387"/>
      <c r="C2579" s="111" t="s">
        <v>83</v>
      </c>
      <c r="D2579" s="84">
        <v>0</v>
      </c>
      <c r="E2579" s="206">
        <v>0</v>
      </c>
      <c r="F2579" s="253">
        <v>0</v>
      </c>
      <c r="G2579" s="186">
        <v>0</v>
      </c>
    </row>
    <row r="2580" spans="1:7" s="46" customFormat="1" ht="41.25" customHeight="1" x14ac:dyDescent="0.25">
      <c r="A2580" s="384"/>
      <c r="B2580" s="387"/>
      <c r="C2580" s="111" t="s">
        <v>339</v>
      </c>
      <c r="D2580" s="84">
        <v>1643.49</v>
      </c>
      <c r="E2580" s="206">
        <v>0</v>
      </c>
      <c r="F2580" s="253">
        <f t="shared" si="472"/>
        <v>0</v>
      </c>
      <c r="G2580" s="186">
        <v>0</v>
      </c>
    </row>
    <row r="2581" spans="1:7" s="46" customFormat="1" ht="27.75" customHeight="1" x14ac:dyDescent="0.25">
      <c r="A2581" s="385"/>
      <c r="B2581" s="388"/>
      <c r="C2581" s="111" t="s">
        <v>345</v>
      </c>
      <c r="D2581" s="84">
        <v>0</v>
      </c>
      <c r="E2581" s="206">
        <v>0</v>
      </c>
      <c r="F2581" s="253">
        <v>0</v>
      </c>
      <c r="G2581" s="186">
        <v>0</v>
      </c>
    </row>
    <row r="2582" spans="1:7" s="46" customFormat="1" ht="15" customHeight="1" x14ac:dyDescent="0.25">
      <c r="A2582" s="383"/>
      <c r="B2582" s="386" t="s">
        <v>615</v>
      </c>
      <c r="C2582" s="114" t="s">
        <v>343</v>
      </c>
      <c r="D2582" s="84">
        <f>D2583+D2584+D2585+D2586</f>
        <v>578.29999999999995</v>
      </c>
      <c r="E2582" s="206">
        <f>E2583+E2584+E2585+E2586</f>
        <v>0</v>
      </c>
      <c r="F2582" s="253">
        <f t="shared" si="472"/>
        <v>0</v>
      </c>
      <c r="G2582" s="186">
        <f>G2583+G2584+G2585+G2586</f>
        <v>0</v>
      </c>
    </row>
    <row r="2583" spans="1:7" s="46" customFormat="1" ht="42" customHeight="1" x14ac:dyDescent="0.25">
      <c r="A2583" s="384"/>
      <c r="B2583" s="387"/>
      <c r="C2583" s="67" t="s">
        <v>344</v>
      </c>
      <c r="D2583" s="84">
        <v>0</v>
      </c>
      <c r="E2583" s="206">
        <v>0</v>
      </c>
      <c r="F2583" s="253">
        <v>0</v>
      </c>
      <c r="G2583" s="186">
        <v>0</v>
      </c>
    </row>
    <row r="2584" spans="1:7" s="46" customFormat="1" ht="55.5" customHeight="1" x14ac:dyDescent="0.25">
      <c r="A2584" s="384"/>
      <c r="B2584" s="387"/>
      <c r="C2584" s="111" t="s">
        <v>83</v>
      </c>
      <c r="D2584" s="84">
        <v>0</v>
      </c>
      <c r="E2584" s="206">
        <v>0</v>
      </c>
      <c r="F2584" s="253">
        <v>0</v>
      </c>
      <c r="G2584" s="186">
        <v>0</v>
      </c>
    </row>
    <row r="2585" spans="1:7" s="46" customFormat="1" ht="54.75" customHeight="1" x14ac:dyDescent="0.25">
      <c r="A2585" s="384"/>
      <c r="B2585" s="387"/>
      <c r="C2585" s="111" t="s">
        <v>339</v>
      </c>
      <c r="D2585" s="84">
        <v>578.29999999999995</v>
      </c>
      <c r="E2585" s="206">
        <v>0</v>
      </c>
      <c r="F2585" s="253">
        <f t="shared" ref="F2585:F2647" si="473">E2585/D2585</f>
        <v>0</v>
      </c>
      <c r="G2585" s="186">
        <v>0</v>
      </c>
    </row>
    <row r="2586" spans="1:7" s="46" customFormat="1" ht="34.5" customHeight="1" x14ac:dyDescent="0.25">
      <c r="A2586" s="385"/>
      <c r="B2586" s="388"/>
      <c r="C2586" s="111" t="s">
        <v>345</v>
      </c>
      <c r="D2586" s="84">
        <v>0</v>
      </c>
      <c r="E2586" s="206">
        <v>0</v>
      </c>
      <c r="F2586" s="253">
        <v>0</v>
      </c>
      <c r="G2586" s="186">
        <v>0</v>
      </c>
    </row>
    <row r="2587" spans="1:7" s="46" customFormat="1" ht="15" customHeight="1" x14ac:dyDescent="0.25">
      <c r="A2587" s="383"/>
      <c r="B2587" s="386" t="s">
        <v>616</v>
      </c>
      <c r="C2587" s="114" t="s">
        <v>343</v>
      </c>
      <c r="D2587" s="84">
        <f>D2588+D2589+D2590+D2591</f>
        <v>8200</v>
      </c>
      <c r="E2587" s="206">
        <f>E2588+E2589+E2590+E2591</f>
        <v>0</v>
      </c>
      <c r="F2587" s="253">
        <f t="shared" si="473"/>
        <v>0</v>
      </c>
      <c r="G2587" s="186">
        <f>G2588+G2589+G2590+G2591</f>
        <v>0</v>
      </c>
    </row>
    <row r="2588" spans="1:7" s="46" customFormat="1" ht="37.5" customHeight="1" x14ac:dyDescent="0.25">
      <c r="A2588" s="384"/>
      <c r="B2588" s="387"/>
      <c r="C2588" s="67" t="s">
        <v>344</v>
      </c>
      <c r="D2588" s="84">
        <v>0</v>
      </c>
      <c r="E2588" s="206">
        <v>0</v>
      </c>
      <c r="F2588" s="253">
        <v>0</v>
      </c>
      <c r="G2588" s="186">
        <v>0</v>
      </c>
    </row>
    <row r="2589" spans="1:7" s="46" customFormat="1" ht="36.75" customHeight="1" x14ac:dyDescent="0.25">
      <c r="A2589" s="384"/>
      <c r="B2589" s="387"/>
      <c r="C2589" s="111" t="s">
        <v>83</v>
      </c>
      <c r="D2589" s="84">
        <v>0</v>
      </c>
      <c r="E2589" s="206">
        <v>0</v>
      </c>
      <c r="F2589" s="253">
        <v>0</v>
      </c>
      <c r="G2589" s="186">
        <v>0</v>
      </c>
    </row>
    <row r="2590" spans="1:7" s="46" customFormat="1" ht="53.25" customHeight="1" x14ac:dyDescent="0.25">
      <c r="A2590" s="384"/>
      <c r="B2590" s="387"/>
      <c r="C2590" s="111" t="s">
        <v>339</v>
      </c>
      <c r="D2590" s="84">
        <v>8200</v>
      </c>
      <c r="E2590" s="206">
        <v>0</v>
      </c>
      <c r="F2590" s="253">
        <f t="shared" si="473"/>
        <v>0</v>
      </c>
      <c r="G2590" s="186">
        <v>0</v>
      </c>
    </row>
    <row r="2591" spans="1:7" s="46" customFormat="1" ht="29.25" customHeight="1" x14ac:dyDescent="0.25">
      <c r="A2591" s="385"/>
      <c r="B2591" s="388"/>
      <c r="C2591" s="111" t="s">
        <v>345</v>
      </c>
      <c r="D2591" s="84">
        <v>0</v>
      </c>
      <c r="E2591" s="206">
        <v>0</v>
      </c>
      <c r="F2591" s="253">
        <v>0</v>
      </c>
      <c r="G2591" s="186">
        <v>0</v>
      </c>
    </row>
    <row r="2592" spans="1:7" s="46" customFormat="1" ht="15" customHeight="1" x14ac:dyDescent="0.25">
      <c r="A2592" s="383"/>
      <c r="B2592" s="386" t="s">
        <v>617</v>
      </c>
      <c r="C2592" s="114" t="s">
        <v>343</v>
      </c>
      <c r="D2592" s="84">
        <f>D2593+D2594+D2595+D2596</f>
        <v>200</v>
      </c>
      <c r="E2592" s="206">
        <f>E2593+E2594+E2595+E2596</f>
        <v>0</v>
      </c>
      <c r="F2592" s="253">
        <f t="shared" si="473"/>
        <v>0</v>
      </c>
      <c r="G2592" s="186">
        <f>G2593+G2594+G2595+G2596</f>
        <v>0</v>
      </c>
    </row>
    <row r="2593" spans="1:7" s="46" customFormat="1" ht="45.75" customHeight="1" x14ac:dyDescent="0.25">
      <c r="A2593" s="384"/>
      <c r="B2593" s="387"/>
      <c r="C2593" s="67" t="s">
        <v>344</v>
      </c>
      <c r="D2593" s="84">
        <v>0</v>
      </c>
      <c r="E2593" s="206">
        <v>0</v>
      </c>
      <c r="F2593" s="253">
        <v>0</v>
      </c>
      <c r="G2593" s="186">
        <v>0</v>
      </c>
    </row>
    <row r="2594" spans="1:7" s="46" customFormat="1" ht="37.5" customHeight="1" x14ac:dyDescent="0.25">
      <c r="A2594" s="384"/>
      <c r="B2594" s="387"/>
      <c r="C2594" s="111" t="s">
        <v>83</v>
      </c>
      <c r="D2594" s="84">
        <v>0</v>
      </c>
      <c r="E2594" s="206">
        <v>0</v>
      </c>
      <c r="F2594" s="253">
        <v>0</v>
      </c>
      <c r="G2594" s="186">
        <v>0</v>
      </c>
    </row>
    <row r="2595" spans="1:7" s="46" customFormat="1" ht="53.25" customHeight="1" x14ac:dyDescent="0.25">
      <c r="A2595" s="384"/>
      <c r="B2595" s="387"/>
      <c r="C2595" s="111" t="s">
        <v>339</v>
      </c>
      <c r="D2595" s="84">
        <v>200</v>
      </c>
      <c r="E2595" s="206">
        <v>0</v>
      </c>
      <c r="F2595" s="253">
        <f t="shared" si="473"/>
        <v>0</v>
      </c>
      <c r="G2595" s="186">
        <v>0</v>
      </c>
    </row>
    <row r="2596" spans="1:7" s="46" customFormat="1" ht="15" customHeight="1" x14ac:dyDescent="0.25">
      <c r="A2596" s="385"/>
      <c r="B2596" s="388"/>
      <c r="C2596" s="111" t="s">
        <v>345</v>
      </c>
      <c r="D2596" s="84">
        <v>0</v>
      </c>
      <c r="E2596" s="206">
        <v>0</v>
      </c>
      <c r="F2596" s="253">
        <v>0</v>
      </c>
      <c r="G2596" s="186">
        <v>0</v>
      </c>
    </row>
    <row r="2597" spans="1:7" s="46" customFormat="1" ht="15" customHeight="1" x14ac:dyDescent="0.25">
      <c r="A2597" s="383"/>
      <c r="B2597" s="386" t="s">
        <v>618</v>
      </c>
      <c r="C2597" s="114" t="s">
        <v>343</v>
      </c>
      <c r="D2597" s="84">
        <f>D2598+D2599+D2600+D2601</f>
        <v>36.42</v>
      </c>
      <c r="E2597" s="206">
        <f>E2598+E2599+E2600+E2601</f>
        <v>36.42</v>
      </c>
      <c r="F2597" s="253">
        <f t="shared" si="473"/>
        <v>1</v>
      </c>
      <c r="G2597" s="186">
        <f>G2598+G2599+G2600+G2601</f>
        <v>36.42</v>
      </c>
    </row>
    <row r="2598" spans="1:7" s="46" customFormat="1" ht="15" customHeight="1" x14ac:dyDescent="0.25">
      <c r="A2598" s="384"/>
      <c r="B2598" s="387"/>
      <c r="C2598" s="67" t="s">
        <v>344</v>
      </c>
      <c r="D2598" s="84">
        <v>0</v>
      </c>
      <c r="E2598" s="206">
        <v>0</v>
      </c>
      <c r="F2598" s="253">
        <v>0</v>
      </c>
      <c r="G2598" s="186">
        <v>0</v>
      </c>
    </row>
    <row r="2599" spans="1:7" s="46" customFormat="1" ht="15" customHeight="1" x14ac:dyDescent="0.25">
      <c r="A2599" s="384"/>
      <c r="B2599" s="387"/>
      <c r="C2599" s="111" t="s">
        <v>83</v>
      </c>
      <c r="D2599" s="84">
        <v>0</v>
      </c>
      <c r="E2599" s="206">
        <v>0</v>
      </c>
      <c r="F2599" s="253">
        <v>0</v>
      </c>
      <c r="G2599" s="186">
        <v>0</v>
      </c>
    </row>
    <row r="2600" spans="1:7" s="46" customFormat="1" ht="15" customHeight="1" x14ac:dyDescent="0.25">
      <c r="A2600" s="384"/>
      <c r="B2600" s="387"/>
      <c r="C2600" s="111" t="s">
        <v>339</v>
      </c>
      <c r="D2600" s="84">
        <v>36.42</v>
      </c>
      <c r="E2600" s="206">
        <v>36.42</v>
      </c>
      <c r="F2600" s="253">
        <f t="shared" si="473"/>
        <v>1</v>
      </c>
      <c r="G2600" s="186">
        <v>36.42</v>
      </c>
    </row>
    <row r="2601" spans="1:7" s="46" customFormat="1" ht="27" customHeight="1" x14ac:dyDescent="0.25">
      <c r="A2601" s="385"/>
      <c r="B2601" s="388"/>
      <c r="C2601" s="111" t="s">
        <v>345</v>
      </c>
      <c r="D2601" s="84">
        <v>0</v>
      </c>
      <c r="E2601" s="206">
        <v>0</v>
      </c>
      <c r="F2601" s="253">
        <v>0</v>
      </c>
      <c r="G2601" s="186">
        <v>0</v>
      </c>
    </row>
    <row r="2602" spans="1:7" s="46" customFormat="1" ht="15" customHeight="1" x14ac:dyDescent="0.25">
      <c r="A2602" s="383"/>
      <c r="B2602" s="386" t="s">
        <v>619</v>
      </c>
      <c r="C2602" s="114" t="s">
        <v>343</v>
      </c>
      <c r="D2602" s="84">
        <f>D2603+D2604+D2605+D2606</f>
        <v>2488.2399999999998</v>
      </c>
      <c r="E2602" s="206">
        <f>E2603+E2604+E2605+E2606</f>
        <v>0</v>
      </c>
      <c r="F2602" s="253">
        <f t="shared" si="473"/>
        <v>0</v>
      </c>
      <c r="G2602" s="186">
        <f>G2603+G2604+G2605+G2606</f>
        <v>0</v>
      </c>
    </row>
    <row r="2603" spans="1:7" s="46" customFormat="1" ht="40.5" customHeight="1" x14ac:dyDescent="0.25">
      <c r="A2603" s="384"/>
      <c r="B2603" s="387"/>
      <c r="C2603" s="67" t="s">
        <v>344</v>
      </c>
      <c r="D2603" s="84">
        <v>0</v>
      </c>
      <c r="E2603" s="206">
        <v>0</v>
      </c>
      <c r="F2603" s="253">
        <v>0</v>
      </c>
      <c r="G2603" s="186">
        <v>0</v>
      </c>
    </row>
    <row r="2604" spans="1:7" s="46" customFormat="1" ht="40.5" customHeight="1" x14ac:dyDescent="0.25">
      <c r="A2604" s="384"/>
      <c r="B2604" s="387"/>
      <c r="C2604" s="111" t="s">
        <v>83</v>
      </c>
      <c r="D2604" s="84">
        <v>0</v>
      </c>
      <c r="E2604" s="206">
        <v>0</v>
      </c>
      <c r="F2604" s="253">
        <v>0</v>
      </c>
      <c r="G2604" s="186">
        <v>0</v>
      </c>
    </row>
    <row r="2605" spans="1:7" s="46" customFormat="1" ht="54.75" customHeight="1" x14ac:dyDescent="0.25">
      <c r="A2605" s="384"/>
      <c r="B2605" s="387"/>
      <c r="C2605" s="111" t="s">
        <v>339</v>
      </c>
      <c r="D2605" s="84">
        <v>2488.2399999999998</v>
      </c>
      <c r="E2605" s="206">
        <v>0</v>
      </c>
      <c r="F2605" s="253">
        <f t="shared" si="473"/>
        <v>0</v>
      </c>
      <c r="G2605" s="186">
        <v>0</v>
      </c>
    </row>
    <row r="2606" spans="1:7" s="46" customFormat="1" ht="31.5" customHeight="1" x14ac:dyDescent="0.25">
      <c r="A2606" s="385"/>
      <c r="B2606" s="388"/>
      <c r="C2606" s="111" t="s">
        <v>345</v>
      </c>
      <c r="D2606" s="84">
        <v>0</v>
      </c>
      <c r="E2606" s="206">
        <v>0</v>
      </c>
      <c r="F2606" s="253">
        <v>0</v>
      </c>
      <c r="G2606" s="186">
        <v>0</v>
      </c>
    </row>
    <row r="2607" spans="1:7" s="46" customFormat="1" ht="15" customHeight="1" x14ac:dyDescent="0.25">
      <c r="A2607" s="383"/>
      <c r="B2607" s="386" t="s">
        <v>620</v>
      </c>
      <c r="C2607" s="114" t="s">
        <v>343</v>
      </c>
      <c r="D2607" s="84">
        <f>D2608+D2609+D2610+D2611</f>
        <v>668.18</v>
      </c>
      <c r="E2607" s="206">
        <f>E2608+E2609+E2610+E2611</f>
        <v>0</v>
      </c>
      <c r="F2607" s="253">
        <f t="shared" si="473"/>
        <v>0</v>
      </c>
      <c r="G2607" s="186">
        <f>G2608+G2609+G2610+G2611</f>
        <v>0</v>
      </c>
    </row>
    <row r="2608" spans="1:7" s="46" customFormat="1" ht="42.75" customHeight="1" x14ac:dyDescent="0.25">
      <c r="A2608" s="384"/>
      <c r="B2608" s="387"/>
      <c r="C2608" s="67" t="s">
        <v>344</v>
      </c>
      <c r="D2608" s="84">
        <v>0</v>
      </c>
      <c r="E2608" s="206">
        <v>0</v>
      </c>
      <c r="F2608" s="253">
        <v>0</v>
      </c>
      <c r="G2608" s="186">
        <v>0</v>
      </c>
    </row>
    <row r="2609" spans="1:7" s="46" customFormat="1" ht="41.25" customHeight="1" x14ac:dyDescent="0.25">
      <c r="A2609" s="384"/>
      <c r="B2609" s="387"/>
      <c r="C2609" s="111" t="s">
        <v>83</v>
      </c>
      <c r="D2609" s="84">
        <v>0</v>
      </c>
      <c r="E2609" s="206">
        <v>0</v>
      </c>
      <c r="F2609" s="253">
        <v>0</v>
      </c>
      <c r="G2609" s="186">
        <v>0</v>
      </c>
    </row>
    <row r="2610" spans="1:7" s="46" customFormat="1" ht="44.25" customHeight="1" x14ac:dyDescent="0.25">
      <c r="A2610" s="384"/>
      <c r="B2610" s="387"/>
      <c r="C2610" s="111" t="s">
        <v>339</v>
      </c>
      <c r="D2610" s="84">
        <v>668.18</v>
      </c>
      <c r="E2610" s="206">
        <v>0</v>
      </c>
      <c r="F2610" s="253">
        <f t="shared" si="473"/>
        <v>0</v>
      </c>
      <c r="G2610" s="186">
        <v>0</v>
      </c>
    </row>
    <row r="2611" spans="1:7" s="46" customFormat="1" ht="31.5" customHeight="1" x14ac:dyDescent="0.25">
      <c r="A2611" s="385"/>
      <c r="B2611" s="388"/>
      <c r="C2611" s="111" t="s">
        <v>345</v>
      </c>
      <c r="D2611" s="84">
        <v>0</v>
      </c>
      <c r="E2611" s="206">
        <v>0</v>
      </c>
      <c r="F2611" s="253">
        <v>0</v>
      </c>
      <c r="G2611" s="186">
        <v>0</v>
      </c>
    </row>
    <row r="2612" spans="1:7" s="46" customFormat="1" ht="15" customHeight="1" x14ac:dyDescent="0.25">
      <c r="A2612" s="383"/>
      <c r="B2612" s="386" t="s">
        <v>621</v>
      </c>
      <c r="C2612" s="114" t="s">
        <v>343</v>
      </c>
      <c r="D2612" s="84">
        <f>D2613+D2614+D2615+D2616</f>
        <v>1314.08</v>
      </c>
      <c r="E2612" s="206">
        <f>E2613+E2614+E2615+E2616</f>
        <v>0</v>
      </c>
      <c r="F2612" s="253">
        <f t="shared" si="473"/>
        <v>0</v>
      </c>
      <c r="G2612" s="186">
        <f>G2613+G2614+G2615+G2616</f>
        <v>0</v>
      </c>
    </row>
    <row r="2613" spans="1:7" s="46" customFormat="1" ht="38.25" customHeight="1" x14ac:dyDescent="0.25">
      <c r="A2613" s="384"/>
      <c r="B2613" s="387"/>
      <c r="C2613" s="67" t="s">
        <v>344</v>
      </c>
      <c r="D2613" s="84">
        <v>0</v>
      </c>
      <c r="E2613" s="206">
        <v>0</v>
      </c>
      <c r="F2613" s="253">
        <v>0</v>
      </c>
      <c r="G2613" s="186">
        <v>0</v>
      </c>
    </row>
    <row r="2614" spans="1:7" s="46" customFormat="1" ht="40.5" customHeight="1" x14ac:dyDescent="0.25">
      <c r="A2614" s="384"/>
      <c r="B2614" s="387"/>
      <c r="C2614" s="111" t="s">
        <v>83</v>
      </c>
      <c r="D2614" s="84">
        <v>0</v>
      </c>
      <c r="E2614" s="206">
        <v>0</v>
      </c>
      <c r="F2614" s="253">
        <v>0</v>
      </c>
      <c r="G2614" s="186">
        <v>0</v>
      </c>
    </row>
    <row r="2615" spans="1:7" s="46" customFormat="1" ht="41.25" customHeight="1" x14ac:dyDescent="0.25">
      <c r="A2615" s="384"/>
      <c r="B2615" s="387"/>
      <c r="C2615" s="111" t="s">
        <v>339</v>
      </c>
      <c r="D2615" s="84">
        <v>1314.08</v>
      </c>
      <c r="E2615" s="206">
        <v>0</v>
      </c>
      <c r="F2615" s="253">
        <f t="shared" si="473"/>
        <v>0</v>
      </c>
      <c r="G2615" s="186">
        <v>0</v>
      </c>
    </row>
    <row r="2616" spans="1:7" s="46" customFormat="1" ht="37.5" customHeight="1" x14ac:dyDescent="0.25">
      <c r="A2616" s="385"/>
      <c r="B2616" s="388"/>
      <c r="C2616" s="111" t="s">
        <v>345</v>
      </c>
      <c r="D2616" s="84">
        <v>0</v>
      </c>
      <c r="E2616" s="206">
        <v>0</v>
      </c>
      <c r="F2616" s="253">
        <v>0</v>
      </c>
      <c r="G2616" s="186">
        <v>0</v>
      </c>
    </row>
    <row r="2617" spans="1:7" s="46" customFormat="1" ht="15" customHeight="1" x14ac:dyDescent="0.25">
      <c r="A2617" s="383"/>
      <c r="B2617" s="386" t="s">
        <v>622</v>
      </c>
      <c r="C2617" s="114" t="s">
        <v>343</v>
      </c>
      <c r="D2617" s="84">
        <f>D2618+D2619+D2620+D2621</f>
        <v>910</v>
      </c>
      <c r="E2617" s="206">
        <f>E2618+E2619+E2620+E2621</f>
        <v>0</v>
      </c>
      <c r="F2617" s="253">
        <f t="shared" si="473"/>
        <v>0</v>
      </c>
      <c r="G2617" s="186">
        <f>G2618+G2619+G2620+G2621</f>
        <v>0</v>
      </c>
    </row>
    <row r="2618" spans="1:7" s="46" customFormat="1" ht="42" customHeight="1" x14ac:dyDescent="0.25">
      <c r="A2618" s="384"/>
      <c r="B2618" s="387"/>
      <c r="C2618" s="67" t="s">
        <v>344</v>
      </c>
      <c r="D2618" s="84">
        <v>0</v>
      </c>
      <c r="E2618" s="206">
        <v>0</v>
      </c>
      <c r="F2618" s="253">
        <v>0</v>
      </c>
      <c r="G2618" s="186">
        <v>0</v>
      </c>
    </row>
    <row r="2619" spans="1:7" s="46" customFormat="1" ht="37.5" customHeight="1" x14ac:dyDescent="0.25">
      <c r="A2619" s="384"/>
      <c r="B2619" s="387"/>
      <c r="C2619" s="111" t="s">
        <v>83</v>
      </c>
      <c r="D2619" s="84">
        <v>0</v>
      </c>
      <c r="E2619" s="206">
        <v>0</v>
      </c>
      <c r="F2619" s="253">
        <v>0</v>
      </c>
      <c r="G2619" s="186">
        <v>0</v>
      </c>
    </row>
    <row r="2620" spans="1:7" s="46" customFormat="1" ht="57.75" customHeight="1" x14ac:dyDescent="0.25">
      <c r="A2620" s="384"/>
      <c r="B2620" s="387"/>
      <c r="C2620" s="111" t="s">
        <v>339</v>
      </c>
      <c r="D2620" s="84">
        <v>910</v>
      </c>
      <c r="E2620" s="206">
        <v>0</v>
      </c>
      <c r="F2620" s="253">
        <f t="shared" si="473"/>
        <v>0</v>
      </c>
      <c r="G2620" s="186">
        <v>0</v>
      </c>
    </row>
    <row r="2621" spans="1:7" s="46" customFormat="1" ht="27.75" customHeight="1" x14ac:dyDescent="0.25">
      <c r="A2621" s="385"/>
      <c r="B2621" s="388"/>
      <c r="C2621" s="111" t="s">
        <v>345</v>
      </c>
      <c r="D2621" s="84">
        <v>0</v>
      </c>
      <c r="E2621" s="206">
        <v>0</v>
      </c>
      <c r="F2621" s="253">
        <v>0</v>
      </c>
      <c r="G2621" s="186">
        <v>0</v>
      </c>
    </row>
    <row r="2622" spans="1:7" s="46" customFormat="1" ht="20.25" customHeight="1" x14ac:dyDescent="0.25">
      <c r="A2622" s="383"/>
      <c r="B2622" s="386" t="s">
        <v>623</v>
      </c>
      <c r="C2622" s="114" t="s">
        <v>343</v>
      </c>
      <c r="D2622" s="84">
        <f>D2623+D2624+D2625+D2626</f>
        <v>3431.31</v>
      </c>
      <c r="E2622" s="206">
        <f>E2623+E2624+E2625+E2626</f>
        <v>0</v>
      </c>
      <c r="F2622" s="253">
        <f t="shared" si="473"/>
        <v>0</v>
      </c>
      <c r="G2622" s="186">
        <f>G2623+G2624+G2625+G2626</f>
        <v>0</v>
      </c>
    </row>
    <row r="2623" spans="1:7" s="46" customFormat="1" ht="36.75" customHeight="1" x14ac:dyDescent="0.25">
      <c r="A2623" s="384"/>
      <c r="B2623" s="387"/>
      <c r="C2623" s="67" t="s">
        <v>344</v>
      </c>
      <c r="D2623" s="84">
        <v>0</v>
      </c>
      <c r="E2623" s="206">
        <v>0</v>
      </c>
      <c r="F2623" s="253">
        <v>0</v>
      </c>
      <c r="G2623" s="186">
        <v>0</v>
      </c>
    </row>
    <row r="2624" spans="1:7" s="46" customFormat="1" ht="38.25" customHeight="1" x14ac:dyDescent="0.25">
      <c r="A2624" s="384"/>
      <c r="B2624" s="387"/>
      <c r="C2624" s="111" t="s">
        <v>83</v>
      </c>
      <c r="D2624" s="84">
        <v>0</v>
      </c>
      <c r="E2624" s="206">
        <v>0</v>
      </c>
      <c r="F2624" s="253">
        <v>0</v>
      </c>
      <c r="G2624" s="186">
        <v>0</v>
      </c>
    </row>
    <row r="2625" spans="1:7" s="46" customFormat="1" ht="51" customHeight="1" x14ac:dyDescent="0.25">
      <c r="A2625" s="384"/>
      <c r="B2625" s="387"/>
      <c r="C2625" s="111" t="s">
        <v>339</v>
      </c>
      <c r="D2625" s="84">
        <v>3431.31</v>
      </c>
      <c r="E2625" s="206">
        <v>0</v>
      </c>
      <c r="F2625" s="253">
        <f t="shared" si="473"/>
        <v>0</v>
      </c>
      <c r="G2625" s="186">
        <v>0</v>
      </c>
    </row>
    <row r="2626" spans="1:7" s="46" customFormat="1" ht="28.5" customHeight="1" x14ac:dyDescent="0.25">
      <c r="A2626" s="385"/>
      <c r="B2626" s="388"/>
      <c r="C2626" s="111" t="s">
        <v>345</v>
      </c>
      <c r="D2626" s="84">
        <v>0</v>
      </c>
      <c r="E2626" s="206">
        <v>0</v>
      </c>
      <c r="F2626" s="253">
        <v>0</v>
      </c>
      <c r="G2626" s="186">
        <v>0</v>
      </c>
    </row>
    <row r="2627" spans="1:7" s="46" customFormat="1" ht="15" customHeight="1" x14ac:dyDescent="0.25">
      <c r="A2627" s="383"/>
      <c r="B2627" s="386" t="s">
        <v>624</v>
      </c>
      <c r="C2627" s="114" t="s">
        <v>343</v>
      </c>
      <c r="D2627" s="84">
        <f>D2628+D2629+D2630+D2631</f>
        <v>4238.87</v>
      </c>
      <c r="E2627" s="206">
        <f>E2628+E2629+E2630+E2631</f>
        <v>0</v>
      </c>
      <c r="F2627" s="253">
        <f t="shared" si="473"/>
        <v>0</v>
      </c>
      <c r="G2627" s="186">
        <f>G2628+G2629+G2630+G2631</f>
        <v>0</v>
      </c>
    </row>
    <row r="2628" spans="1:7" s="46" customFormat="1" ht="39.75" customHeight="1" x14ac:dyDescent="0.25">
      <c r="A2628" s="384"/>
      <c r="B2628" s="387"/>
      <c r="C2628" s="67" t="s">
        <v>344</v>
      </c>
      <c r="D2628" s="84">
        <v>0</v>
      </c>
      <c r="E2628" s="206">
        <v>0</v>
      </c>
      <c r="F2628" s="253">
        <v>0</v>
      </c>
      <c r="G2628" s="186">
        <v>0</v>
      </c>
    </row>
    <row r="2629" spans="1:7" s="46" customFormat="1" ht="41.25" customHeight="1" x14ac:dyDescent="0.25">
      <c r="A2629" s="384"/>
      <c r="B2629" s="387"/>
      <c r="C2629" s="111" t="s">
        <v>83</v>
      </c>
      <c r="D2629" s="84">
        <v>0</v>
      </c>
      <c r="E2629" s="206">
        <v>0</v>
      </c>
      <c r="F2629" s="253">
        <v>0</v>
      </c>
      <c r="G2629" s="186">
        <v>0</v>
      </c>
    </row>
    <row r="2630" spans="1:7" s="46" customFormat="1" ht="51.75" customHeight="1" x14ac:dyDescent="0.25">
      <c r="A2630" s="384"/>
      <c r="B2630" s="387"/>
      <c r="C2630" s="111" t="s">
        <v>339</v>
      </c>
      <c r="D2630" s="84">
        <v>4238.87</v>
      </c>
      <c r="E2630" s="206">
        <v>0</v>
      </c>
      <c r="F2630" s="253">
        <f t="shared" si="473"/>
        <v>0</v>
      </c>
      <c r="G2630" s="186">
        <v>0</v>
      </c>
    </row>
    <row r="2631" spans="1:7" s="46" customFormat="1" ht="26.25" customHeight="1" x14ac:dyDescent="0.25">
      <c r="A2631" s="385"/>
      <c r="B2631" s="388"/>
      <c r="C2631" s="111" t="s">
        <v>345</v>
      </c>
      <c r="D2631" s="84">
        <v>0</v>
      </c>
      <c r="E2631" s="206">
        <v>0</v>
      </c>
      <c r="F2631" s="253">
        <v>0</v>
      </c>
      <c r="G2631" s="186">
        <v>0</v>
      </c>
    </row>
    <row r="2632" spans="1:7" s="46" customFormat="1" ht="18" customHeight="1" x14ac:dyDescent="0.25">
      <c r="A2632" s="383"/>
      <c r="B2632" s="386" t="s">
        <v>625</v>
      </c>
      <c r="C2632" s="114" t="s">
        <v>343</v>
      </c>
      <c r="D2632" s="84">
        <f>D2633+D2634+D2635+D2636</f>
        <v>2146</v>
      </c>
      <c r="E2632" s="206">
        <f>E2633+E2634+E2635+E2636</f>
        <v>0</v>
      </c>
      <c r="F2632" s="253">
        <f t="shared" si="473"/>
        <v>0</v>
      </c>
      <c r="G2632" s="186">
        <f>G2633+G2634+G2635+G2636</f>
        <v>0</v>
      </c>
    </row>
    <row r="2633" spans="1:7" s="46" customFormat="1" ht="42" customHeight="1" x14ac:dyDescent="0.25">
      <c r="A2633" s="384"/>
      <c r="B2633" s="387"/>
      <c r="C2633" s="67" t="s">
        <v>344</v>
      </c>
      <c r="D2633" s="84">
        <v>0</v>
      </c>
      <c r="E2633" s="206">
        <v>0</v>
      </c>
      <c r="F2633" s="253">
        <v>0</v>
      </c>
      <c r="G2633" s="186">
        <v>0</v>
      </c>
    </row>
    <row r="2634" spans="1:7" s="46" customFormat="1" ht="54" customHeight="1" x14ac:dyDescent="0.25">
      <c r="A2634" s="384"/>
      <c r="B2634" s="387"/>
      <c r="C2634" s="111" t="s">
        <v>83</v>
      </c>
      <c r="D2634" s="84">
        <v>0</v>
      </c>
      <c r="E2634" s="206">
        <v>0</v>
      </c>
      <c r="F2634" s="253">
        <v>0</v>
      </c>
      <c r="G2634" s="186">
        <v>0</v>
      </c>
    </row>
    <row r="2635" spans="1:7" s="46" customFormat="1" ht="39.75" customHeight="1" x14ac:dyDescent="0.25">
      <c r="A2635" s="384"/>
      <c r="B2635" s="387"/>
      <c r="C2635" s="111" t="s">
        <v>339</v>
      </c>
      <c r="D2635" s="84">
        <v>2146</v>
      </c>
      <c r="E2635" s="206">
        <v>0</v>
      </c>
      <c r="F2635" s="253">
        <f t="shared" si="473"/>
        <v>0</v>
      </c>
      <c r="G2635" s="186">
        <v>0</v>
      </c>
    </row>
    <row r="2636" spans="1:7" s="46" customFormat="1" ht="29.25" customHeight="1" x14ac:dyDescent="0.25">
      <c r="A2636" s="385"/>
      <c r="B2636" s="388"/>
      <c r="C2636" s="111" t="s">
        <v>345</v>
      </c>
      <c r="D2636" s="84">
        <v>0</v>
      </c>
      <c r="E2636" s="206">
        <v>0</v>
      </c>
      <c r="F2636" s="253">
        <v>0</v>
      </c>
      <c r="G2636" s="186">
        <v>0</v>
      </c>
    </row>
    <row r="2637" spans="1:7" s="46" customFormat="1" ht="15" customHeight="1" x14ac:dyDescent="0.25">
      <c r="A2637" s="383"/>
      <c r="B2637" s="386" t="s">
        <v>626</v>
      </c>
      <c r="C2637" s="114" t="s">
        <v>343</v>
      </c>
      <c r="D2637" s="84">
        <f>D2638+D2639+D2640+D2641</f>
        <v>11761.5</v>
      </c>
      <c r="E2637" s="206">
        <f>E2638+E2639+E2640+E2641</f>
        <v>0</v>
      </c>
      <c r="F2637" s="253">
        <f t="shared" si="473"/>
        <v>0</v>
      </c>
      <c r="G2637" s="186">
        <f>G2638+G2639+G2640+G2641</f>
        <v>0</v>
      </c>
    </row>
    <row r="2638" spans="1:7" s="46" customFormat="1" ht="41.25" customHeight="1" x14ac:dyDescent="0.25">
      <c r="A2638" s="384"/>
      <c r="B2638" s="387"/>
      <c r="C2638" s="67" t="s">
        <v>344</v>
      </c>
      <c r="D2638" s="84">
        <v>0</v>
      </c>
      <c r="E2638" s="206">
        <v>0</v>
      </c>
      <c r="F2638" s="253">
        <v>0</v>
      </c>
      <c r="G2638" s="186">
        <v>0</v>
      </c>
    </row>
    <row r="2639" spans="1:7" s="46" customFormat="1" ht="39.75" customHeight="1" x14ac:dyDescent="0.25">
      <c r="A2639" s="384"/>
      <c r="B2639" s="387"/>
      <c r="C2639" s="111" t="s">
        <v>83</v>
      </c>
      <c r="D2639" s="84">
        <v>0</v>
      </c>
      <c r="E2639" s="206">
        <v>0</v>
      </c>
      <c r="F2639" s="253">
        <v>0</v>
      </c>
      <c r="G2639" s="186">
        <v>0</v>
      </c>
    </row>
    <row r="2640" spans="1:7" s="46" customFormat="1" ht="50.25" customHeight="1" x14ac:dyDescent="0.25">
      <c r="A2640" s="384"/>
      <c r="B2640" s="387"/>
      <c r="C2640" s="111" t="s">
        <v>339</v>
      </c>
      <c r="D2640" s="84">
        <v>11761.5</v>
      </c>
      <c r="E2640" s="206">
        <v>0</v>
      </c>
      <c r="F2640" s="253">
        <f t="shared" si="473"/>
        <v>0</v>
      </c>
      <c r="G2640" s="186">
        <v>0</v>
      </c>
    </row>
    <row r="2641" spans="1:7" s="46" customFormat="1" ht="33" customHeight="1" x14ac:dyDescent="0.25">
      <c r="A2641" s="385"/>
      <c r="B2641" s="388"/>
      <c r="C2641" s="111" t="s">
        <v>345</v>
      </c>
      <c r="D2641" s="84">
        <v>0</v>
      </c>
      <c r="E2641" s="206">
        <v>0</v>
      </c>
      <c r="F2641" s="253">
        <v>0</v>
      </c>
      <c r="G2641" s="186">
        <v>0</v>
      </c>
    </row>
    <row r="2642" spans="1:7" s="46" customFormat="1" ht="15" customHeight="1" x14ac:dyDescent="0.25">
      <c r="A2642" s="383"/>
      <c r="B2642" s="386" t="s">
        <v>816</v>
      </c>
      <c r="C2642" s="114" t="s">
        <v>343</v>
      </c>
      <c r="D2642" s="84">
        <f>D2643+D2644+D2645+D2646</f>
        <v>68580.799999999988</v>
      </c>
      <c r="E2642" s="206">
        <f>E2643+E2644+E2645+E2646</f>
        <v>0</v>
      </c>
      <c r="F2642" s="253">
        <f t="shared" si="473"/>
        <v>0</v>
      </c>
      <c r="G2642" s="186">
        <f>G2643+G2644+G2645+G2646</f>
        <v>0</v>
      </c>
    </row>
    <row r="2643" spans="1:7" s="46" customFormat="1" ht="45.75" customHeight="1" x14ac:dyDescent="0.25">
      <c r="A2643" s="384"/>
      <c r="B2643" s="387"/>
      <c r="C2643" s="67" t="s">
        <v>344</v>
      </c>
      <c r="D2643" s="84">
        <f t="shared" ref="D2643:E2646" si="474">D2648</f>
        <v>0</v>
      </c>
      <c r="E2643" s="206">
        <f t="shared" si="474"/>
        <v>0</v>
      </c>
      <c r="F2643" s="253">
        <v>0</v>
      </c>
      <c r="G2643" s="186">
        <f>G2648</f>
        <v>0</v>
      </c>
    </row>
    <row r="2644" spans="1:7" s="46" customFormat="1" ht="51.75" customHeight="1" x14ac:dyDescent="0.25">
      <c r="A2644" s="384"/>
      <c r="B2644" s="387"/>
      <c r="C2644" s="111" t="s">
        <v>83</v>
      </c>
      <c r="D2644" s="84">
        <f t="shared" si="474"/>
        <v>0</v>
      </c>
      <c r="E2644" s="206">
        <f t="shared" si="474"/>
        <v>0</v>
      </c>
      <c r="F2644" s="253">
        <v>0</v>
      </c>
      <c r="G2644" s="186">
        <f>G2649</f>
        <v>0</v>
      </c>
    </row>
    <row r="2645" spans="1:7" s="46" customFormat="1" ht="59.25" customHeight="1" x14ac:dyDescent="0.25">
      <c r="A2645" s="384"/>
      <c r="B2645" s="387"/>
      <c r="C2645" s="111" t="s">
        <v>339</v>
      </c>
      <c r="D2645" s="84">
        <f t="shared" si="474"/>
        <v>68580.799999999988</v>
      </c>
      <c r="E2645" s="206">
        <f t="shared" si="474"/>
        <v>0</v>
      </c>
      <c r="F2645" s="253">
        <f t="shared" si="473"/>
        <v>0</v>
      </c>
      <c r="G2645" s="186">
        <f>G2650</f>
        <v>0</v>
      </c>
    </row>
    <row r="2646" spans="1:7" s="46" customFormat="1" ht="33.75" customHeight="1" x14ac:dyDescent="0.25">
      <c r="A2646" s="385"/>
      <c r="B2646" s="388"/>
      <c r="C2646" s="111" t="s">
        <v>345</v>
      </c>
      <c r="D2646" s="84">
        <f t="shared" si="474"/>
        <v>0</v>
      </c>
      <c r="E2646" s="206">
        <f t="shared" si="474"/>
        <v>0</v>
      </c>
      <c r="F2646" s="253">
        <v>0</v>
      </c>
      <c r="G2646" s="186">
        <f>G2651</f>
        <v>0</v>
      </c>
    </row>
    <row r="2647" spans="1:7" s="46" customFormat="1" ht="15" customHeight="1" x14ac:dyDescent="0.25">
      <c r="A2647" s="383">
        <v>3</v>
      </c>
      <c r="B2647" s="386" t="s">
        <v>627</v>
      </c>
      <c r="C2647" s="114" t="s">
        <v>343</v>
      </c>
      <c r="D2647" s="84">
        <f>D2648+D2649+D2650+D2651</f>
        <v>68580.799999999988</v>
      </c>
      <c r="E2647" s="206">
        <f>E2648+E2649+E2650+E2651</f>
        <v>0</v>
      </c>
      <c r="F2647" s="253">
        <f t="shared" si="473"/>
        <v>0</v>
      </c>
      <c r="G2647" s="186">
        <f>G2648+G2649+G2650+G2651</f>
        <v>0</v>
      </c>
    </row>
    <row r="2648" spans="1:7" s="46" customFormat="1" ht="41.25" customHeight="1" x14ac:dyDescent="0.25">
      <c r="A2648" s="384"/>
      <c r="B2648" s="387"/>
      <c r="C2648" s="67" t="s">
        <v>344</v>
      </c>
      <c r="D2648" s="84">
        <v>0</v>
      </c>
      <c r="E2648" s="206">
        <v>0</v>
      </c>
      <c r="F2648" s="253">
        <v>0</v>
      </c>
      <c r="G2648" s="186">
        <v>0</v>
      </c>
    </row>
    <row r="2649" spans="1:7" s="46" customFormat="1" ht="54.75" customHeight="1" x14ac:dyDescent="0.25">
      <c r="A2649" s="384"/>
      <c r="B2649" s="387"/>
      <c r="C2649" s="111" t="s">
        <v>83</v>
      </c>
      <c r="D2649" s="84">
        <v>0</v>
      </c>
      <c r="E2649" s="206">
        <v>0</v>
      </c>
      <c r="F2649" s="253">
        <v>0</v>
      </c>
      <c r="G2649" s="186">
        <v>0</v>
      </c>
    </row>
    <row r="2650" spans="1:7" s="46" customFormat="1" ht="53.25" customHeight="1" x14ac:dyDescent="0.25">
      <c r="A2650" s="384"/>
      <c r="B2650" s="387"/>
      <c r="C2650" s="111" t="s">
        <v>339</v>
      </c>
      <c r="D2650" s="84">
        <f>D2655+D2660+D2665+D2670+D2675+D2680+D2685+D2690+D2695+D2700+D2705+D2710+D2715+D2720+D2725+D2730+D2735+D2740</f>
        <v>68580.799999999988</v>
      </c>
      <c r="E2650" s="206">
        <f>E2655+E2660+E2665+E2670+E2675+E2680+E2685+E2690+E2695+E2700+E2705+E2710+E2715+E2720+E2725+E2730+E2735+E2740</f>
        <v>0</v>
      </c>
      <c r="F2650" s="253">
        <f t="shared" ref="F2650:F2710" si="475">E2650/D2650</f>
        <v>0</v>
      </c>
      <c r="G2650" s="186">
        <f>G2655+G2660+G2665+G2670+G2675+G2680+G2685+G2690+G2695+G2700+G2705+G2710+G2715+G2720+G2725+G2730+G2735+G2740</f>
        <v>0</v>
      </c>
    </row>
    <row r="2651" spans="1:7" s="46" customFormat="1" ht="32.25" customHeight="1" x14ac:dyDescent="0.25">
      <c r="A2651" s="385"/>
      <c r="B2651" s="388"/>
      <c r="C2651" s="111" t="s">
        <v>345</v>
      </c>
      <c r="D2651" s="84">
        <v>0</v>
      </c>
      <c r="E2651" s="206">
        <v>0</v>
      </c>
      <c r="F2651" s="253">
        <v>0</v>
      </c>
      <c r="G2651" s="186">
        <v>0</v>
      </c>
    </row>
    <row r="2652" spans="1:7" s="46" customFormat="1" ht="15" customHeight="1" x14ac:dyDescent="0.25">
      <c r="A2652" s="383"/>
      <c r="B2652" s="386" t="s">
        <v>628</v>
      </c>
      <c r="C2652" s="114" t="s">
        <v>343</v>
      </c>
      <c r="D2652" s="84">
        <f>D2653+D2654+D2655+D2656</f>
        <v>4576.41</v>
      </c>
      <c r="E2652" s="206">
        <f>E2653+E2654+E2655+E2656</f>
        <v>0</v>
      </c>
      <c r="F2652" s="253">
        <f t="shared" si="475"/>
        <v>0</v>
      </c>
      <c r="G2652" s="186">
        <f>G2653+G2654+G2655+G2656</f>
        <v>0</v>
      </c>
    </row>
    <row r="2653" spans="1:7" s="46" customFormat="1" ht="43.5" customHeight="1" x14ac:dyDescent="0.25">
      <c r="A2653" s="384"/>
      <c r="B2653" s="387"/>
      <c r="C2653" s="67" t="s">
        <v>344</v>
      </c>
      <c r="D2653" s="84">
        <v>0</v>
      </c>
      <c r="E2653" s="206">
        <v>0</v>
      </c>
      <c r="F2653" s="253">
        <v>0</v>
      </c>
      <c r="G2653" s="186">
        <v>0</v>
      </c>
    </row>
    <row r="2654" spans="1:7" s="46" customFormat="1" ht="52.5" customHeight="1" x14ac:dyDescent="0.25">
      <c r="A2654" s="384"/>
      <c r="B2654" s="387"/>
      <c r="C2654" s="111" t="s">
        <v>83</v>
      </c>
      <c r="D2654" s="84">
        <v>0</v>
      </c>
      <c r="E2654" s="206">
        <v>0</v>
      </c>
      <c r="F2654" s="253">
        <v>0</v>
      </c>
      <c r="G2654" s="186">
        <v>0</v>
      </c>
    </row>
    <row r="2655" spans="1:7" s="46" customFormat="1" ht="53.25" customHeight="1" x14ac:dyDescent="0.25">
      <c r="A2655" s="384"/>
      <c r="B2655" s="387"/>
      <c r="C2655" s="111" t="s">
        <v>339</v>
      </c>
      <c r="D2655" s="84">
        <v>4576.41</v>
      </c>
      <c r="E2655" s="206">
        <v>0</v>
      </c>
      <c r="F2655" s="253">
        <f t="shared" si="475"/>
        <v>0</v>
      </c>
      <c r="G2655" s="186">
        <v>0</v>
      </c>
    </row>
    <row r="2656" spans="1:7" s="46" customFormat="1" ht="28.5" customHeight="1" x14ac:dyDescent="0.25">
      <c r="A2656" s="385"/>
      <c r="B2656" s="388"/>
      <c r="C2656" s="111" t="s">
        <v>345</v>
      </c>
      <c r="D2656" s="84">
        <v>0</v>
      </c>
      <c r="E2656" s="206">
        <v>0</v>
      </c>
      <c r="F2656" s="253">
        <v>0</v>
      </c>
      <c r="G2656" s="186">
        <v>0</v>
      </c>
    </row>
    <row r="2657" spans="1:7" s="46" customFormat="1" ht="15" customHeight="1" x14ac:dyDescent="0.25">
      <c r="A2657" s="383"/>
      <c r="B2657" s="386" t="s">
        <v>629</v>
      </c>
      <c r="C2657" s="114" t="s">
        <v>343</v>
      </c>
      <c r="D2657" s="84">
        <f>D2658+D2659+D2660+D2661</f>
        <v>1390.35</v>
      </c>
      <c r="E2657" s="206">
        <f>E2658+E2659+E2660+E2661</f>
        <v>0</v>
      </c>
      <c r="F2657" s="253">
        <f t="shared" si="475"/>
        <v>0</v>
      </c>
      <c r="G2657" s="186">
        <f>G2658+G2659+G2660+G2661</f>
        <v>0</v>
      </c>
    </row>
    <row r="2658" spans="1:7" s="46" customFormat="1" ht="43.5" customHeight="1" x14ac:dyDescent="0.25">
      <c r="A2658" s="384"/>
      <c r="B2658" s="387"/>
      <c r="C2658" s="67" t="s">
        <v>344</v>
      </c>
      <c r="D2658" s="84">
        <v>0</v>
      </c>
      <c r="E2658" s="206">
        <v>0</v>
      </c>
      <c r="F2658" s="253">
        <v>0</v>
      </c>
      <c r="G2658" s="186">
        <v>0</v>
      </c>
    </row>
    <row r="2659" spans="1:7" s="46" customFormat="1" ht="60" customHeight="1" x14ac:dyDescent="0.25">
      <c r="A2659" s="384"/>
      <c r="B2659" s="387"/>
      <c r="C2659" s="111" t="s">
        <v>83</v>
      </c>
      <c r="D2659" s="84">
        <v>0</v>
      </c>
      <c r="E2659" s="206">
        <v>0</v>
      </c>
      <c r="F2659" s="253">
        <v>0</v>
      </c>
      <c r="G2659" s="186">
        <v>0</v>
      </c>
    </row>
    <row r="2660" spans="1:7" s="46" customFormat="1" ht="50.25" customHeight="1" x14ac:dyDescent="0.25">
      <c r="A2660" s="384"/>
      <c r="B2660" s="387"/>
      <c r="C2660" s="111" t="s">
        <v>339</v>
      </c>
      <c r="D2660" s="84">
        <v>1390.35</v>
      </c>
      <c r="E2660" s="206">
        <v>0</v>
      </c>
      <c r="F2660" s="253">
        <f t="shared" si="475"/>
        <v>0</v>
      </c>
      <c r="G2660" s="186">
        <v>0</v>
      </c>
    </row>
    <row r="2661" spans="1:7" s="46" customFormat="1" ht="27.75" customHeight="1" x14ac:dyDescent="0.25">
      <c r="A2661" s="385"/>
      <c r="B2661" s="388"/>
      <c r="C2661" s="111" t="s">
        <v>345</v>
      </c>
      <c r="D2661" s="84">
        <v>0</v>
      </c>
      <c r="E2661" s="206">
        <v>0</v>
      </c>
      <c r="F2661" s="253">
        <v>0</v>
      </c>
      <c r="G2661" s="186">
        <v>0</v>
      </c>
    </row>
    <row r="2662" spans="1:7" s="46" customFormat="1" ht="15" customHeight="1" x14ac:dyDescent="0.25">
      <c r="A2662" s="383"/>
      <c r="B2662" s="386" t="s">
        <v>630</v>
      </c>
      <c r="C2662" s="114" t="s">
        <v>343</v>
      </c>
      <c r="D2662" s="84">
        <f>D2663+D2664+D2665+D2666</f>
        <v>5674.83</v>
      </c>
      <c r="E2662" s="206">
        <f>E2663+E2664+E2665+E2666</f>
        <v>0</v>
      </c>
      <c r="F2662" s="253">
        <f t="shared" si="475"/>
        <v>0</v>
      </c>
      <c r="G2662" s="186">
        <f>G2663+G2664+G2665+G2666</f>
        <v>0</v>
      </c>
    </row>
    <row r="2663" spans="1:7" s="46" customFormat="1" ht="39.75" customHeight="1" x14ac:dyDescent="0.25">
      <c r="A2663" s="384"/>
      <c r="B2663" s="387"/>
      <c r="C2663" s="67" t="s">
        <v>344</v>
      </c>
      <c r="D2663" s="84">
        <v>0</v>
      </c>
      <c r="E2663" s="206">
        <v>0</v>
      </c>
      <c r="F2663" s="253">
        <v>0</v>
      </c>
      <c r="G2663" s="186">
        <v>0</v>
      </c>
    </row>
    <row r="2664" spans="1:7" s="46" customFormat="1" ht="42" customHeight="1" x14ac:dyDescent="0.25">
      <c r="A2664" s="384"/>
      <c r="B2664" s="387"/>
      <c r="C2664" s="111" t="s">
        <v>83</v>
      </c>
      <c r="D2664" s="84">
        <v>0</v>
      </c>
      <c r="E2664" s="206">
        <v>0</v>
      </c>
      <c r="F2664" s="253">
        <v>0</v>
      </c>
      <c r="G2664" s="186">
        <v>0</v>
      </c>
    </row>
    <row r="2665" spans="1:7" s="46" customFormat="1" ht="57.75" customHeight="1" x14ac:dyDescent="0.25">
      <c r="A2665" s="384"/>
      <c r="B2665" s="387"/>
      <c r="C2665" s="111" t="s">
        <v>339</v>
      </c>
      <c r="D2665" s="84">
        <v>5674.83</v>
      </c>
      <c r="E2665" s="206">
        <v>0</v>
      </c>
      <c r="F2665" s="253">
        <f t="shared" si="475"/>
        <v>0</v>
      </c>
      <c r="G2665" s="186">
        <v>0</v>
      </c>
    </row>
    <row r="2666" spans="1:7" s="46" customFormat="1" ht="31.5" customHeight="1" x14ac:dyDescent="0.25">
      <c r="A2666" s="385"/>
      <c r="B2666" s="388"/>
      <c r="C2666" s="111" t="s">
        <v>345</v>
      </c>
      <c r="D2666" s="84">
        <v>0</v>
      </c>
      <c r="E2666" s="206">
        <v>0</v>
      </c>
      <c r="F2666" s="253">
        <v>0</v>
      </c>
      <c r="G2666" s="186">
        <v>0</v>
      </c>
    </row>
    <row r="2667" spans="1:7" s="46" customFormat="1" ht="15" customHeight="1" x14ac:dyDescent="0.25">
      <c r="A2667" s="383"/>
      <c r="B2667" s="386" t="s">
        <v>631</v>
      </c>
      <c r="C2667" s="114" t="s">
        <v>343</v>
      </c>
      <c r="D2667" s="84">
        <f>D2668+D2669+D2670+D2671</f>
        <v>2246.1999999999998</v>
      </c>
      <c r="E2667" s="206">
        <f>E2668+E2669+E2670+E2671</f>
        <v>0</v>
      </c>
      <c r="F2667" s="253">
        <f t="shared" si="475"/>
        <v>0</v>
      </c>
      <c r="G2667" s="186">
        <f>G2668+G2669+G2670+G2671</f>
        <v>0</v>
      </c>
    </row>
    <row r="2668" spans="1:7" s="46" customFormat="1" ht="48.75" customHeight="1" x14ac:dyDescent="0.25">
      <c r="A2668" s="384"/>
      <c r="B2668" s="387"/>
      <c r="C2668" s="67" t="s">
        <v>344</v>
      </c>
      <c r="D2668" s="84">
        <v>0</v>
      </c>
      <c r="E2668" s="206">
        <v>0</v>
      </c>
      <c r="F2668" s="253">
        <v>0</v>
      </c>
      <c r="G2668" s="186">
        <v>0</v>
      </c>
    </row>
    <row r="2669" spans="1:7" s="46" customFormat="1" ht="42" customHeight="1" x14ac:dyDescent="0.25">
      <c r="A2669" s="384"/>
      <c r="B2669" s="387"/>
      <c r="C2669" s="111" t="s">
        <v>83</v>
      </c>
      <c r="D2669" s="84">
        <v>0</v>
      </c>
      <c r="E2669" s="206">
        <v>0</v>
      </c>
      <c r="F2669" s="253">
        <v>0</v>
      </c>
      <c r="G2669" s="186">
        <v>0</v>
      </c>
    </row>
    <row r="2670" spans="1:7" s="46" customFormat="1" ht="57.75" customHeight="1" x14ac:dyDescent="0.25">
      <c r="A2670" s="384"/>
      <c r="B2670" s="387"/>
      <c r="C2670" s="111" t="s">
        <v>339</v>
      </c>
      <c r="D2670" s="84">
        <v>2246.1999999999998</v>
      </c>
      <c r="E2670" s="206">
        <v>0</v>
      </c>
      <c r="F2670" s="253">
        <f t="shared" si="475"/>
        <v>0</v>
      </c>
      <c r="G2670" s="186">
        <v>0</v>
      </c>
    </row>
    <row r="2671" spans="1:7" s="46" customFormat="1" ht="37.5" customHeight="1" x14ac:dyDescent="0.25">
      <c r="A2671" s="385"/>
      <c r="B2671" s="388"/>
      <c r="C2671" s="111" t="s">
        <v>345</v>
      </c>
      <c r="D2671" s="84">
        <v>0</v>
      </c>
      <c r="E2671" s="206">
        <v>0</v>
      </c>
      <c r="F2671" s="253">
        <v>0</v>
      </c>
      <c r="G2671" s="186">
        <v>0</v>
      </c>
    </row>
    <row r="2672" spans="1:7" s="46" customFormat="1" ht="15" customHeight="1" x14ac:dyDescent="0.25">
      <c r="A2672" s="383"/>
      <c r="B2672" s="386" t="s">
        <v>632</v>
      </c>
      <c r="C2672" s="114" t="s">
        <v>343</v>
      </c>
      <c r="D2672" s="84">
        <f>D2673+D2674+D2675+D2676</f>
        <v>4745.5600000000004</v>
      </c>
      <c r="E2672" s="206">
        <f>E2673+E2674+E2675+E2676</f>
        <v>0</v>
      </c>
      <c r="F2672" s="253">
        <f t="shared" si="475"/>
        <v>0</v>
      </c>
      <c r="G2672" s="186">
        <f>G2673+G2674+G2675+G2676</f>
        <v>0</v>
      </c>
    </row>
    <row r="2673" spans="1:7" s="46" customFormat="1" ht="42.75" customHeight="1" x14ac:dyDescent="0.25">
      <c r="A2673" s="384"/>
      <c r="B2673" s="387"/>
      <c r="C2673" s="67" t="s">
        <v>344</v>
      </c>
      <c r="D2673" s="84">
        <v>0</v>
      </c>
      <c r="E2673" s="206">
        <v>0</v>
      </c>
      <c r="F2673" s="253">
        <v>0</v>
      </c>
      <c r="G2673" s="186">
        <v>0</v>
      </c>
    </row>
    <row r="2674" spans="1:7" s="46" customFormat="1" ht="51.75" customHeight="1" x14ac:dyDescent="0.25">
      <c r="A2674" s="384"/>
      <c r="B2674" s="387"/>
      <c r="C2674" s="111" t="s">
        <v>83</v>
      </c>
      <c r="D2674" s="84">
        <v>0</v>
      </c>
      <c r="E2674" s="206">
        <v>0</v>
      </c>
      <c r="F2674" s="253">
        <v>0</v>
      </c>
      <c r="G2674" s="186">
        <v>0</v>
      </c>
    </row>
    <row r="2675" spans="1:7" s="46" customFormat="1" ht="51" customHeight="1" x14ac:dyDescent="0.25">
      <c r="A2675" s="384"/>
      <c r="B2675" s="387"/>
      <c r="C2675" s="111" t="s">
        <v>339</v>
      </c>
      <c r="D2675" s="84">
        <v>4745.5600000000004</v>
      </c>
      <c r="E2675" s="206">
        <v>0</v>
      </c>
      <c r="F2675" s="253">
        <f t="shared" si="475"/>
        <v>0</v>
      </c>
      <c r="G2675" s="186">
        <v>0</v>
      </c>
    </row>
    <row r="2676" spans="1:7" s="46" customFormat="1" ht="30" customHeight="1" x14ac:dyDescent="0.25">
      <c r="A2676" s="385"/>
      <c r="B2676" s="388"/>
      <c r="C2676" s="111" t="s">
        <v>345</v>
      </c>
      <c r="D2676" s="84">
        <v>0</v>
      </c>
      <c r="E2676" s="206">
        <v>0</v>
      </c>
      <c r="F2676" s="253">
        <v>0</v>
      </c>
      <c r="G2676" s="186">
        <v>0</v>
      </c>
    </row>
    <row r="2677" spans="1:7" s="46" customFormat="1" ht="15" customHeight="1" x14ac:dyDescent="0.25">
      <c r="A2677" s="383"/>
      <c r="B2677" s="386" t="s">
        <v>633</v>
      </c>
      <c r="C2677" s="114" t="s">
        <v>343</v>
      </c>
      <c r="D2677" s="84">
        <f>D2678+D2679+D2680+D2681</f>
        <v>2320.2600000000002</v>
      </c>
      <c r="E2677" s="206">
        <f>E2678+E2679+E2680+E2681</f>
        <v>0</v>
      </c>
      <c r="F2677" s="253">
        <f t="shared" si="475"/>
        <v>0</v>
      </c>
      <c r="G2677" s="186">
        <f>G2678+G2679+G2680+G2681</f>
        <v>0</v>
      </c>
    </row>
    <row r="2678" spans="1:7" s="46" customFormat="1" ht="39" customHeight="1" x14ac:dyDescent="0.25">
      <c r="A2678" s="384"/>
      <c r="B2678" s="387"/>
      <c r="C2678" s="67" t="s">
        <v>344</v>
      </c>
      <c r="D2678" s="84">
        <v>0</v>
      </c>
      <c r="E2678" s="206">
        <v>0</v>
      </c>
      <c r="F2678" s="253">
        <v>0</v>
      </c>
      <c r="G2678" s="186">
        <v>0</v>
      </c>
    </row>
    <row r="2679" spans="1:7" s="46" customFormat="1" ht="54.75" customHeight="1" x14ac:dyDescent="0.25">
      <c r="A2679" s="384"/>
      <c r="B2679" s="387"/>
      <c r="C2679" s="111" t="s">
        <v>83</v>
      </c>
      <c r="D2679" s="84">
        <v>0</v>
      </c>
      <c r="E2679" s="206">
        <v>0</v>
      </c>
      <c r="F2679" s="253">
        <v>0</v>
      </c>
      <c r="G2679" s="186">
        <v>0</v>
      </c>
    </row>
    <row r="2680" spans="1:7" s="46" customFormat="1" ht="59.25" customHeight="1" x14ac:dyDescent="0.25">
      <c r="A2680" s="384"/>
      <c r="B2680" s="387"/>
      <c r="C2680" s="111" t="s">
        <v>339</v>
      </c>
      <c r="D2680" s="84">
        <v>2320.2600000000002</v>
      </c>
      <c r="E2680" s="206">
        <v>0</v>
      </c>
      <c r="F2680" s="253">
        <f t="shared" si="475"/>
        <v>0</v>
      </c>
      <c r="G2680" s="186">
        <v>0</v>
      </c>
    </row>
    <row r="2681" spans="1:7" s="46" customFormat="1" ht="31.5" customHeight="1" x14ac:dyDescent="0.25">
      <c r="A2681" s="385"/>
      <c r="B2681" s="388"/>
      <c r="C2681" s="111" t="s">
        <v>345</v>
      </c>
      <c r="D2681" s="84">
        <v>0</v>
      </c>
      <c r="E2681" s="206">
        <v>0</v>
      </c>
      <c r="F2681" s="253">
        <v>0</v>
      </c>
      <c r="G2681" s="186">
        <v>0</v>
      </c>
    </row>
    <row r="2682" spans="1:7" s="46" customFormat="1" ht="15" customHeight="1" x14ac:dyDescent="0.25">
      <c r="A2682" s="383"/>
      <c r="B2682" s="386" t="s">
        <v>634</v>
      </c>
      <c r="C2682" s="114" t="s">
        <v>343</v>
      </c>
      <c r="D2682" s="84">
        <f>D2683+D2684+D2685+D2686</f>
        <v>1152.01</v>
      </c>
      <c r="E2682" s="206">
        <f>E2683+E2684+E2685+E2686</f>
        <v>0</v>
      </c>
      <c r="F2682" s="253">
        <f t="shared" si="475"/>
        <v>0</v>
      </c>
      <c r="G2682" s="186">
        <f>G2683+G2684+G2685+G2686</f>
        <v>0</v>
      </c>
    </row>
    <row r="2683" spans="1:7" s="46" customFormat="1" ht="48.75" customHeight="1" x14ac:dyDescent="0.25">
      <c r="A2683" s="384"/>
      <c r="B2683" s="387"/>
      <c r="C2683" s="67" t="s">
        <v>344</v>
      </c>
      <c r="D2683" s="84">
        <v>0</v>
      </c>
      <c r="E2683" s="206">
        <v>0</v>
      </c>
      <c r="F2683" s="253">
        <v>0</v>
      </c>
      <c r="G2683" s="186">
        <v>0</v>
      </c>
    </row>
    <row r="2684" spans="1:7" s="46" customFormat="1" ht="59.25" customHeight="1" x14ac:dyDescent="0.25">
      <c r="A2684" s="384"/>
      <c r="B2684" s="387"/>
      <c r="C2684" s="111" t="s">
        <v>83</v>
      </c>
      <c r="D2684" s="84">
        <v>0</v>
      </c>
      <c r="E2684" s="206">
        <v>0</v>
      </c>
      <c r="F2684" s="253">
        <v>0</v>
      </c>
      <c r="G2684" s="186">
        <v>0</v>
      </c>
    </row>
    <row r="2685" spans="1:7" ht="51" x14ac:dyDescent="0.25">
      <c r="A2685" s="384"/>
      <c r="B2685" s="387"/>
      <c r="C2685" s="111" t="s">
        <v>339</v>
      </c>
      <c r="D2685" s="84">
        <v>1152.01</v>
      </c>
      <c r="E2685" s="206">
        <v>0</v>
      </c>
      <c r="F2685" s="253">
        <f t="shared" si="475"/>
        <v>0</v>
      </c>
      <c r="G2685" s="186">
        <v>0</v>
      </c>
    </row>
    <row r="2686" spans="1:7" ht="25.5" x14ac:dyDescent="0.25">
      <c r="A2686" s="385"/>
      <c r="B2686" s="388"/>
      <c r="C2686" s="111" t="s">
        <v>345</v>
      </c>
      <c r="D2686" s="84">
        <v>0</v>
      </c>
      <c r="E2686" s="206">
        <v>0</v>
      </c>
      <c r="F2686" s="253">
        <v>0</v>
      </c>
      <c r="G2686" s="186">
        <v>0</v>
      </c>
    </row>
    <row r="2687" spans="1:7" ht="15" customHeight="1" x14ac:dyDescent="0.25">
      <c r="A2687" s="383"/>
      <c r="B2687" s="386" t="s">
        <v>635</v>
      </c>
      <c r="C2687" s="114" t="s">
        <v>343</v>
      </c>
      <c r="D2687" s="84">
        <f>D2688+D2689+D2690+D2691</f>
        <v>4586.05</v>
      </c>
      <c r="E2687" s="206">
        <f>E2688+E2689+E2690+E2691</f>
        <v>0</v>
      </c>
      <c r="F2687" s="253">
        <f t="shared" si="475"/>
        <v>0</v>
      </c>
      <c r="G2687" s="186">
        <f>G2688+G2689+G2690+G2691</f>
        <v>0</v>
      </c>
    </row>
    <row r="2688" spans="1:7" ht="46.5" customHeight="1" x14ac:dyDescent="0.25">
      <c r="A2688" s="384"/>
      <c r="B2688" s="387"/>
      <c r="C2688" s="67" t="s">
        <v>344</v>
      </c>
      <c r="D2688" s="84">
        <v>0</v>
      </c>
      <c r="E2688" s="206">
        <v>0</v>
      </c>
      <c r="F2688" s="253">
        <v>0</v>
      </c>
      <c r="G2688" s="186">
        <v>0</v>
      </c>
    </row>
    <row r="2689" spans="1:7" ht="57.75" customHeight="1" x14ac:dyDescent="0.25">
      <c r="A2689" s="384"/>
      <c r="B2689" s="387"/>
      <c r="C2689" s="111" t="s">
        <v>83</v>
      </c>
      <c r="D2689" s="84">
        <v>0</v>
      </c>
      <c r="E2689" s="206">
        <v>0</v>
      </c>
      <c r="F2689" s="253">
        <v>0</v>
      </c>
      <c r="G2689" s="186">
        <v>0</v>
      </c>
    </row>
    <row r="2690" spans="1:7" ht="51" x14ac:dyDescent="0.25">
      <c r="A2690" s="384"/>
      <c r="B2690" s="387"/>
      <c r="C2690" s="111" t="s">
        <v>339</v>
      </c>
      <c r="D2690" s="84">
        <v>4586.05</v>
      </c>
      <c r="E2690" s="206">
        <v>0</v>
      </c>
      <c r="F2690" s="253">
        <f t="shared" si="475"/>
        <v>0</v>
      </c>
      <c r="G2690" s="186">
        <v>0</v>
      </c>
    </row>
    <row r="2691" spans="1:7" ht="25.5" x14ac:dyDescent="0.25">
      <c r="A2691" s="385"/>
      <c r="B2691" s="388"/>
      <c r="C2691" s="111" t="s">
        <v>345</v>
      </c>
      <c r="D2691" s="84">
        <v>0</v>
      </c>
      <c r="E2691" s="206">
        <v>0</v>
      </c>
      <c r="F2691" s="253">
        <v>0</v>
      </c>
      <c r="G2691" s="186">
        <v>0</v>
      </c>
    </row>
    <row r="2692" spans="1:7" ht="15" customHeight="1" x14ac:dyDescent="0.25">
      <c r="A2692" s="383"/>
      <c r="B2692" s="386" t="s">
        <v>636</v>
      </c>
      <c r="C2692" s="114" t="s">
        <v>343</v>
      </c>
      <c r="D2692" s="84">
        <f>D2693+D2694+D2695+D2696</f>
        <v>3140.32</v>
      </c>
      <c r="E2692" s="206">
        <f>E2693+E2694+E2695+E2696</f>
        <v>0</v>
      </c>
      <c r="F2692" s="253">
        <f t="shared" si="475"/>
        <v>0</v>
      </c>
      <c r="G2692" s="186">
        <f>G2693+G2694+G2695+G2696</f>
        <v>0</v>
      </c>
    </row>
    <row r="2693" spans="1:7" ht="47.25" customHeight="1" x14ac:dyDescent="0.25">
      <c r="A2693" s="384"/>
      <c r="B2693" s="387"/>
      <c r="C2693" s="67" t="s">
        <v>344</v>
      </c>
      <c r="D2693" s="84">
        <v>0</v>
      </c>
      <c r="E2693" s="206">
        <v>0</v>
      </c>
      <c r="F2693" s="253">
        <v>0</v>
      </c>
      <c r="G2693" s="186">
        <v>0</v>
      </c>
    </row>
    <row r="2694" spans="1:7" ht="54" customHeight="1" x14ac:dyDescent="0.25">
      <c r="A2694" s="384"/>
      <c r="B2694" s="387"/>
      <c r="C2694" s="111" t="s">
        <v>83</v>
      </c>
      <c r="D2694" s="84">
        <v>0</v>
      </c>
      <c r="E2694" s="206">
        <v>0</v>
      </c>
      <c r="F2694" s="253">
        <v>0</v>
      </c>
      <c r="G2694" s="186">
        <v>0</v>
      </c>
    </row>
    <row r="2695" spans="1:7" ht="51" x14ac:dyDescent="0.25">
      <c r="A2695" s="384"/>
      <c r="B2695" s="387"/>
      <c r="C2695" s="111" t="s">
        <v>339</v>
      </c>
      <c r="D2695" s="84">
        <v>3140.32</v>
      </c>
      <c r="E2695" s="206">
        <v>0</v>
      </c>
      <c r="F2695" s="253">
        <f t="shared" si="475"/>
        <v>0</v>
      </c>
      <c r="G2695" s="186">
        <v>0</v>
      </c>
    </row>
    <row r="2696" spans="1:7" ht="25.5" x14ac:dyDescent="0.25">
      <c r="A2696" s="385"/>
      <c r="B2696" s="388"/>
      <c r="C2696" s="111" t="s">
        <v>345</v>
      </c>
      <c r="D2696" s="84">
        <v>0</v>
      </c>
      <c r="E2696" s="206">
        <v>0</v>
      </c>
      <c r="F2696" s="253">
        <v>0</v>
      </c>
      <c r="G2696" s="186">
        <v>0</v>
      </c>
    </row>
    <row r="2697" spans="1:7" ht="15" customHeight="1" x14ac:dyDescent="0.25">
      <c r="A2697" s="383"/>
      <c r="B2697" s="386" t="s">
        <v>637</v>
      </c>
      <c r="C2697" s="114" t="s">
        <v>343</v>
      </c>
      <c r="D2697" s="84">
        <f>D2698+D2699+D2700+D2701</f>
        <v>6503.36</v>
      </c>
      <c r="E2697" s="206">
        <f>E2698+E2699+E2700+E2701</f>
        <v>0</v>
      </c>
      <c r="F2697" s="253">
        <f t="shared" si="475"/>
        <v>0</v>
      </c>
      <c r="G2697" s="186">
        <f>G2698+G2699+G2700+G2701</f>
        <v>0</v>
      </c>
    </row>
    <row r="2698" spans="1:7" ht="39.75" customHeight="1" x14ac:dyDescent="0.25">
      <c r="A2698" s="384"/>
      <c r="B2698" s="387"/>
      <c r="C2698" s="67" t="s">
        <v>344</v>
      </c>
      <c r="D2698" s="84">
        <v>0</v>
      </c>
      <c r="E2698" s="206">
        <v>0</v>
      </c>
      <c r="F2698" s="253">
        <v>0</v>
      </c>
      <c r="G2698" s="186">
        <v>0</v>
      </c>
    </row>
    <row r="2699" spans="1:7" ht="58.5" customHeight="1" x14ac:dyDescent="0.25">
      <c r="A2699" s="384"/>
      <c r="B2699" s="387"/>
      <c r="C2699" s="111" t="s">
        <v>83</v>
      </c>
      <c r="D2699" s="84">
        <v>0</v>
      </c>
      <c r="E2699" s="206">
        <v>0</v>
      </c>
      <c r="F2699" s="253">
        <v>0</v>
      </c>
      <c r="G2699" s="186">
        <v>0</v>
      </c>
    </row>
    <row r="2700" spans="1:7" ht="51" x14ac:dyDescent="0.25">
      <c r="A2700" s="384"/>
      <c r="B2700" s="387"/>
      <c r="C2700" s="111" t="s">
        <v>339</v>
      </c>
      <c r="D2700" s="84">
        <v>6503.36</v>
      </c>
      <c r="E2700" s="206">
        <v>0</v>
      </c>
      <c r="F2700" s="253">
        <f t="shared" si="475"/>
        <v>0</v>
      </c>
      <c r="G2700" s="186">
        <v>0</v>
      </c>
    </row>
    <row r="2701" spans="1:7" ht="25.5" x14ac:dyDescent="0.25">
      <c r="A2701" s="385"/>
      <c r="B2701" s="388"/>
      <c r="C2701" s="111" t="s">
        <v>345</v>
      </c>
      <c r="D2701" s="84">
        <v>0</v>
      </c>
      <c r="E2701" s="206">
        <v>0</v>
      </c>
      <c r="F2701" s="253">
        <v>0</v>
      </c>
      <c r="G2701" s="186">
        <v>0</v>
      </c>
    </row>
    <row r="2702" spans="1:7" ht="15" customHeight="1" x14ac:dyDescent="0.25">
      <c r="A2702" s="383"/>
      <c r="B2702" s="386" t="s">
        <v>638</v>
      </c>
      <c r="C2702" s="114" t="s">
        <v>343</v>
      </c>
      <c r="D2702" s="84">
        <f>D2703+D2704+D2705+D2706</f>
        <v>2928.33</v>
      </c>
      <c r="E2702" s="206">
        <f>E2703+E2704+E2705+E2706</f>
        <v>0</v>
      </c>
      <c r="F2702" s="253">
        <f t="shared" si="475"/>
        <v>0</v>
      </c>
      <c r="G2702" s="186">
        <f>G2703+G2704+G2705+G2706</f>
        <v>0</v>
      </c>
    </row>
    <row r="2703" spans="1:7" ht="37.5" customHeight="1" x14ac:dyDescent="0.25">
      <c r="A2703" s="384"/>
      <c r="B2703" s="387"/>
      <c r="C2703" s="67" t="s">
        <v>344</v>
      </c>
      <c r="D2703" s="84">
        <v>0</v>
      </c>
      <c r="E2703" s="206">
        <v>0</v>
      </c>
      <c r="F2703" s="253">
        <v>0</v>
      </c>
      <c r="G2703" s="186">
        <v>0</v>
      </c>
    </row>
    <row r="2704" spans="1:7" ht="56.25" customHeight="1" x14ac:dyDescent="0.25">
      <c r="A2704" s="384"/>
      <c r="B2704" s="387"/>
      <c r="C2704" s="111" t="s">
        <v>83</v>
      </c>
      <c r="D2704" s="84">
        <v>0</v>
      </c>
      <c r="E2704" s="206">
        <v>0</v>
      </c>
      <c r="F2704" s="253">
        <v>0</v>
      </c>
      <c r="G2704" s="186">
        <v>0</v>
      </c>
    </row>
    <row r="2705" spans="1:7" ht="51" x14ac:dyDescent="0.25">
      <c r="A2705" s="384"/>
      <c r="B2705" s="387"/>
      <c r="C2705" s="111" t="s">
        <v>339</v>
      </c>
      <c r="D2705" s="84">
        <v>2928.33</v>
      </c>
      <c r="E2705" s="206">
        <v>0</v>
      </c>
      <c r="F2705" s="253">
        <f t="shared" si="475"/>
        <v>0</v>
      </c>
      <c r="G2705" s="186">
        <v>0</v>
      </c>
    </row>
    <row r="2706" spans="1:7" ht="25.5" x14ac:dyDescent="0.25">
      <c r="A2706" s="385"/>
      <c r="B2706" s="388"/>
      <c r="C2706" s="111" t="s">
        <v>345</v>
      </c>
      <c r="D2706" s="84">
        <v>0</v>
      </c>
      <c r="E2706" s="206">
        <v>0</v>
      </c>
      <c r="F2706" s="253">
        <v>0</v>
      </c>
      <c r="G2706" s="186">
        <v>0</v>
      </c>
    </row>
    <row r="2707" spans="1:7" ht="15" customHeight="1" x14ac:dyDescent="0.25">
      <c r="A2707" s="383"/>
      <c r="B2707" s="386" t="s">
        <v>639</v>
      </c>
      <c r="C2707" s="114" t="s">
        <v>343</v>
      </c>
      <c r="D2707" s="84">
        <f>D2708+D2709+D2710+D2711</f>
        <v>2870.82</v>
      </c>
      <c r="E2707" s="206">
        <f>E2708+E2709+E2710+E2711</f>
        <v>0</v>
      </c>
      <c r="F2707" s="253">
        <f t="shared" si="475"/>
        <v>0</v>
      </c>
      <c r="G2707" s="186">
        <f>G2708+G2709+G2710+G2711</f>
        <v>0</v>
      </c>
    </row>
    <row r="2708" spans="1:7" ht="48.75" customHeight="1" x14ac:dyDescent="0.25">
      <c r="A2708" s="384"/>
      <c r="B2708" s="387"/>
      <c r="C2708" s="67" t="s">
        <v>344</v>
      </c>
      <c r="D2708" s="84">
        <v>0</v>
      </c>
      <c r="E2708" s="206">
        <v>0</v>
      </c>
      <c r="F2708" s="253">
        <v>0</v>
      </c>
      <c r="G2708" s="186">
        <v>0</v>
      </c>
    </row>
    <row r="2709" spans="1:7" ht="57.75" customHeight="1" x14ac:dyDescent="0.25">
      <c r="A2709" s="384"/>
      <c r="B2709" s="387"/>
      <c r="C2709" s="111" t="s">
        <v>83</v>
      </c>
      <c r="D2709" s="84">
        <v>0</v>
      </c>
      <c r="E2709" s="206">
        <v>0</v>
      </c>
      <c r="F2709" s="253">
        <v>0</v>
      </c>
      <c r="G2709" s="186">
        <v>0</v>
      </c>
    </row>
    <row r="2710" spans="1:7" ht="51" x14ac:dyDescent="0.25">
      <c r="A2710" s="384"/>
      <c r="B2710" s="387"/>
      <c r="C2710" s="111" t="s">
        <v>339</v>
      </c>
      <c r="D2710" s="84">
        <v>2870.82</v>
      </c>
      <c r="E2710" s="206">
        <v>0</v>
      </c>
      <c r="F2710" s="253">
        <f t="shared" si="475"/>
        <v>0</v>
      </c>
      <c r="G2710" s="186">
        <v>0</v>
      </c>
    </row>
    <row r="2711" spans="1:7" ht="25.5" x14ac:dyDescent="0.25">
      <c r="A2711" s="385"/>
      <c r="B2711" s="388"/>
      <c r="C2711" s="111" t="s">
        <v>345</v>
      </c>
      <c r="D2711" s="84">
        <v>0</v>
      </c>
      <c r="E2711" s="206">
        <v>0</v>
      </c>
      <c r="F2711" s="253">
        <v>0</v>
      </c>
      <c r="G2711" s="186">
        <v>0</v>
      </c>
    </row>
    <row r="2712" spans="1:7" ht="15" customHeight="1" x14ac:dyDescent="0.25">
      <c r="A2712" s="383"/>
      <c r="B2712" s="386" t="s">
        <v>640</v>
      </c>
      <c r="C2712" s="114" t="s">
        <v>343</v>
      </c>
      <c r="D2712" s="84">
        <f>D2713+D2714+D2715+D2716</f>
        <v>1710.49</v>
      </c>
      <c r="E2712" s="206">
        <f>E2713+E2714+E2715+E2716</f>
        <v>0</v>
      </c>
      <c r="F2712" s="253">
        <f t="shared" ref="F2712:F2740" si="476">E2712/D2712</f>
        <v>0</v>
      </c>
      <c r="G2712" s="186">
        <f>G2713+G2714+G2715+G2716</f>
        <v>0</v>
      </c>
    </row>
    <row r="2713" spans="1:7" ht="39.75" customHeight="1" x14ac:dyDescent="0.25">
      <c r="A2713" s="384"/>
      <c r="B2713" s="387"/>
      <c r="C2713" s="67" t="s">
        <v>344</v>
      </c>
      <c r="D2713" s="84">
        <v>0</v>
      </c>
      <c r="E2713" s="206">
        <v>0</v>
      </c>
      <c r="F2713" s="253">
        <v>0</v>
      </c>
      <c r="G2713" s="186">
        <v>0</v>
      </c>
    </row>
    <row r="2714" spans="1:7" ht="51" x14ac:dyDescent="0.25">
      <c r="A2714" s="384"/>
      <c r="B2714" s="387"/>
      <c r="C2714" s="111" t="s">
        <v>83</v>
      </c>
      <c r="D2714" s="84">
        <v>0</v>
      </c>
      <c r="E2714" s="206">
        <v>0</v>
      </c>
      <c r="F2714" s="253">
        <v>0</v>
      </c>
      <c r="G2714" s="186">
        <v>0</v>
      </c>
    </row>
    <row r="2715" spans="1:7" ht="51" x14ac:dyDescent="0.25">
      <c r="A2715" s="384"/>
      <c r="B2715" s="387"/>
      <c r="C2715" s="111" t="s">
        <v>339</v>
      </c>
      <c r="D2715" s="84">
        <v>1710.49</v>
      </c>
      <c r="E2715" s="206">
        <v>0</v>
      </c>
      <c r="F2715" s="253">
        <f t="shared" si="476"/>
        <v>0</v>
      </c>
      <c r="G2715" s="186">
        <v>0</v>
      </c>
    </row>
    <row r="2716" spans="1:7" ht="25.5" x14ac:dyDescent="0.25">
      <c r="A2716" s="385"/>
      <c r="B2716" s="388"/>
      <c r="C2716" s="111" t="s">
        <v>345</v>
      </c>
      <c r="D2716" s="84">
        <v>0</v>
      </c>
      <c r="E2716" s="206">
        <v>0</v>
      </c>
      <c r="F2716" s="253">
        <v>0</v>
      </c>
      <c r="G2716" s="186">
        <v>0</v>
      </c>
    </row>
    <row r="2717" spans="1:7" ht="15" customHeight="1" x14ac:dyDescent="0.25">
      <c r="A2717" s="383"/>
      <c r="B2717" s="386" t="s">
        <v>641</v>
      </c>
      <c r="C2717" s="114" t="s">
        <v>343</v>
      </c>
      <c r="D2717" s="84">
        <f>D2718+D2719+D2720+D2721</f>
        <v>497.74</v>
      </c>
      <c r="E2717" s="206">
        <f>E2718+E2719+E2720+E2721</f>
        <v>0</v>
      </c>
      <c r="F2717" s="253">
        <f t="shared" si="476"/>
        <v>0</v>
      </c>
      <c r="G2717" s="186">
        <f>G2718+G2719+G2720+G2721</f>
        <v>0</v>
      </c>
    </row>
    <row r="2718" spans="1:7" ht="42.75" customHeight="1" x14ac:dyDescent="0.25">
      <c r="A2718" s="384"/>
      <c r="B2718" s="387"/>
      <c r="C2718" s="67" t="s">
        <v>344</v>
      </c>
      <c r="D2718" s="84">
        <v>0</v>
      </c>
      <c r="E2718" s="206">
        <v>0</v>
      </c>
      <c r="F2718" s="253">
        <v>0</v>
      </c>
      <c r="G2718" s="186">
        <v>0</v>
      </c>
    </row>
    <row r="2719" spans="1:7" ht="51" x14ac:dyDescent="0.25">
      <c r="A2719" s="384"/>
      <c r="B2719" s="387"/>
      <c r="C2719" s="111" t="s">
        <v>83</v>
      </c>
      <c r="D2719" s="84">
        <v>0</v>
      </c>
      <c r="E2719" s="206">
        <v>0</v>
      </c>
      <c r="F2719" s="253">
        <v>0</v>
      </c>
      <c r="G2719" s="186">
        <v>0</v>
      </c>
    </row>
    <row r="2720" spans="1:7" ht="51" x14ac:dyDescent="0.25">
      <c r="A2720" s="384"/>
      <c r="B2720" s="387"/>
      <c r="C2720" s="111" t="s">
        <v>339</v>
      </c>
      <c r="D2720" s="84">
        <v>497.74</v>
      </c>
      <c r="E2720" s="206">
        <v>0</v>
      </c>
      <c r="F2720" s="253">
        <f t="shared" si="476"/>
        <v>0</v>
      </c>
      <c r="G2720" s="186">
        <v>0</v>
      </c>
    </row>
    <row r="2721" spans="1:7" ht="25.5" x14ac:dyDescent="0.25">
      <c r="A2721" s="385"/>
      <c r="B2721" s="388"/>
      <c r="C2721" s="111" t="s">
        <v>345</v>
      </c>
      <c r="D2721" s="84">
        <v>0</v>
      </c>
      <c r="E2721" s="206">
        <v>0</v>
      </c>
      <c r="F2721" s="253">
        <v>0</v>
      </c>
      <c r="G2721" s="186">
        <v>0</v>
      </c>
    </row>
    <row r="2722" spans="1:7" ht="15" customHeight="1" x14ac:dyDescent="0.25">
      <c r="A2722" s="383"/>
      <c r="B2722" s="386" t="s">
        <v>642</v>
      </c>
      <c r="C2722" s="114" t="s">
        <v>343</v>
      </c>
      <c r="D2722" s="84">
        <f>D2723+D2724+D2725+D2726</f>
        <v>8357.86</v>
      </c>
      <c r="E2722" s="206">
        <f>E2723+E2724+E2725+E2726</f>
        <v>0</v>
      </c>
      <c r="F2722" s="253">
        <f t="shared" si="476"/>
        <v>0</v>
      </c>
      <c r="G2722" s="186">
        <f>G2723+G2724+G2725+G2726</f>
        <v>0</v>
      </c>
    </row>
    <row r="2723" spans="1:7" ht="42.75" customHeight="1" x14ac:dyDescent="0.25">
      <c r="A2723" s="384"/>
      <c r="B2723" s="387"/>
      <c r="C2723" s="67" t="s">
        <v>344</v>
      </c>
      <c r="D2723" s="84">
        <v>0</v>
      </c>
      <c r="E2723" s="206">
        <v>0</v>
      </c>
      <c r="F2723" s="253">
        <v>0</v>
      </c>
      <c r="G2723" s="186">
        <v>0</v>
      </c>
    </row>
    <row r="2724" spans="1:7" ht="51" x14ac:dyDescent="0.25">
      <c r="A2724" s="384"/>
      <c r="B2724" s="387"/>
      <c r="C2724" s="111" t="s">
        <v>83</v>
      </c>
      <c r="D2724" s="84">
        <v>0</v>
      </c>
      <c r="E2724" s="206">
        <v>0</v>
      </c>
      <c r="F2724" s="253">
        <v>0</v>
      </c>
      <c r="G2724" s="186">
        <v>0</v>
      </c>
    </row>
    <row r="2725" spans="1:7" ht="51" x14ac:dyDescent="0.25">
      <c r="A2725" s="384"/>
      <c r="B2725" s="387"/>
      <c r="C2725" s="111" t="s">
        <v>339</v>
      </c>
      <c r="D2725" s="84">
        <v>8357.86</v>
      </c>
      <c r="E2725" s="206">
        <v>0</v>
      </c>
      <c r="F2725" s="253">
        <f t="shared" si="476"/>
        <v>0</v>
      </c>
      <c r="G2725" s="186">
        <v>0</v>
      </c>
    </row>
    <row r="2726" spans="1:7" ht="25.5" x14ac:dyDescent="0.25">
      <c r="A2726" s="385"/>
      <c r="B2726" s="388"/>
      <c r="C2726" s="111" t="s">
        <v>345</v>
      </c>
      <c r="D2726" s="84">
        <v>0</v>
      </c>
      <c r="E2726" s="206">
        <v>0</v>
      </c>
      <c r="F2726" s="253">
        <v>0</v>
      </c>
      <c r="G2726" s="186">
        <v>0</v>
      </c>
    </row>
    <row r="2727" spans="1:7" ht="15" customHeight="1" x14ac:dyDescent="0.25">
      <c r="A2727" s="383"/>
      <c r="B2727" s="386" t="s">
        <v>643</v>
      </c>
      <c r="C2727" s="114" t="s">
        <v>343</v>
      </c>
      <c r="D2727" s="84">
        <f>D2728+D2729+D2730+D2731</f>
        <v>8980.01</v>
      </c>
      <c r="E2727" s="206">
        <f>E2728+E2729+E2730+E2731</f>
        <v>0</v>
      </c>
      <c r="F2727" s="253">
        <f t="shared" si="476"/>
        <v>0</v>
      </c>
      <c r="G2727" s="186">
        <f>G2728+G2729+G2730+G2731</f>
        <v>0</v>
      </c>
    </row>
    <row r="2728" spans="1:7" ht="46.5" customHeight="1" x14ac:dyDescent="0.25">
      <c r="A2728" s="384"/>
      <c r="B2728" s="387"/>
      <c r="C2728" s="67" t="s">
        <v>344</v>
      </c>
      <c r="D2728" s="84">
        <v>0</v>
      </c>
      <c r="E2728" s="206">
        <v>0</v>
      </c>
      <c r="F2728" s="253">
        <v>0</v>
      </c>
      <c r="G2728" s="186">
        <v>0</v>
      </c>
    </row>
    <row r="2729" spans="1:7" ht="51" x14ac:dyDescent="0.25">
      <c r="A2729" s="384"/>
      <c r="B2729" s="387"/>
      <c r="C2729" s="111" t="s">
        <v>83</v>
      </c>
      <c r="D2729" s="84">
        <v>0</v>
      </c>
      <c r="E2729" s="206">
        <v>0</v>
      </c>
      <c r="F2729" s="253">
        <v>0</v>
      </c>
      <c r="G2729" s="186">
        <v>0</v>
      </c>
    </row>
    <row r="2730" spans="1:7" ht="51" x14ac:dyDescent="0.25">
      <c r="A2730" s="384"/>
      <c r="B2730" s="387"/>
      <c r="C2730" s="111" t="s">
        <v>339</v>
      </c>
      <c r="D2730" s="84">
        <v>8980.01</v>
      </c>
      <c r="E2730" s="206">
        <v>0</v>
      </c>
      <c r="F2730" s="253">
        <f t="shared" si="476"/>
        <v>0</v>
      </c>
      <c r="G2730" s="186">
        <v>0</v>
      </c>
    </row>
    <row r="2731" spans="1:7" ht="25.5" x14ac:dyDescent="0.25">
      <c r="A2731" s="385"/>
      <c r="B2731" s="388"/>
      <c r="C2731" s="111" t="s">
        <v>345</v>
      </c>
      <c r="D2731" s="84">
        <v>0</v>
      </c>
      <c r="E2731" s="206">
        <v>0</v>
      </c>
      <c r="F2731" s="253">
        <v>0</v>
      </c>
      <c r="G2731" s="186">
        <v>0</v>
      </c>
    </row>
    <row r="2732" spans="1:7" ht="15" customHeight="1" x14ac:dyDescent="0.25">
      <c r="A2732" s="383"/>
      <c r="B2732" s="386" t="s">
        <v>644</v>
      </c>
      <c r="C2732" s="114" t="s">
        <v>343</v>
      </c>
      <c r="D2732" s="84">
        <f>D2733+D2734+D2735+D2736</f>
        <v>400.2</v>
      </c>
      <c r="E2732" s="206">
        <f>E2733+E2734+E2735+E2736</f>
        <v>0</v>
      </c>
      <c r="F2732" s="253">
        <f t="shared" si="476"/>
        <v>0</v>
      </c>
      <c r="G2732" s="186">
        <f>G2733+G2734+G2735+G2736</f>
        <v>0</v>
      </c>
    </row>
    <row r="2733" spans="1:7" ht="37.5" customHeight="1" x14ac:dyDescent="0.25">
      <c r="A2733" s="384"/>
      <c r="B2733" s="387"/>
      <c r="C2733" s="67" t="s">
        <v>344</v>
      </c>
      <c r="D2733" s="84">
        <v>0</v>
      </c>
      <c r="E2733" s="206">
        <v>0</v>
      </c>
      <c r="F2733" s="253">
        <v>0</v>
      </c>
      <c r="G2733" s="186">
        <v>0</v>
      </c>
    </row>
    <row r="2734" spans="1:7" ht="51" x14ac:dyDescent="0.25">
      <c r="A2734" s="384"/>
      <c r="B2734" s="387"/>
      <c r="C2734" s="111" t="s">
        <v>83</v>
      </c>
      <c r="D2734" s="84">
        <v>0</v>
      </c>
      <c r="E2734" s="206">
        <v>0</v>
      </c>
      <c r="F2734" s="253">
        <v>0</v>
      </c>
      <c r="G2734" s="186">
        <v>0</v>
      </c>
    </row>
    <row r="2735" spans="1:7" ht="51" x14ac:dyDescent="0.25">
      <c r="A2735" s="384"/>
      <c r="B2735" s="387"/>
      <c r="C2735" s="111" t="s">
        <v>339</v>
      </c>
      <c r="D2735" s="84">
        <v>400.2</v>
      </c>
      <c r="E2735" s="206">
        <v>0</v>
      </c>
      <c r="F2735" s="253">
        <f t="shared" si="476"/>
        <v>0</v>
      </c>
      <c r="G2735" s="186">
        <v>0</v>
      </c>
    </row>
    <row r="2736" spans="1:7" ht="25.5" x14ac:dyDescent="0.25">
      <c r="A2736" s="385"/>
      <c r="B2736" s="388"/>
      <c r="C2736" s="52" t="s">
        <v>345</v>
      </c>
      <c r="D2736" s="84">
        <v>0</v>
      </c>
      <c r="E2736" s="84">
        <v>0</v>
      </c>
      <c r="F2736" s="253">
        <v>0</v>
      </c>
      <c r="G2736" s="186">
        <v>0</v>
      </c>
    </row>
    <row r="2737" spans="1:7" ht="15" customHeight="1" x14ac:dyDescent="0.25">
      <c r="A2737" s="383"/>
      <c r="B2737" s="386" t="s">
        <v>645</v>
      </c>
      <c r="C2737" s="35" t="s">
        <v>343</v>
      </c>
      <c r="D2737" s="84">
        <f>D2738+D2739+D2740+D2741</f>
        <v>6500</v>
      </c>
      <c r="E2737" s="84">
        <f>E2738+E2739+E2740+E2741</f>
        <v>0</v>
      </c>
      <c r="F2737" s="253">
        <f t="shared" si="476"/>
        <v>0</v>
      </c>
      <c r="G2737" s="186">
        <f>G2738+G2739+G2740+G2741</f>
        <v>0</v>
      </c>
    </row>
    <row r="2738" spans="1:7" ht="39.75" customHeight="1" x14ac:dyDescent="0.25">
      <c r="A2738" s="384"/>
      <c r="B2738" s="387"/>
      <c r="C2738" s="66" t="s">
        <v>344</v>
      </c>
      <c r="D2738" s="84">
        <v>0</v>
      </c>
      <c r="E2738" s="84">
        <v>0</v>
      </c>
      <c r="F2738" s="253">
        <v>0</v>
      </c>
      <c r="G2738" s="186">
        <v>0</v>
      </c>
    </row>
    <row r="2739" spans="1:7" ht="51" x14ac:dyDescent="0.25">
      <c r="A2739" s="384"/>
      <c r="B2739" s="387"/>
      <c r="C2739" s="52" t="s">
        <v>83</v>
      </c>
      <c r="D2739" s="84">
        <v>0</v>
      </c>
      <c r="E2739" s="84">
        <v>0</v>
      </c>
      <c r="F2739" s="253">
        <v>0</v>
      </c>
      <c r="G2739" s="186">
        <v>0</v>
      </c>
    </row>
    <row r="2740" spans="1:7" ht="51" x14ac:dyDescent="0.25">
      <c r="A2740" s="384"/>
      <c r="B2740" s="387"/>
      <c r="C2740" s="52" t="s">
        <v>339</v>
      </c>
      <c r="D2740" s="84">
        <v>6500</v>
      </c>
      <c r="E2740" s="84">
        <v>0</v>
      </c>
      <c r="F2740" s="253">
        <f t="shared" si="476"/>
        <v>0</v>
      </c>
      <c r="G2740" s="186">
        <v>0</v>
      </c>
    </row>
    <row r="2741" spans="1:7" ht="25.5" x14ac:dyDescent="0.25">
      <c r="A2741" s="385"/>
      <c r="B2741" s="388"/>
      <c r="C2741" s="52" t="s">
        <v>345</v>
      </c>
      <c r="D2741" s="84">
        <v>0</v>
      </c>
      <c r="E2741" s="84">
        <v>0</v>
      </c>
      <c r="F2741" s="253">
        <v>0</v>
      </c>
      <c r="G2741" s="186">
        <v>0</v>
      </c>
    </row>
    <row r="2742" spans="1:7" ht="15" customHeight="1" x14ac:dyDescent="0.25">
      <c r="A2742" s="443" t="s">
        <v>490</v>
      </c>
      <c r="B2742" s="444"/>
      <c r="C2742" s="444"/>
      <c r="D2742" s="444"/>
      <c r="E2742" s="444"/>
      <c r="F2742" s="444"/>
      <c r="G2742" s="445"/>
    </row>
    <row r="2743" spans="1:7" ht="15" customHeight="1" x14ac:dyDescent="0.25">
      <c r="A2743" s="548">
        <v>1</v>
      </c>
      <c r="B2743" s="556" t="s">
        <v>10</v>
      </c>
      <c r="C2743" s="36" t="s">
        <v>343</v>
      </c>
      <c r="D2743" s="102">
        <v>15689</v>
      </c>
      <c r="E2743" s="102">
        <f t="shared" ref="E2743" si="477">E2744+E2745+E2746+E2747</f>
        <v>3228.06</v>
      </c>
      <c r="F2743" s="199">
        <f>E2743/D2743</f>
        <v>0.20575307540314869</v>
      </c>
      <c r="G2743" s="185">
        <f t="shared" ref="G2743" si="478">G2744+G2745+G2746+G2747</f>
        <v>3228.06</v>
      </c>
    </row>
    <row r="2744" spans="1:7" ht="38.25" x14ac:dyDescent="0.25">
      <c r="A2744" s="549"/>
      <c r="B2744" s="557"/>
      <c r="C2744" s="37" t="s">
        <v>344</v>
      </c>
      <c r="D2744" s="101">
        <f>D2749</f>
        <v>0</v>
      </c>
      <c r="E2744" s="101">
        <f t="shared" ref="E2744:G2747" si="479">E2749</f>
        <v>0</v>
      </c>
      <c r="F2744" s="199">
        <v>0</v>
      </c>
      <c r="G2744" s="184">
        <f t="shared" si="479"/>
        <v>0</v>
      </c>
    </row>
    <row r="2745" spans="1:7" ht="51" x14ac:dyDescent="0.25">
      <c r="A2745" s="549"/>
      <c r="B2745" s="557"/>
      <c r="C2745" s="53" t="s">
        <v>83</v>
      </c>
      <c r="D2745" s="102">
        <f>D2750</f>
        <v>0</v>
      </c>
      <c r="E2745" s="102">
        <f t="shared" si="479"/>
        <v>0</v>
      </c>
      <c r="F2745" s="199">
        <v>0</v>
      </c>
      <c r="G2745" s="185">
        <f t="shared" si="479"/>
        <v>0</v>
      </c>
    </row>
    <row r="2746" spans="1:7" ht="51" x14ac:dyDescent="0.25">
      <c r="A2746" s="549"/>
      <c r="B2746" s="557"/>
      <c r="C2746" s="53" t="s">
        <v>339</v>
      </c>
      <c r="D2746" s="102">
        <v>15689</v>
      </c>
      <c r="E2746" s="102">
        <f t="shared" si="479"/>
        <v>3228.06</v>
      </c>
      <c r="F2746" s="199">
        <f t="shared" ref="F2746" si="480">E2746/D2746</f>
        <v>0.20575307540314869</v>
      </c>
      <c r="G2746" s="185">
        <f t="shared" si="479"/>
        <v>3228.06</v>
      </c>
    </row>
    <row r="2747" spans="1:7" ht="15" customHeight="1" x14ac:dyDescent="0.25">
      <c r="A2747" s="550"/>
      <c r="B2747" s="558"/>
      <c r="C2747" s="53" t="s">
        <v>345</v>
      </c>
      <c r="D2747" s="102">
        <f>D2752</f>
        <v>0</v>
      </c>
      <c r="E2747" s="102">
        <f t="shared" si="479"/>
        <v>0</v>
      </c>
      <c r="F2747" s="199">
        <v>0</v>
      </c>
      <c r="G2747" s="185">
        <f t="shared" si="479"/>
        <v>0</v>
      </c>
    </row>
    <row r="2748" spans="1:7" ht="15" customHeight="1" x14ac:dyDescent="0.25">
      <c r="A2748" s="710" t="s">
        <v>491</v>
      </c>
      <c r="B2748" s="711"/>
      <c r="C2748" s="286" t="s">
        <v>343</v>
      </c>
      <c r="D2748" s="309">
        <v>15689</v>
      </c>
      <c r="E2748" s="309">
        <f t="shared" ref="E2748:G2748" si="481">E2749+E2750+E2751+E2752</f>
        <v>3228.06</v>
      </c>
      <c r="F2748" s="322">
        <f>E2748/D2748</f>
        <v>0.20575307540314869</v>
      </c>
      <c r="G2748" s="311">
        <f t="shared" si="481"/>
        <v>3228.06</v>
      </c>
    </row>
    <row r="2749" spans="1:7" ht="38.25" x14ac:dyDescent="0.25">
      <c r="A2749" s="564"/>
      <c r="B2749" s="712"/>
      <c r="C2749" s="290" t="s">
        <v>344</v>
      </c>
      <c r="D2749" s="309">
        <f>D2754</f>
        <v>0</v>
      </c>
      <c r="E2749" s="309">
        <v>0</v>
      </c>
      <c r="F2749" s="322">
        <v>0</v>
      </c>
      <c r="G2749" s="311">
        <v>0</v>
      </c>
    </row>
    <row r="2750" spans="1:7" ht="51" x14ac:dyDescent="0.25">
      <c r="A2750" s="564"/>
      <c r="B2750" s="712"/>
      <c r="C2750" s="291" t="s">
        <v>83</v>
      </c>
      <c r="D2750" s="309">
        <f>D2755</f>
        <v>0</v>
      </c>
      <c r="E2750" s="309">
        <f t="shared" ref="E2750:G2752" si="482">E2755</f>
        <v>0</v>
      </c>
      <c r="F2750" s="322">
        <v>0</v>
      </c>
      <c r="G2750" s="311">
        <f t="shared" si="482"/>
        <v>0</v>
      </c>
    </row>
    <row r="2751" spans="1:7" ht="51" x14ac:dyDescent="0.25">
      <c r="A2751" s="564"/>
      <c r="B2751" s="712"/>
      <c r="C2751" s="291" t="s">
        <v>339</v>
      </c>
      <c r="D2751" s="309">
        <v>15689</v>
      </c>
      <c r="E2751" s="309">
        <f t="shared" si="482"/>
        <v>3228.06</v>
      </c>
      <c r="F2751" s="322">
        <f t="shared" ref="F2751:F2771" si="483">E2751/D2751</f>
        <v>0.20575307540314869</v>
      </c>
      <c r="G2751" s="311">
        <f t="shared" si="482"/>
        <v>3228.06</v>
      </c>
    </row>
    <row r="2752" spans="1:7" ht="15" customHeight="1" x14ac:dyDescent="0.25">
      <c r="A2752" s="713"/>
      <c r="B2752" s="714"/>
      <c r="C2752" s="291" t="s">
        <v>345</v>
      </c>
      <c r="D2752" s="309">
        <f>D2757</f>
        <v>0</v>
      </c>
      <c r="E2752" s="309">
        <f t="shared" si="482"/>
        <v>0</v>
      </c>
      <c r="F2752" s="322">
        <v>0</v>
      </c>
      <c r="G2752" s="311">
        <f t="shared" si="482"/>
        <v>0</v>
      </c>
    </row>
    <row r="2753" spans="1:7" ht="15" customHeight="1" x14ac:dyDescent="0.25">
      <c r="A2753" s="383"/>
      <c r="B2753" s="386" t="s">
        <v>1024</v>
      </c>
      <c r="C2753" s="35" t="s">
        <v>343</v>
      </c>
      <c r="D2753" s="84">
        <v>9689</v>
      </c>
      <c r="E2753" s="84">
        <f t="shared" ref="E2753:G2753" si="484">E2754+E2755+E2756+E2757</f>
        <v>3228.06</v>
      </c>
      <c r="F2753" s="253">
        <f t="shared" si="483"/>
        <v>0.33316750954690888</v>
      </c>
      <c r="G2753" s="186">
        <f t="shared" si="484"/>
        <v>3228.06</v>
      </c>
    </row>
    <row r="2754" spans="1:7" ht="38.25" x14ac:dyDescent="0.25">
      <c r="A2754" s="384"/>
      <c r="B2754" s="387"/>
      <c r="C2754" s="66" t="s">
        <v>344</v>
      </c>
      <c r="D2754" s="84">
        <f>D2759+D2764</f>
        <v>0</v>
      </c>
      <c r="E2754" s="84">
        <f t="shared" ref="E2754:G2757" si="485">E2759+E2764</f>
        <v>0</v>
      </c>
      <c r="F2754" s="253">
        <v>0</v>
      </c>
      <c r="G2754" s="186">
        <f t="shared" si="485"/>
        <v>0</v>
      </c>
    </row>
    <row r="2755" spans="1:7" ht="51" x14ac:dyDescent="0.25">
      <c r="A2755" s="384"/>
      <c r="B2755" s="387"/>
      <c r="C2755" s="52" t="s">
        <v>83</v>
      </c>
      <c r="D2755" s="84">
        <f>D2760+D2765</f>
        <v>0</v>
      </c>
      <c r="E2755" s="84">
        <f t="shared" si="485"/>
        <v>0</v>
      </c>
      <c r="F2755" s="253">
        <v>0</v>
      </c>
      <c r="G2755" s="186">
        <f t="shared" si="485"/>
        <v>0</v>
      </c>
    </row>
    <row r="2756" spans="1:7" ht="51" x14ac:dyDescent="0.25">
      <c r="A2756" s="384"/>
      <c r="B2756" s="387"/>
      <c r="C2756" s="52" t="s">
        <v>339</v>
      </c>
      <c r="D2756" s="84">
        <v>9689</v>
      </c>
      <c r="E2756" s="84">
        <f>E2761+E2766+E2771</f>
        <v>3228.06</v>
      </c>
      <c r="F2756" s="253">
        <f t="shared" si="483"/>
        <v>0.33316750954690888</v>
      </c>
      <c r="G2756" s="186">
        <f>G2761+G2766+G2771</f>
        <v>3228.06</v>
      </c>
    </row>
    <row r="2757" spans="1:7" ht="15" customHeight="1" x14ac:dyDescent="0.25">
      <c r="A2757" s="385"/>
      <c r="B2757" s="388"/>
      <c r="C2757" s="52" t="s">
        <v>345</v>
      </c>
      <c r="D2757" s="84">
        <f>D2762+D2767</f>
        <v>0</v>
      </c>
      <c r="E2757" s="84">
        <f t="shared" si="485"/>
        <v>0</v>
      </c>
      <c r="F2757" s="253">
        <v>0</v>
      </c>
      <c r="G2757" s="186">
        <f t="shared" si="485"/>
        <v>0</v>
      </c>
    </row>
    <row r="2758" spans="1:7" ht="15" customHeight="1" x14ac:dyDescent="0.25">
      <c r="A2758" s="383"/>
      <c r="B2758" s="386" t="s">
        <v>492</v>
      </c>
      <c r="C2758" s="35" t="s">
        <v>343</v>
      </c>
      <c r="D2758" s="84">
        <v>4861</v>
      </c>
      <c r="E2758" s="84">
        <f t="shared" ref="E2758:G2758" si="486">E2759+E2760+E2761+E2762</f>
        <v>1699.41</v>
      </c>
      <c r="F2758" s="253">
        <f t="shared" si="483"/>
        <v>0.34960090516354664</v>
      </c>
      <c r="G2758" s="186">
        <f t="shared" si="486"/>
        <v>1699.41</v>
      </c>
    </row>
    <row r="2759" spans="1:7" ht="38.25" x14ac:dyDescent="0.25">
      <c r="A2759" s="384"/>
      <c r="B2759" s="387"/>
      <c r="C2759" s="66" t="s">
        <v>344</v>
      </c>
      <c r="D2759" s="84">
        <v>0</v>
      </c>
      <c r="E2759" s="84">
        <v>0</v>
      </c>
      <c r="F2759" s="253">
        <v>0</v>
      </c>
      <c r="G2759" s="186">
        <v>0</v>
      </c>
    </row>
    <row r="2760" spans="1:7" ht="51" x14ac:dyDescent="0.25">
      <c r="A2760" s="384"/>
      <c r="B2760" s="387"/>
      <c r="C2760" s="52" t="s">
        <v>83</v>
      </c>
      <c r="D2760" s="84">
        <v>0</v>
      </c>
      <c r="E2760" s="84">
        <v>0</v>
      </c>
      <c r="F2760" s="253">
        <v>0</v>
      </c>
      <c r="G2760" s="186">
        <v>0</v>
      </c>
    </row>
    <row r="2761" spans="1:7" ht="51" x14ac:dyDescent="0.25">
      <c r="A2761" s="384"/>
      <c r="B2761" s="387"/>
      <c r="C2761" s="52" t="s">
        <v>339</v>
      </c>
      <c r="D2761" s="84">
        <v>4861</v>
      </c>
      <c r="E2761" s="84">
        <v>1699.41</v>
      </c>
      <c r="F2761" s="253">
        <f t="shared" si="483"/>
        <v>0.34960090516354664</v>
      </c>
      <c r="G2761" s="186">
        <v>1699.41</v>
      </c>
    </row>
    <row r="2762" spans="1:7" ht="15" customHeight="1" x14ac:dyDescent="0.25">
      <c r="A2762" s="385"/>
      <c r="B2762" s="388"/>
      <c r="C2762" s="52" t="s">
        <v>345</v>
      </c>
      <c r="D2762" s="84">
        <v>0</v>
      </c>
      <c r="E2762" s="84">
        <v>0</v>
      </c>
      <c r="F2762" s="253">
        <v>0</v>
      </c>
      <c r="G2762" s="186">
        <v>0</v>
      </c>
    </row>
    <row r="2763" spans="1:7" ht="15" customHeight="1" x14ac:dyDescent="0.25">
      <c r="A2763" s="383"/>
      <c r="B2763" s="386" t="s">
        <v>493</v>
      </c>
      <c r="C2763" s="35" t="s">
        <v>343</v>
      </c>
      <c r="D2763" s="84">
        <v>4059</v>
      </c>
      <c r="E2763" s="84">
        <f t="shared" ref="E2763" si="487">E2764+E2765+E2766+E2767</f>
        <v>1419.55</v>
      </c>
      <c r="F2763" s="253">
        <f t="shared" si="483"/>
        <v>0.34972899728997286</v>
      </c>
      <c r="G2763" s="186">
        <f t="shared" ref="G2763" si="488">G2764+G2765+G2766+G2767</f>
        <v>1419.55</v>
      </c>
    </row>
    <row r="2764" spans="1:7" ht="38.25" x14ac:dyDescent="0.25">
      <c r="A2764" s="384"/>
      <c r="B2764" s="387"/>
      <c r="C2764" s="66" t="s">
        <v>344</v>
      </c>
      <c r="D2764" s="84">
        <v>0</v>
      </c>
      <c r="E2764" s="84">
        <v>0</v>
      </c>
      <c r="F2764" s="253">
        <v>0</v>
      </c>
      <c r="G2764" s="186">
        <v>0</v>
      </c>
    </row>
    <row r="2765" spans="1:7" ht="51" x14ac:dyDescent="0.25">
      <c r="A2765" s="384"/>
      <c r="B2765" s="387"/>
      <c r="C2765" s="52" t="s">
        <v>83</v>
      </c>
      <c r="D2765" s="84">
        <v>0</v>
      </c>
      <c r="E2765" s="84">
        <v>0</v>
      </c>
      <c r="F2765" s="253">
        <v>0</v>
      </c>
      <c r="G2765" s="186">
        <v>0</v>
      </c>
    </row>
    <row r="2766" spans="1:7" ht="51" x14ac:dyDescent="0.25">
      <c r="A2766" s="384"/>
      <c r="B2766" s="387"/>
      <c r="C2766" s="52" t="s">
        <v>339</v>
      </c>
      <c r="D2766" s="84">
        <v>4059</v>
      </c>
      <c r="E2766" s="84">
        <v>1419.55</v>
      </c>
      <c r="F2766" s="253">
        <f t="shared" si="483"/>
        <v>0.34972899728997286</v>
      </c>
      <c r="G2766" s="186">
        <v>1419.55</v>
      </c>
    </row>
    <row r="2767" spans="1:7" ht="15" customHeight="1" x14ac:dyDescent="0.25">
      <c r="A2767" s="385"/>
      <c r="B2767" s="388"/>
      <c r="C2767" s="52" t="s">
        <v>345</v>
      </c>
      <c r="D2767" s="84">
        <v>0</v>
      </c>
      <c r="E2767" s="84">
        <v>0</v>
      </c>
      <c r="F2767" s="253">
        <v>0</v>
      </c>
      <c r="G2767" s="186">
        <v>0</v>
      </c>
    </row>
    <row r="2768" spans="1:7" ht="15" customHeight="1" x14ac:dyDescent="0.25">
      <c r="A2768" s="190"/>
      <c r="B2768" s="386" t="s">
        <v>494</v>
      </c>
      <c r="C2768" s="35" t="s">
        <v>343</v>
      </c>
      <c r="D2768" s="84">
        <v>769</v>
      </c>
      <c r="E2768" s="84">
        <f t="shared" ref="E2768" si="489">E2769+E2770+E2771+E2772</f>
        <v>109.1</v>
      </c>
      <c r="F2768" s="253">
        <f t="shared" si="483"/>
        <v>0.14187256176853055</v>
      </c>
      <c r="G2768" s="186">
        <f t="shared" ref="G2768" si="490">G2769+G2770+G2771+G2772</f>
        <v>109.1</v>
      </c>
    </row>
    <row r="2769" spans="1:7" ht="38.25" x14ac:dyDescent="0.25">
      <c r="A2769" s="190"/>
      <c r="B2769" s="387"/>
      <c r="C2769" s="66" t="s">
        <v>344</v>
      </c>
      <c r="D2769" s="84">
        <v>0</v>
      </c>
      <c r="E2769" s="84">
        <v>0</v>
      </c>
      <c r="F2769" s="253">
        <v>0</v>
      </c>
      <c r="G2769" s="186">
        <v>0</v>
      </c>
    </row>
    <row r="2770" spans="1:7" ht="51" x14ac:dyDescent="0.25">
      <c r="A2770" s="190"/>
      <c r="B2770" s="387"/>
      <c r="C2770" s="52" t="s">
        <v>83</v>
      </c>
      <c r="D2770" s="84">
        <v>0</v>
      </c>
      <c r="E2770" s="84">
        <v>0</v>
      </c>
      <c r="F2770" s="253">
        <v>0</v>
      </c>
      <c r="G2770" s="186">
        <v>0</v>
      </c>
    </row>
    <row r="2771" spans="1:7" ht="51" x14ac:dyDescent="0.25">
      <c r="A2771" s="190"/>
      <c r="B2771" s="387"/>
      <c r="C2771" s="52" t="s">
        <v>339</v>
      </c>
      <c r="D2771" s="84">
        <v>769</v>
      </c>
      <c r="E2771" s="84">
        <v>109.1</v>
      </c>
      <c r="F2771" s="253">
        <f t="shared" si="483"/>
        <v>0.14187256176853055</v>
      </c>
      <c r="G2771" s="186">
        <v>109.1</v>
      </c>
    </row>
    <row r="2772" spans="1:7" ht="15" customHeight="1" x14ac:dyDescent="0.25">
      <c r="A2772" s="190"/>
      <c r="B2772" s="388"/>
      <c r="C2772" s="52" t="s">
        <v>345</v>
      </c>
      <c r="D2772" s="84">
        <v>0</v>
      </c>
      <c r="E2772" s="84">
        <v>0</v>
      </c>
      <c r="F2772" s="253">
        <v>0</v>
      </c>
      <c r="G2772" s="186">
        <v>0</v>
      </c>
    </row>
    <row r="2773" spans="1:7" ht="15" customHeight="1" x14ac:dyDescent="0.25">
      <c r="A2773" s="190"/>
      <c r="B2773" s="386" t="s">
        <v>495</v>
      </c>
      <c r="C2773" s="35" t="s">
        <v>343</v>
      </c>
      <c r="D2773" s="482" t="s">
        <v>496</v>
      </c>
      <c r="E2773" s="482"/>
      <c r="F2773" s="482"/>
      <c r="G2773" s="483"/>
    </row>
    <row r="2774" spans="1:7" ht="38.25" x14ac:dyDescent="0.25">
      <c r="A2774" s="190"/>
      <c r="B2774" s="387"/>
      <c r="C2774" s="66" t="s">
        <v>344</v>
      </c>
      <c r="D2774" s="429"/>
      <c r="E2774" s="429"/>
      <c r="F2774" s="429"/>
      <c r="G2774" s="430"/>
    </row>
    <row r="2775" spans="1:7" ht="51" x14ac:dyDescent="0.25">
      <c r="A2775" s="190"/>
      <c r="B2775" s="387"/>
      <c r="C2775" s="52" t="s">
        <v>83</v>
      </c>
      <c r="D2775" s="429"/>
      <c r="E2775" s="429"/>
      <c r="F2775" s="429"/>
      <c r="G2775" s="430"/>
    </row>
    <row r="2776" spans="1:7" ht="51" x14ac:dyDescent="0.25">
      <c r="A2776" s="190"/>
      <c r="B2776" s="387"/>
      <c r="C2776" s="52" t="s">
        <v>339</v>
      </c>
      <c r="D2776" s="429"/>
      <c r="E2776" s="429"/>
      <c r="F2776" s="429"/>
      <c r="G2776" s="430"/>
    </row>
    <row r="2777" spans="1:7" ht="41.25" customHeight="1" x14ac:dyDescent="0.25">
      <c r="A2777" s="190"/>
      <c r="B2777" s="388"/>
      <c r="C2777" s="52" t="s">
        <v>345</v>
      </c>
      <c r="D2777" s="484"/>
      <c r="E2777" s="484"/>
      <c r="F2777" s="484"/>
      <c r="G2777" s="485"/>
    </row>
    <row r="2778" spans="1:7" ht="15" customHeight="1" x14ac:dyDescent="0.25">
      <c r="A2778" s="190"/>
      <c r="B2778" s="386" t="s">
        <v>497</v>
      </c>
      <c r="C2778" s="35" t="s">
        <v>343</v>
      </c>
      <c r="D2778" s="84">
        <v>6000</v>
      </c>
      <c r="E2778" s="84">
        <f>E2779+E2780+E2781+E2782</f>
        <v>0</v>
      </c>
      <c r="F2778" s="253">
        <f t="shared" ref="F2778:F2791" si="491">E2778/D2778</f>
        <v>0</v>
      </c>
      <c r="G2778" s="186">
        <f>G2779+G2780+G2781+G2782</f>
        <v>0</v>
      </c>
    </row>
    <row r="2779" spans="1:7" ht="38.25" x14ac:dyDescent="0.25">
      <c r="A2779" s="190"/>
      <c r="B2779" s="387"/>
      <c r="C2779" s="66" t="s">
        <v>344</v>
      </c>
      <c r="D2779" s="84">
        <v>0</v>
      </c>
      <c r="E2779" s="84">
        <v>0</v>
      </c>
      <c r="F2779" s="253">
        <v>0</v>
      </c>
      <c r="G2779" s="186">
        <v>0</v>
      </c>
    </row>
    <row r="2780" spans="1:7" ht="51" x14ac:dyDescent="0.25">
      <c r="A2780" s="190"/>
      <c r="B2780" s="387"/>
      <c r="C2780" s="52" t="s">
        <v>83</v>
      </c>
      <c r="D2780" s="84">
        <v>0</v>
      </c>
      <c r="E2780" s="84">
        <v>0</v>
      </c>
      <c r="F2780" s="253">
        <v>0</v>
      </c>
      <c r="G2780" s="186">
        <v>0</v>
      </c>
    </row>
    <row r="2781" spans="1:7" ht="51" x14ac:dyDescent="0.25">
      <c r="A2781" s="190"/>
      <c r="B2781" s="387"/>
      <c r="C2781" s="52" t="s">
        <v>339</v>
      </c>
      <c r="D2781" s="84">
        <v>6000</v>
      </c>
      <c r="E2781" s="84">
        <v>0</v>
      </c>
      <c r="F2781" s="253">
        <f t="shared" si="491"/>
        <v>0</v>
      </c>
      <c r="G2781" s="186">
        <v>0</v>
      </c>
    </row>
    <row r="2782" spans="1:7" ht="15" customHeight="1" x14ac:dyDescent="0.25">
      <c r="A2782" s="190"/>
      <c r="B2782" s="388"/>
      <c r="C2782" s="52" t="s">
        <v>345</v>
      </c>
      <c r="D2782" s="84">
        <v>0</v>
      </c>
      <c r="E2782" s="84">
        <v>0</v>
      </c>
      <c r="F2782" s="253">
        <v>0</v>
      </c>
      <c r="G2782" s="186">
        <v>0</v>
      </c>
    </row>
    <row r="2783" spans="1:7" ht="15" customHeight="1" x14ac:dyDescent="0.25">
      <c r="A2783" s="190"/>
      <c r="B2783" s="386" t="s">
        <v>498</v>
      </c>
      <c r="C2783" s="35" t="s">
        <v>343</v>
      </c>
      <c r="D2783" s="84">
        <v>1000</v>
      </c>
      <c r="E2783" s="84">
        <f>E2784+E2785+E2786+E2787</f>
        <v>0</v>
      </c>
      <c r="F2783" s="253">
        <f t="shared" si="491"/>
        <v>0</v>
      </c>
      <c r="G2783" s="186">
        <f>G2784+G2785+G2786+G2787</f>
        <v>0</v>
      </c>
    </row>
    <row r="2784" spans="1:7" ht="38.25" x14ac:dyDescent="0.25">
      <c r="A2784" s="190"/>
      <c r="B2784" s="387"/>
      <c r="C2784" s="66" t="s">
        <v>344</v>
      </c>
      <c r="D2784" s="84">
        <v>0</v>
      </c>
      <c r="E2784" s="84">
        <v>0</v>
      </c>
      <c r="F2784" s="253">
        <v>0</v>
      </c>
      <c r="G2784" s="186">
        <v>0</v>
      </c>
    </row>
    <row r="2785" spans="1:7" ht="51" x14ac:dyDescent="0.25">
      <c r="A2785" s="190"/>
      <c r="B2785" s="387"/>
      <c r="C2785" s="52" t="s">
        <v>83</v>
      </c>
      <c r="D2785" s="84">
        <v>0</v>
      </c>
      <c r="E2785" s="84">
        <v>0</v>
      </c>
      <c r="F2785" s="253">
        <v>0</v>
      </c>
      <c r="G2785" s="186">
        <v>0</v>
      </c>
    </row>
    <row r="2786" spans="1:7" ht="51" x14ac:dyDescent="0.25">
      <c r="A2786" s="190"/>
      <c r="B2786" s="387"/>
      <c r="C2786" s="52" t="s">
        <v>339</v>
      </c>
      <c r="D2786" s="84">
        <v>1000</v>
      </c>
      <c r="E2786" s="84">
        <v>0</v>
      </c>
      <c r="F2786" s="253">
        <f t="shared" si="491"/>
        <v>0</v>
      </c>
      <c r="G2786" s="186">
        <v>0</v>
      </c>
    </row>
    <row r="2787" spans="1:7" ht="15" customHeight="1" x14ac:dyDescent="0.25">
      <c r="A2787" s="190"/>
      <c r="B2787" s="388"/>
      <c r="C2787" s="52" t="s">
        <v>345</v>
      </c>
      <c r="D2787" s="84">
        <v>0</v>
      </c>
      <c r="E2787" s="84">
        <v>0</v>
      </c>
      <c r="F2787" s="253">
        <v>0</v>
      </c>
      <c r="G2787" s="186">
        <v>0</v>
      </c>
    </row>
    <row r="2788" spans="1:7" ht="15" customHeight="1" x14ac:dyDescent="0.25">
      <c r="A2788" s="190"/>
      <c r="B2788" s="386" t="s">
        <v>499</v>
      </c>
      <c r="C2788" s="35" t="s">
        <v>343</v>
      </c>
      <c r="D2788" s="84">
        <v>5000</v>
      </c>
      <c r="E2788" s="84">
        <f>E2789+E2790+E2791+E2792</f>
        <v>0</v>
      </c>
      <c r="F2788" s="253">
        <f t="shared" si="491"/>
        <v>0</v>
      </c>
      <c r="G2788" s="186">
        <f>G2789+G2790+G2791+G2792</f>
        <v>0</v>
      </c>
    </row>
    <row r="2789" spans="1:7" ht="38.25" x14ac:dyDescent="0.25">
      <c r="A2789" s="190"/>
      <c r="B2789" s="387"/>
      <c r="C2789" s="66" t="s">
        <v>344</v>
      </c>
      <c r="D2789" s="84">
        <v>0</v>
      </c>
      <c r="E2789" s="84">
        <v>0</v>
      </c>
      <c r="F2789" s="253">
        <v>0</v>
      </c>
      <c r="G2789" s="186">
        <v>0</v>
      </c>
    </row>
    <row r="2790" spans="1:7" ht="51" x14ac:dyDescent="0.25">
      <c r="A2790" s="190"/>
      <c r="B2790" s="387"/>
      <c r="C2790" s="52" t="s">
        <v>83</v>
      </c>
      <c r="D2790" s="84">
        <v>0</v>
      </c>
      <c r="E2790" s="84">
        <v>0</v>
      </c>
      <c r="F2790" s="253">
        <v>0</v>
      </c>
      <c r="G2790" s="186">
        <v>0</v>
      </c>
    </row>
    <row r="2791" spans="1:7" ht="51" x14ac:dyDescent="0.25">
      <c r="A2791" s="190"/>
      <c r="B2791" s="387"/>
      <c r="C2791" s="52" t="s">
        <v>339</v>
      </c>
      <c r="D2791" s="84">
        <v>5000</v>
      </c>
      <c r="E2791" s="84">
        <v>0</v>
      </c>
      <c r="F2791" s="253">
        <f t="shared" si="491"/>
        <v>0</v>
      </c>
      <c r="G2791" s="186">
        <v>0</v>
      </c>
    </row>
    <row r="2792" spans="1:7" ht="15" customHeight="1" x14ac:dyDescent="0.25">
      <c r="A2792" s="191"/>
      <c r="B2792" s="554"/>
      <c r="C2792" s="106" t="s">
        <v>345</v>
      </c>
      <c r="D2792" s="209">
        <v>0</v>
      </c>
      <c r="E2792" s="209">
        <v>0</v>
      </c>
      <c r="F2792" s="253">
        <v>0</v>
      </c>
      <c r="G2792" s="210">
        <v>0</v>
      </c>
    </row>
    <row r="2793" spans="1:7" ht="40.5" customHeight="1" x14ac:dyDescent="0.25">
      <c r="A2793" s="496" t="s">
        <v>647</v>
      </c>
      <c r="B2793" s="497"/>
      <c r="C2793" s="497"/>
      <c r="D2793" s="497"/>
      <c r="E2793" s="497"/>
      <c r="F2793" s="497"/>
      <c r="G2793" s="498"/>
    </row>
    <row r="2794" spans="1:7" ht="15" customHeight="1" x14ac:dyDescent="0.25">
      <c r="A2794" s="486"/>
      <c r="B2794" s="488" t="s">
        <v>10</v>
      </c>
      <c r="C2794" s="491" t="s">
        <v>646</v>
      </c>
      <c r="D2794" s="396">
        <v>202512.8</v>
      </c>
      <c r="E2794" s="396">
        <v>0</v>
      </c>
      <c r="F2794" s="399">
        <v>0</v>
      </c>
      <c r="G2794" s="402">
        <v>0</v>
      </c>
    </row>
    <row r="2795" spans="1:7" x14ac:dyDescent="0.25">
      <c r="A2795" s="487"/>
      <c r="B2795" s="489"/>
      <c r="C2795" s="492"/>
      <c r="D2795" s="494"/>
      <c r="E2795" s="397"/>
      <c r="F2795" s="400"/>
      <c r="G2795" s="403"/>
    </row>
    <row r="2796" spans="1:7" x14ac:dyDescent="0.25">
      <c r="A2796" s="487"/>
      <c r="B2796" s="489"/>
      <c r="C2796" s="492"/>
      <c r="D2796" s="494"/>
      <c r="E2796" s="397"/>
      <c r="F2796" s="400"/>
      <c r="G2796" s="403"/>
    </row>
    <row r="2797" spans="1:7" ht="74.25" customHeight="1" x14ac:dyDescent="0.25">
      <c r="A2797" s="487"/>
      <c r="B2797" s="490"/>
      <c r="C2797" s="493"/>
      <c r="D2797" s="495"/>
      <c r="E2797" s="398"/>
      <c r="F2797" s="401"/>
      <c r="G2797" s="404"/>
    </row>
    <row r="2798" spans="1:7" ht="15.75" x14ac:dyDescent="0.25">
      <c r="A2798" s="505" t="s">
        <v>648</v>
      </c>
      <c r="B2798" s="506"/>
      <c r="C2798" s="506"/>
      <c r="D2798" s="506"/>
      <c r="E2798" s="506"/>
      <c r="F2798" s="506"/>
      <c r="G2798" s="507"/>
    </row>
    <row r="2799" spans="1:7" ht="15" customHeight="1" x14ac:dyDescent="0.25">
      <c r="A2799" s="499"/>
      <c r="B2799" s="502" t="s">
        <v>10</v>
      </c>
      <c r="C2799" s="134" t="s">
        <v>343</v>
      </c>
      <c r="D2799" s="102">
        <f>SUM(D2800:D2803)</f>
        <v>195467</v>
      </c>
      <c r="E2799" s="102">
        <f t="shared" ref="E2799:G2799" si="492">SUM(E2800:E2803)</f>
        <v>69023.97</v>
      </c>
      <c r="F2799" s="199">
        <f>E2799/D2799</f>
        <v>0.3531233916722516</v>
      </c>
      <c r="G2799" s="185">
        <f t="shared" si="492"/>
        <v>69023.97</v>
      </c>
    </row>
    <row r="2800" spans="1:7" ht="38.25" x14ac:dyDescent="0.25">
      <c r="A2800" s="500"/>
      <c r="B2800" s="503"/>
      <c r="C2800" s="135" t="s">
        <v>344</v>
      </c>
      <c r="D2800" s="101">
        <f>D2805+D2830+D2880+D2895+D2910+D2925</f>
        <v>0</v>
      </c>
      <c r="E2800" s="101">
        <f t="shared" ref="E2800:G2800" si="493">E2805+E2830+E2880+E2895+E2910+E2925</f>
        <v>0</v>
      </c>
      <c r="F2800" s="199">
        <v>0</v>
      </c>
      <c r="G2800" s="184">
        <f t="shared" si="493"/>
        <v>0</v>
      </c>
    </row>
    <row r="2801" spans="1:7" ht="51" x14ac:dyDescent="0.25">
      <c r="A2801" s="500"/>
      <c r="B2801" s="503"/>
      <c r="C2801" s="136" t="s">
        <v>83</v>
      </c>
      <c r="D2801" s="101">
        <f t="shared" ref="D2801:G2803" si="494">D2806+D2831+D2881+D2896+D2911+D2926</f>
        <v>0</v>
      </c>
      <c r="E2801" s="101">
        <f t="shared" si="494"/>
        <v>0</v>
      </c>
      <c r="F2801" s="199">
        <v>0</v>
      </c>
      <c r="G2801" s="184">
        <f t="shared" si="494"/>
        <v>0</v>
      </c>
    </row>
    <row r="2802" spans="1:7" ht="51" x14ac:dyDescent="0.25">
      <c r="A2802" s="500"/>
      <c r="B2802" s="503"/>
      <c r="C2802" s="136" t="s">
        <v>339</v>
      </c>
      <c r="D2802" s="101">
        <f t="shared" si="494"/>
        <v>85822</v>
      </c>
      <c r="E2802" s="101">
        <f t="shared" si="494"/>
        <v>43516.83</v>
      </c>
      <c r="F2802" s="199">
        <f t="shared" ref="F2802:F2848" si="495">E2802/D2802</f>
        <v>0.50705914567360355</v>
      </c>
      <c r="G2802" s="184">
        <f t="shared" si="494"/>
        <v>43516.83</v>
      </c>
    </row>
    <row r="2803" spans="1:7" ht="25.5" x14ac:dyDescent="0.25">
      <c r="A2803" s="501"/>
      <c r="B2803" s="504"/>
      <c r="C2803" s="136" t="s">
        <v>345</v>
      </c>
      <c r="D2803" s="101">
        <f t="shared" si="494"/>
        <v>109645</v>
      </c>
      <c r="E2803" s="101">
        <f t="shared" si="494"/>
        <v>25507.14</v>
      </c>
      <c r="F2803" s="199">
        <f t="shared" si="495"/>
        <v>0.23263386383328014</v>
      </c>
      <c r="G2803" s="184">
        <f t="shared" si="494"/>
        <v>25507.14</v>
      </c>
    </row>
    <row r="2804" spans="1:7" ht="15" customHeight="1" x14ac:dyDescent="0.25">
      <c r="A2804" s="760" t="s">
        <v>649</v>
      </c>
      <c r="B2804" s="761"/>
      <c r="C2804" s="341" t="s">
        <v>343</v>
      </c>
      <c r="D2804" s="309">
        <f>SUM(D2805:D2808)</f>
        <v>20000</v>
      </c>
      <c r="E2804" s="309">
        <f t="shared" ref="E2804:G2804" si="496">SUM(E2805:E2808)</f>
        <v>9400</v>
      </c>
      <c r="F2804" s="322">
        <f t="shared" si="495"/>
        <v>0.47</v>
      </c>
      <c r="G2804" s="311">
        <f t="shared" si="496"/>
        <v>9400</v>
      </c>
    </row>
    <row r="2805" spans="1:7" ht="38.25" x14ac:dyDescent="0.25">
      <c r="A2805" s="751"/>
      <c r="B2805" s="762"/>
      <c r="C2805" s="342" t="s">
        <v>344</v>
      </c>
      <c r="D2805" s="309">
        <f>D2810</f>
        <v>0</v>
      </c>
      <c r="E2805" s="309">
        <f t="shared" ref="E2805:G2805" si="497">E2810</f>
        <v>0</v>
      </c>
      <c r="F2805" s="322">
        <v>0</v>
      </c>
      <c r="G2805" s="311">
        <f t="shared" si="497"/>
        <v>0</v>
      </c>
    </row>
    <row r="2806" spans="1:7" ht="51" x14ac:dyDescent="0.25">
      <c r="A2806" s="751"/>
      <c r="B2806" s="762"/>
      <c r="C2806" s="343" t="s">
        <v>83</v>
      </c>
      <c r="D2806" s="309">
        <f t="shared" ref="D2806:G2808" si="498">D2811</f>
        <v>0</v>
      </c>
      <c r="E2806" s="309">
        <f t="shared" si="498"/>
        <v>0</v>
      </c>
      <c r="F2806" s="322">
        <v>0</v>
      </c>
      <c r="G2806" s="311">
        <f t="shared" si="498"/>
        <v>0</v>
      </c>
    </row>
    <row r="2807" spans="1:7" ht="51" x14ac:dyDescent="0.25">
      <c r="A2807" s="751"/>
      <c r="B2807" s="762"/>
      <c r="C2807" s="343" t="s">
        <v>339</v>
      </c>
      <c r="D2807" s="309">
        <f t="shared" si="498"/>
        <v>0</v>
      </c>
      <c r="E2807" s="309">
        <f t="shared" si="498"/>
        <v>0</v>
      </c>
      <c r="F2807" s="322">
        <v>0</v>
      </c>
      <c r="G2807" s="311">
        <f t="shared" si="498"/>
        <v>0</v>
      </c>
    </row>
    <row r="2808" spans="1:7" ht="25.5" x14ac:dyDescent="0.25">
      <c r="A2808" s="763"/>
      <c r="B2808" s="764"/>
      <c r="C2808" s="343" t="s">
        <v>345</v>
      </c>
      <c r="D2808" s="309">
        <f t="shared" si="498"/>
        <v>20000</v>
      </c>
      <c r="E2808" s="309">
        <f t="shared" si="498"/>
        <v>9400</v>
      </c>
      <c r="F2808" s="322">
        <f t="shared" si="495"/>
        <v>0.47</v>
      </c>
      <c r="G2808" s="311">
        <f t="shared" si="498"/>
        <v>9400</v>
      </c>
    </row>
    <row r="2809" spans="1:7" ht="15" customHeight="1" x14ac:dyDescent="0.25">
      <c r="A2809" s="458"/>
      <c r="B2809" s="415" t="s">
        <v>650</v>
      </c>
      <c r="C2809" s="130" t="s">
        <v>343</v>
      </c>
      <c r="D2809" s="137">
        <f>SUM(D2810:D2813)</f>
        <v>20000</v>
      </c>
      <c r="E2809" s="137">
        <f t="shared" ref="E2809:G2809" si="499">SUM(E2810:E2813)</f>
        <v>9400</v>
      </c>
      <c r="F2809" s="253">
        <f t="shared" si="495"/>
        <v>0.47</v>
      </c>
      <c r="G2809" s="137">
        <f t="shared" si="499"/>
        <v>9400</v>
      </c>
    </row>
    <row r="2810" spans="1:7" ht="38.25" x14ac:dyDescent="0.25">
      <c r="A2810" s="459"/>
      <c r="B2810" s="410"/>
      <c r="C2810" s="131" t="s">
        <v>344</v>
      </c>
      <c r="D2810" s="122">
        <f>D2815+D2820+D2825</f>
        <v>0</v>
      </c>
      <c r="E2810" s="122">
        <f t="shared" ref="E2810:G2810" si="500">E2815+E2820+E2825</f>
        <v>0</v>
      </c>
      <c r="F2810" s="253">
        <v>0</v>
      </c>
      <c r="G2810" s="122">
        <f t="shared" si="500"/>
        <v>0</v>
      </c>
    </row>
    <row r="2811" spans="1:7" ht="51" x14ac:dyDescent="0.25">
      <c r="A2811" s="459"/>
      <c r="B2811" s="410"/>
      <c r="C2811" s="119" t="s">
        <v>83</v>
      </c>
      <c r="D2811" s="122">
        <f t="shared" ref="D2811:G2813" si="501">D2816+D2821+D2826</f>
        <v>0</v>
      </c>
      <c r="E2811" s="122">
        <f t="shared" si="501"/>
        <v>0</v>
      </c>
      <c r="F2811" s="253">
        <v>0</v>
      </c>
      <c r="G2811" s="122">
        <f t="shared" si="501"/>
        <v>0</v>
      </c>
    </row>
    <row r="2812" spans="1:7" ht="51" x14ac:dyDescent="0.25">
      <c r="A2812" s="459"/>
      <c r="B2812" s="410"/>
      <c r="C2812" s="119" t="s">
        <v>339</v>
      </c>
      <c r="D2812" s="122">
        <f t="shared" si="501"/>
        <v>0</v>
      </c>
      <c r="E2812" s="122">
        <f t="shared" si="501"/>
        <v>0</v>
      </c>
      <c r="F2812" s="253">
        <v>0</v>
      </c>
      <c r="G2812" s="122">
        <f t="shared" si="501"/>
        <v>0</v>
      </c>
    </row>
    <row r="2813" spans="1:7" ht="25.5" x14ac:dyDescent="0.25">
      <c r="A2813" s="460"/>
      <c r="B2813" s="411"/>
      <c r="C2813" s="119" t="s">
        <v>345</v>
      </c>
      <c r="D2813" s="122">
        <f t="shared" si="501"/>
        <v>20000</v>
      </c>
      <c r="E2813" s="122">
        <f t="shared" si="501"/>
        <v>9400</v>
      </c>
      <c r="F2813" s="253">
        <f t="shared" si="495"/>
        <v>0.47</v>
      </c>
      <c r="G2813" s="122">
        <f t="shared" si="501"/>
        <v>9400</v>
      </c>
    </row>
    <row r="2814" spans="1:7" ht="15" customHeight="1" x14ac:dyDescent="0.25">
      <c r="A2814" s="458">
        <v>1</v>
      </c>
      <c r="B2814" s="461" t="s">
        <v>651</v>
      </c>
      <c r="C2814" s="116" t="s">
        <v>343</v>
      </c>
      <c r="D2814" s="84">
        <f>SUM(D2815:D2818)</f>
        <v>4000</v>
      </c>
      <c r="E2814" s="84">
        <f t="shared" ref="E2814:G2814" si="502">SUM(E2815:E2818)</f>
        <v>1700</v>
      </c>
      <c r="F2814" s="253">
        <f t="shared" si="495"/>
        <v>0.42499999999999999</v>
      </c>
      <c r="G2814" s="186">
        <f t="shared" si="502"/>
        <v>1700</v>
      </c>
    </row>
    <row r="2815" spans="1:7" ht="38.25" x14ac:dyDescent="0.25">
      <c r="A2815" s="459"/>
      <c r="B2815" s="462"/>
      <c r="C2815" s="117" t="s">
        <v>344</v>
      </c>
      <c r="D2815" s="122">
        <v>0</v>
      </c>
      <c r="E2815" s="122">
        <v>0</v>
      </c>
      <c r="F2815" s="253">
        <v>0</v>
      </c>
      <c r="G2815" s="122">
        <v>0</v>
      </c>
    </row>
    <row r="2816" spans="1:7" ht="51" x14ac:dyDescent="0.25">
      <c r="A2816" s="459"/>
      <c r="B2816" s="462"/>
      <c r="C2816" s="119" t="s">
        <v>83</v>
      </c>
      <c r="D2816" s="104">
        <v>0</v>
      </c>
      <c r="E2816" s="104">
        <v>0</v>
      </c>
      <c r="F2816" s="253">
        <v>0</v>
      </c>
      <c r="G2816" s="194">
        <v>0</v>
      </c>
    </row>
    <row r="2817" spans="1:7" ht="51" x14ac:dyDescent="0.25">
      <c r="A2817" s="459"/>
      <c r="B2817" s="462"/>
      <c r="C2817" s="119" t="s">
        <v>339</v>
      </c>
      <c r="D2817" s="84">
        <v>0</v>
      </c>
      <c r="E2817" s="84">
        <v>0</v>
      </c>
      <c r="F2817" s="253">
        <v>0</v>
      </c>
      <c r="G2817" s="186">
        <v>0</v>
      </c>
    </row>
    <row r="2818" spans="1:7" ht="25.5" x14ac:dyDescent="0.25">
      <c r="A2818" s="460"/>
      <c r="B2818" s="463"/>
      <c r="C2818" s="119" t="s">
        <v>345</v>
      </c>
      <c r="D2818" s="84">
        <v>4000</v>
      </c>
      <c r="E2818" s="84">
        <v>1700</v>
      </c>
      <c r="F2818" s="253">
        <f t="shared" si="495"/>
        <v>0.42499999999999999</v>
      </c>
      <c r="G2818" s="186">
        <v>1700</v>
      </c>
    </row>
    <row r="2819" spans="1:7" ht="15" customHeight="1" x14ac:dyDescent="0.25">
      <c r="A2819" s="458">
        <v>2</v>
      </c>
      <c r="B2819" s="461" t="s">
        <v>652</v>
      </c>
      <c r="C2819" s="116" t="s">
        <v>343</v>
      </c>
      <c r="D2819" s="84">
        <f>SUM(D2820:D2823)</f>
        <v>6000</v>
      </c>
      <c r="E2819" s="84">
        <f t="shared" ref="E2819" si="503">SUM(E2820:E2823)</f>
        <v>2500</v>
      </c>
      <c r="F2819" s="253">
        <f t="shared" si="495"/>
        <v>0.41666666666666669</v>
      </c>
      <c r="G2819" s="186">
        <f t="shared" ref="G2819" si="504">SUM(G2820:G2823)</f>
        <v>2500</v>
      </c>
    </row>
    <row r="2820" spans="1:7" ht="38.25" x14ac:dyDescent="0.25">
      <c r="A2820" s="459"/>
      <c r="B2820" s="462"/>
      <c r="C2820" s="117" t="s">
        <v>344</v>
      </c>
      <c r="D2820" s="122">
        <v>0</v>
      </c>
      <c r="E2820" s="122">
        <v>0</v>
      </c>
      <c r="F2820" s="253">
        <v>0</v>
      </c>
      <c r="G2820" s="122">
        <v>0</v>
      </c>
    </row>
    <row r="2821" spans="1:7" ht="51" x14ac:dyDescent="0.25">
      <c r="A2821" s="459"/>
      <c r="B2821" s="462"/>
      <c r="C2821" s="119" t="s">
        <v>83</v>
      </c>
      <c r="D2821" s="104">
        <v>0</v>
      </c>
      <c r="E2821" s="104">
        <v>0</v>
      </c>
      <c r="F2821" s="253">
        <v>0</v>
      </c>
      <c r="G2821" s="194">
        <v>0</v>
      </c>
    </row>
    <row r="2822" spans="1:7" ht="51" x14ac:dyDescent="0.25">
      <c r="A2822" s="459"/>
      <c r="B2822" s="462"/>
      <c r="C2822" s="119" t="s">
        <v>339</v>
      </c>
      <c r="D2822" s="84">
        <v>0</v>
      </c>
      <c r="E2822" s="84">
        <v>0</v>
      </c>
      <c r="F2822" s="253">
        <v>0</v>
      </c>
      <c r="G2822" s="186">
        <v>0</v>
      </c>
    </row>
    <row r="2823" spans="1:7" ht="25.5" x14ac:dyDescent="0.25">
      <c r="A2823" s="460"/>
      <c r="B2823" s="463"/>
      <c r="C2823" s="119" t="s">
        <v>345</v>
      </c>
      <c r="D2823" s="84">
        <v>6000</v>
      </c>
      <c r="E2823" s="84">
        <v>2500</v>
      </c>
      <c r="F2823" s="253">
        <f t="shared" si="495"/>
        <v>0.41666666666666669</v>
      </c>
      <c r="G2823" s="186">
        <v>2500</v>
      </c>
    </row>
    <row r="2824" spans="1:7" ht="15" customHeight="1" x14ac:dyDescent="0.25">
      <c r="A2824" s="458">
        <v>3</v>
      </c>
      <c r="B2824" s="461" t="s">
        <v>653</v>
      </c>
      <c r="C2824" s="116" t="s">
        <v>343</v>
      </c>
      <c r="D2824" s="84">
        <f>SUM(D2825:D2828)</f>
        <v>10000</v>
      </c>
      <c r="E2824" s="84">
        <f t="shared" ref="E2824" si="505">SUM(E2825:E2828)</f>
        <v>5200</v>
      </c>
      <c r="F2824" s="253">
        <f t="shared" si="495"/>
        <v>0.52</v>
      </c>
      <c r="G2824" s="186">
        <f t="shared" ref="G2824" si="506">SUM(G2825:G2828)</f>
        <v>5200</v>
      </c>
    </row>
    <row r="2825" spans="1:7" ht="38.25" x14ac:dyDescent="0.25">
      <c r="A2825" s="459"/>
      <c r="B2825" s="462"/>
      <c r="C2825" s="117" t="s">
        <v>344</v>
      </c>
      <c r="D2825" s="122">
        <v>0</v>
      </c>
      <c r="E2825" s="122">
        <v>0</v>
      </c>
      <c r="F2825" s="253">
        <v>0</v>
      </c>
      <c r="G2825" s="122">
        <v>0</v>
      </c>
    </row>
    <row r="2826" spans="1:7" ht="51" x14ac:dyDescent="0.25">
      <c r="A2826" s="459"/>
      <c r="B2826" s="462"/>
      <c r="C2826" s="119" t="s">
        <v>83</v>
      </c>
      <c r="D2826" s="104">
        <v>0</v>
      </c>
      <c r="E2826" s="104">
        <v>0</v>
      </c>
      <c r="F2826" s="253">
        <v>0</v>
      </c>
      <c r="G2826" s="194">
        <v>0</v>
      </c>
    </row>
    <row r="2827" spans="1:7" ht="51" x14ac:dyDescent="0.25">
      <c r="A2827" s="459"/>
      <c r="B2827" s="462"/>
      <c r="C2827" s="119" t="s">
        <v>339</v>
      </c>
      <c r="D2827" s="84">
        <v>0</v>
      </c>
      <c r="E2827" s="84">
        <v>0</v>
      </c>
      <c r="F2827" s="253">
        <v>0</v>
      </c>
      <c r="G2827" s="186">
        <v>0</v>
      </c>
    </row>
    <row r="2828" spans="1:7" ht="25.5" x14ac:dyDescent="0.25">
      <c r="A2828" s="460"/>
      <c r="B2828" s="463"/>
      <c r="C2828" s="119" t="s">
        <v>345</v>
      </c>
      <c r="D2828" s="84">
        <v>10000</v>
      </c>
      <c r="E2828" s="84">
        <v>5200</v>
      </c>
      <c r="F2828" s="253">
        <f t="shared" si="495"/>
        <v>0.52</v>
      </c>
      <c r="G2828" s="186">
        <v>5200</v>
      </c>
    </row>
    <row r="2829" spans="1:7" ht="15" customHeight="1" x14ac:dyDescent="0.25">
      <c r="A2829" s="760" t="s">
        <v>654</v>
      </c>
      <c r="B2829" s="761"/>
      <c r="C2829" s="341" t="s">
        <v>343</v>
      </c>
      <c r="D2829" s="309">
        <f>SUM(D2830:D2833)</f>
        <v>52000</v>
      </c>
      <c r="E2829" s="309">
        <f t="shared" ref="E2829:G2829" si="507">SUM(E2830:E2833)</f>
        <v>16022.14</v>
      </c>
      <c r="F2829" s="322">
        <f t="shared" si="495"/>
        <v>0.30811807692307691</v>
      </c>
      <c r="G2829" s="311">
        <f t="shared" si="507"/>
        <v>16022.14</v>
      </c>
    </row>
    <row r="2830" spans="1:7" ht="38.25" x14ac:dyDescent="0.25">
      <c r="A2830" s="751"/>
      <c r="B2830" s="762"/>
      <c r="C2830" s="342" t="s">
        <v>344</v>
      </c>
      <c r="D2830" s="309">
        <f>D2835</f>
        <v>0</v>
      </c>
      <c r="E2830" s="309">
        <f t="shared" ref="E2830:G2830" si="508">E2835</f>
        <v>0</v>
      </c>
      <c r="F2830" s="322">
        <v>0</v>
      </c>
      <c r="G2830" s="311">
        <f t="shared" si="508"/>
        <v>0</v>
      </c>
    </row>
    <row r="2831" spans="1:7" ht="51" x14ac:dyDescent="0.25">
      <c r="A2831" s="751"/>
      <c r="B2831" s="762"/>
      <c r="C2831" s="343" t="s">
        <v>83</v>
      </c>
      <c r="D2831" s="309">
        <f t="shared" ref="D2831:G2833" si="509">D2836</f>
        <v>0</v>
      </c>
      <c r="E2831" s="309">
        <f t="shared" si="509"/>
        <v>0</v>
      </c>
      <c r="F2831" s="322">
        <v>0</v>
      </c>
      <c r="G2831" s="311">
        <f t="shared" si="509"/>
        <v>0</v>
      </c>
    </row>
    <row r="2832" spans="1:7" ht="51" x14ac:dyDescent="0.25">
      <c r="A2832" s="751"/>
      <c r="B2832" s="762"/>
      <c r="C2832" s="343" t="s">
        <v>339</v>
      </c>
      <c r="D2832" s="309">
        <f t="shared" si="509"/>
        <v>0</v>
      </c>
      <c r="E2832" s="309">
        <f t="shared" si="509"/>
        <v>0</v>
      </c>
      <c r="F2832" s="322">
        <v>0</v>
      </c>
      <c r="G2832" s="311">
        <f t="shared" si="509"/>
        <v>0</v>
      </c>
    </row>
    <row r="2833" spans="1:7" ht="25.5" x14ac:dyDescent="0.25">
      <c r="A2833" s="763"/>
      <c r="B2833" s="764"/>
      <c r="C2833" s="343" t="s">
        <v>345</v>
      </c>
      <c r="D2833" s="309">
        <f t="shared" si="509"/>
        <v>52000</v>
      </c>
      <c r="E2833" s="309">
        <f t="shared" si="509"/>
        <v>16022.14</v>
      </c>
      <c r="F2833" s="322">
        <f t="shared" si="495"/>
        <v>0.30811807692307691</v>
      </c>
      <c r="G2833" s="311">
        <f t="shared" si="509"/>
        <v>16022.14</v>
      </c>
    </row>
    <row r="2834" spans="1:7" ht="15" customHeight="1" x14ac:dyDescent="0.25">
      <c r="A2834" s="458"/>
      <c r="B2834" s="415" t="s">
        <v>655</v>
      </c>
      <c r="C2834" s="116" t="s">
        <v>343</v>
      </c>
      <c r="D2834" s="84">
        <f>SUM(D2835:D2838)</f>
        <v>52000</v>
      </c>
      <c r="E2834" s="84">
        <f t="shared" ref="E2834:G2834" si="510">SUM(E2835:E2838)</f>
        <v>16022.14</v>
      </c>
      <c r="F2834" s="253">
        <f t="shared" si="495"/>
        <v>0.30811807692307691</v>
      </c>
      <c r="G2834" s="186">
        <f t="shared" si="510"/>
        <v>16022.14</v>
      </c>
    </row>
    <row r="2835" spans="1:7" ht="38.25" x14ac:dyDescent="0.25">
      <c r="A2835" s="459"/>
      <c r="B2835" s="410"/>
      <c r="C2835" s="117" t="s">
        <v>344</v>
      </c>
      <c r="D2835" s="84">
        <f>D2840+D2845</f>
        <v>0</v>
      </c>
      <c r="E2835" s="84">
        <f t="shared" ref="E2835:G2835" si="511">E2840+E2845</f>
        <v>0</v>
      </c>
      <c r="F2835" s="253">
        <v>0</v>
      </c>
      <c r="G2835" s="186">
        <f t="shared" si="511"/>
        <v>0</v>
      </c>
    </row>
    <row r="2836" spans="1:7" ht="51" x14ac:dyDescent="0.25">
      <c r="A2836" s="459"/>
      <c r="B2836" s="410"/>
      <c r="C2836" s="119" t="s">
        <v>83</v>
      </c>
      <c r="D2836" s="84">
        <f t="shared" ref="D2836:G2838" si="512">D2841+D2846</f>
        <v>0</v>
      </c>
      <c r="E2836" s="84">
        <f t="shared" si="512"/>
        <v>0</v>
      </c>
      <c r="F2836" s="253">
        <v>0</v>
      </c>
      <c r="G2836" s="186">
        <f t="shared" si="512"/>
        <v>0</v>
      </c>
    </row>
    <row r="2837" spans="1:7" ht="51" x14ac:dyDescent="0.25">
      <c r="A2837" s="459"/>
      <c r="B2837" s="410"/>
      <c r="C2837" s="119" t="s">
        <v>339</v>
      </c>
      <c r="D2837" s="84">
        <f t="shared" si="512"/>
        <v>0</v>
      </c>
      <c r="E2837" s="84">
        <f t="shared" si="512"/>
        <v>0</v>
      </c>
      <c r="F2837" s="253">
        <v>0</v>
      </c>
      <c r="G2837" s="186">
        <f t="shared" si="512"/>
        <v>0</v>
      </c>
    </row>
    <row r="2838" spans="1:7" ht="25.5" x14ac:dyDescent="0.25">
      <c r="A2838" s="460"/>
      <c r="B2838" s="411"/>
      <c r="C2838" s="138" t="s">
        <v>345</v>
      </c>
      <c r="D2838" s="84">
        <f t="shared" si="512"/>
        <v>52000</v>
      </c>
      <c r="E2838" s="84">
        <f t="shared" si="512"/>
        <v>16022.14</v>
      </c>
      <c r="F2838" s="253">
        <f t="shared" si="495"/>
        <v>0.30811807692307691</v>
      </c>
      <c r="G2838" s="186">
        <f t="shared" si="512"/>
        <v>16022.14</v>
      </c>
    </row>
    <row r="2839" spans="1:7" ht="15" customHeight="1" x14ac:dyDescent="0.25">
      <c r="A2839" s="458">
        <v>1</v>
      </c>
      <c r="B2839" s="461" t="s">
        <v>652</v>
      </c>
      <c r="C2839" s="116" t="s">
        <v>343</v>
      </c>
      <c r="D2839" s="84">
        <f>SUM(D2840:D2843)</f>
        <v>2000</v>
      </c>
      <c r="E2839" s="84">
        <f t="shared" ref="E2839" si="513">SUM(E2840:E2843)</f>
        <v>940</v>
      </c>
      <c r="F2839" s="253">
        <f t="shared" si="495"/>
        <v>0.47</v>
      </c>
      <c r="G2839" s="186">
        <f t="shared" ref="G2839" si="514">SUM(G2840:G2843)</f>
        <v>940</v>
      </c>
    </row>
    <row r="2840" spans="1:7" ht="38.25" x14ac:dyDescent="0.25">
      <c r="A2840" s="459"/>
      <c r="B2840" s="462"/>
      <c r="C2840" s="117" t="s">
        <v>344</v>
      </c>
      <c r="D2840" s="122">
        <v>0</v>
      </c>
      <c r="E2840" s="122">
        <v>0</v>
      </c>
      <c r="F2840" s="253">
        <v>0</v>
      </c>
      <c r="G2840" s="122">
        <v>0</v>
      </c>
    </row>
    <row r="2841" spans="1:7" ht="51" x14ac:dyDescent="0.25">
      <c r="A2841" s="459"/>
      <c r="B2841" s="462"/>
      <c r="C2841" s="119" t="s">
        <v>83</v>
      </c>
      <c r="D2841" s="104">
        <v>0</v>
      </c>
      <c r="E2841" s="104">
        <v>0</v>
      </c>
      <c r="F2841" s="253">
        <v>0</v>
      </c>
      <c r="G2841" s="194">
        <v>0</v>
      </c>
    </row>
    <row r="2842" spans="1:7" ht="51" x14ac:dyDescent="0.25">
      <c r="A2842" s="459"/>
      <c r="B2842" s="462"/>
      <c r="C2842" s="119" t="s">
        <v>339</v>
      </c>
      <c r="D2842" s="84">
        <v>0</v>
      </c>
      <c r="E2842" s="84">
        <v>0</v>
      </c>
      <c r="F2842" s="253">
        <v>0</v>
      </c>
      <c r="G2842" s="186">
        <v>0</v>
      </c>
    </row>
    <row r="2843" spans="1:7" ht="25.5" x14ac:dyDescent="0.25">
      <c r="A2843" s="460"/>
      <c r="B2843" s="463"/>
      <c r="C2843" s="119" t="s">
        <v>345</v>
      </c>
      <c r="D2843" s="84">
        <v>2000</v>
      </c>
      <c r="E2843" s="84">
        <v>940</v>
      </c>
      <c r="F2843" s="253">
        <f t="shared" si="495"/>
        <v>0.47</v>
      </c>
      <c r="G2843" s="186">
        <v>940</v>
      </c>
    </row>
    <row r="2844" spans="1:7" ht="15" customHeight="1" x14ac:dyDescent="0.25">
      <c r="A2844" s="458">
        <v>2</v>
      </c>
      <c r="B2844" s="461" t="s">
        <v>653</v>
      </c>
      <c r="C2844" s="116" t="s">
        <v>343</v>
      </c>
      <c r="D2844" s="84">
        <f>SUM(D2845:D2848)</f>
        <v>50000</v>
      </c>
      <c r="E2844" s="84">
        <f t="shared" ref="E2844" si="515">SUM(E2845:E2848)</f>
        <v>15082.14</v>
      </c>
      <c r="F2844" s="253">
        <f t="shared" si="495"/>
        <v>0.30164279999999999</v>
      </c>
      <c r="G2844" s="186">
        <f t="shared" ref="G2844" si="516">SUM(G2845:G2848)</f>
        <v>15082.14</v>
      </c>
    </row>
    <row r="2845" spans="1:7" ht="38.25" x14ac:dyDescent="0.25">
      <c r="A2845" s="459"/>
      <c r="B2845" s="462"/>
      <c r="C2845" s="117" t="s">
        <v>344</v>
      </c>
      <c r="D2845" s="122">
        <v>0</v>
      </c>
      <c r="E2845" s="122">
        <v>0</v>
      </c>
      <c r="F2845" s="253">
        <v>0</v>
      </c>
      <c r="G2845" s="122">
        <v>0</v>
      </c>
    </row>
    <row r="2846" spans="1:7" ht="51" x14ac:dyDescent="0.25">
      <c r="A2846" s="459"/>
      <c r="B2846" s="462"/>
      <c r="C2846" s="119" t="s">
        <v>83</v>
      </c>
      <c r="D2846" s="104">
        <v>0</v>
      </c>
      <c r="E2846" s="104">
        <v>0</v>
      </c>
      <c r="F2846" s="253">
        <v>0</v>
      </c>
      <c r="G2846" s="194">
        <v>0</v>
      </c>
    </row>
    <row r="2847" spans="1:7" ht="51" x14ac:dyDescent="0.25">
      <c r="A2847" s="459"/>
      <c r="B2847" s="462"/>
      <c r="C2847" s="119" t="s">
        <v>339</v>
      </c>
      <c r="D2847" s="84">
        <v>0</v>
      </c>
      <c r="E2847" s="84">
        <v>0</v>
      </c>
      <c r="F2847" s="253">
        <v>0</v>
      </c>
      <c r="G2847" s="186">
        <v>0</v>
      </c>
    </row>
    <row r="2848" spans="1:7" ht="25.5" x14ac:dyDescent="0.25">
      <c r="A2848" s="460"/>
      <c r="B2848" s="463"/>
      <c r="C2848" s="119" t="s">
        <v>345</v>
      </c>
      <c r="D2848" s="54">
        <v>50000</v>
      </c>
      <c r="E2848" s="54">
        <v>15082.14</v>
      </c>
      <c r="F2848" s="253">
        <f t="shared" si="495"/>
        <v>0.30164279999999999</v>
      </c>
      <c r="G2848" s="204">
        <v>15082.14</v>
      </c>
    </row>
    <row r="2849" spans="1:7" ht="15" customHeight="1" x14ac:dyDescent="0.25">
      <c r="A2849" s="760" t="s">
        <v>656</v>
      </c>
      <c r="B2849" s="761"/>
      <c r="C2849" s="344" t="s">
        <v>343</v>
      </c>
      <c r="D2849" s="416" t="s">
        <v>657</v>
      </c>
      <c r="E2849" s="417"/>
      <c r="F2849" s="417"/>
      <c r="G2849" s="418"/>
    </row>
    <row r="2850" spans="1:7" ht="38.25" x14ac:dyDescent="0.25">
      <c r="A2850" s="751"/>
      <c r="B2850" s="762"/>
      <c r="C2850" s="324" t="s">
        <v>344</v>
      </c>
      <c r="D2850" s="419"/>
      <c r="E2850" s="420"/>
      <c r="F2850" s="420"/>
      <c r="G2850" s="421"/>
    </row>
    <row r="2851" spans="1:7" ht="51" x14ac:dyDescent="0.25">
      <c r="A2851" s="751"/>
      <c r="B2851" s="762"/>
      <c r="C2851" s="345" t="s">
        <v>83</v>
      </c>
      <c r="D2851" s="419"/>
      <c r="E2851" s="420"/>
      <c r="F2851" s="420"/>
      <c r="G2851" s="421"/>
    </row>
    <row r="2852" spans="1:7" ht="51" x14ac:dyDescent="0.25">
      <c r="A2852" s="751"/>
      <c r="B2852" s="762"/>
      <c r="C2852" s="345" t="s">
        <v>339</v>
      </c>
      <c r="D2852" s="419"/>
      <c r="E2852" s="420"/>
      <c r="F2852" s="420"/>
      <c r="G2852" s="421"/>
    </row>
    <row r="2853" spans="1:7" ht="25.5" x14ac:dyDescent="0.25">
      <c r="A2853" s="753"/>
      <c r="B2853" s="765"/>
      <c r="C2853" s="323" t="s">
        <v>345</v>
      </c>
      <c r="D2853" s="422"/>
      <c r="E2853" s="423"/>
      <c r="F2853" s="423"/>
      <c r="G2853" s="424"/>
    </row>
    <row r="2854" spans="1:7" ht="15" customHeight="1" x14ac:dyDescent="0.25">
      <c r="A2854" s="464"/>
      <c r="B2854" s="437" t="s">
        <v>658</v>
      </c>
      <c r="C2854" s="116" t="s">
        <v>343</v>
      </c>
      <c r="D2854" s="425" t="s">
        <v>657</v>
      </c>
      <c r="E2854" s="426"/>
      <c r="F2854" s="426"/>
      <c r="G2854" s="427"/>
    </row>
    <row r="2855" spans="1:7" ht="38.25" x14ac:dyDescent="0.25">
      <c r="A2855" s="465"/>
      <c r="B2855" s="438"/>
      <c r="C2855" s="116" t="s">
        <v>344</v>
      </c>
      <c r="D2855" s="428"/>
      <c r="E2855" s="429"/>
      <c r="F2855" s="429"/>
      <c r="G2855" s="430"/>
    </row>
    <row r="2856" spans="1:7" ht="51" x14ac:dyDescent="0.25">
      <c r="A2856" s="465"/>
      <c r="B2856" s="438"/>
      <c r="C2856" s="116" t="s">
        <v>83</v>
      </c>
      <c r="D2856" s="428"/>
      <c r="E2856" s="429"/>
      <c r="F2856" s="429"/>
      <c r="G2856" s="430"/>
    </row>
    <row r="2857" spans="1:7" ht="51" x14ac:dyDescent="0.25">
      <c r="A2857" s="465"/>
      <c r="B2857" s="438"/>
      <c r="C2857" s="116" t="s">
        <v>339</v>
      </c>
      <c r="D2857" s="428"/>
      <c r="E2857" s="429"/>
      <c r="F2857" s="429"/>
      <c r="G2857" s="430"/>
    </row>
    <row r="2858" spans="1:7" ht="25.5" x14ac:dyDescent="0.25">
      <c r="A2858" s="466"/>
      <c r="B2858" s="439"/>
      <c r="C2858" s="116" t="s">
        <v>345</v>
      </c>
      <c r="D2858" s="431"/>
      <c r="E2858" s="432"/>
      <c r="F2858" s="432"/>
      <c r="G2858" s="433"/>
    </row>
    <row r="2859" spans="1:7" ht="15" customHeight="1" x14ac:dyDescent="0.25">
      <c r="A2859" s="467">
        <v>1</v>
      </c>
      <c r="B2859" s="468" t="s">
        <v>659</v>
      </c>
      <c r="C2859" s="130" t="s">
        <v>343</v>
      </c>
      <c r="D2859" s="425" t="s">
        <v>657</v>
      </c>
      <c r="E2859" s="426"/>
      <c r="F2859" s="426"/>
      <c r="G2859" s="427"/>
    </row>
    <row r="2860" spans="1:7" ht="38.25" x14ac:dyDescent="0.25">
      <c r="A2860" s="459"/>
      <c r="B2860" s="462"/>
      <c r="C2860" s="131" t="s">
        <v>344</v>
      </c>
      <c r="D2860" s="428"/>
      <c r="E2860" s="429"/>
      <c r="F2860" s="429"/>
      <c r="G2860" s="430"/>
    </row>
    <row r="2861" spans="1:7" ht="51" x14ac:dyDescent="0.25">
      <c r="A2861" s="459"/>
      <c r="B2861" s="462"/>
      <c r="C2861" s="132" t="s">
        <v>83</v>
      </c>
      <c r="D2861" s="428"/>
      <c r="E2861" s="429"/>
      <c r="F2861" s="429"/>
      <c r="G2861" s="430"/>
    </row>
    <row r="2862" spans="1:7" ht="51" x14ac:dyDescent="0.25">
      <c r="A2862" s="459"/>
      <c r="B2862" s="462"/>
      <c r="C2862" s="132" t="s">
        <v>339</v>
      </c>
      <c r="D2862" s="428"/>
      <c r="E2862" s="429"/>
      <c r="F2862" s="429"/>
      <c r="G2862" s="430"/>
    </row>
    <row r="2863" spans="1:7" ht="25.5" x14ac:dyDescent="0.25">
      <c r="A2863" s="460"/>
      <c r="B2863" s="463"/>
      <c r="C2863" s="132" t="s">
        <v>345</v>
      </c>
      <c r="D2863" s="431"/>
      <c r="E2863" s="432"/>
      <c r="F2863" s="432"/>
      <c r="G2863" s="433"/>
    </row>
    <row r="2864" spans="1:7" ht="15" customHeight="1" x14ac:dyDescent="0.25">
      <c r="A2864" s="458">
        <v>2</v>
      </c>
      <c r="B2864" s="461" t="s">
        <v>660</v>
      </c>
      <c r="C2864" s="130" t="s">
        <v>343</v>
      </c>
      <c r="D2864" s="425" t="s">
        <v>657</v>
      </c>
      <c r="E2864" s="426"/>
      <c r="F2864" s="426"/>
      <c r="G2864" s="427"/>
    </row>
    <row r="2865" spans="1:7" ht="38.25" x14ac:dyDescent="0.25">
      <c r="A2865" s="459"/>
      <c r="B2865" s="462"/>
      <c r="C2865" s="131" t="s">
        <v>344</v>
      </c>
      <c r="D2865" s="428"/>
      <c r="E2865" s="429"/>
      <c r="F2865" s="429"/>
      <c r="G2865" s="430"/>
    </row>
    <row r="2866" spans="1:7" ht="51" x14ac:dyDescent="0.25">
      <c r="A2866" s="459"/>
      <c r="B2866" s="462"/>
      <c r="C2866" s="132" t="s">
        <v>83</v>
      </c>
      <c r="D2866" s="428"/>
      <c r="E2866" s="429"/>
      <c r="F2866" s="429"/>
      <c r="G2866" s="430"/>
    </row>
    <row r="2867" spans="1:7" ht="51" x14ac:dyDescent="0.25">
      <c r="A2867" s="459"/>
      <c r="B2867" s="462"/>
      <c r="C2867" s="132" t="s">
        <v>339</v>
      </c>
      <c r="D2867" s="428"/>
      <c r="E2867" s="429"/>
      <c r="F2867" s="429"/>
      <c r="G2867" s="430"/>
    </row>
    <row r="2868" spans="1:7" ht="25.5" x14ac:dyDescent="0.25">
      <c r="A2868" s="460"/>
      <c r="B2868" s="463"/>
      <c r="C2868" s="132" t="s">
        <v>345</v>
      </c>
      <c r="D2868" s="431"/>
      <c r="E2868" s="432"/>
      <c r="F2868" s="432"/>
      <c r="G2868" s="433"/>
    </row>
    <row r="2869" spans="1:7" ht="15" customHeight="1" x14ac:dyDescent="0.25">
      <c r="A2869" s="458">
        <v>3</v>
      </c>
      <c r="B2869" s="461" t="s">
        <v>661</v>
      </c>
      <c r="C2869" s="130" t="s">
        <v>343</v>
      </c>
      <c r="D2869" s="425" t="s">
        <v>657</v>
      </c>
      <c r="E2869" s="426"/>
      <c r="F2869" s="426"/>
      <c r="G2869" s="427"/>
    </row>
    <row r="2870" spans="1:7" ht="38.25" x14ac:dyDescent="0.25">
      <c r="A2870" s="459"/>
      <c r="B2870" s="462"/>
      <c r="C2870" s="131" t="s">
        <v>344</v>
      </c>
      <c r="D2870" s="428"/>
      <c r="E2870" s="429"/>
      <c r="F2870" s="429"/>
      <c r="G2870" s="430"/>
    </row>
    <row r="2871" spans="1:7" ht="51" x14ac:dyDescent="0.25">
      <c r="A2871" s="459"/>
      <c r="B2871" s="462"/>
      <c r="C2871" s="132" t="s">
        <v>83</v>
      </c>
      <c r="D2871" s="428"/>
      <c r="E2871" s="429"/>
      <c r="F2871" s="429"/>
      <c r="G2871" s="430"/>
    </row>
    <row r="2872" spans="1:7" ht="51" x14ac:dyDescent="0.25">
      <c r="A2872" s="459"/>
      <c r="B2872" s="462"/>
      <c r="C2872" s="132" t="s">
        <v>339</v>
      </c>
      <c r="D2872" s="428"/>
      <c r="E2872" s="429"/>
      <c r="F2872" s="429"/>
      <c r="G2872" s="430"/>
    </row>
    <row r="2873" spans="1:7" ht="25.5" x14ac:dyDescent="0.25">
      <c r="A2873" s="460"/>
      <c r="B2873" s="463"/>
      <c r="C2873" s="132" t="s">
        <v>345</v>
      </c>
      <c r="D2873" s="431"/>
      <c r="E2873" s="432"/>
      <c r="F2873" s="432"/>
      <c r="G2873" s="433"/>
    </row>
    <row r="2874" spans="1:7" ht="15" customHeight="1" x14ac:dyDescent="0.25">
      <c r="A2874" s="458">
        <v>4</v>
      </c>
      <c r="B2874" s="461" t="s">
        <v>662</v>
      </c>
      <c r="C2874" s="130" t="s">
        <v>343</v>
      </c>
      <c r="D2874" s="425" t="s">
        <v>657</v>
      </c>
      <c r="E2874" s="426"/>
      <c r="F2874" s="426"/>
      <c r="G2874" s="427"/>
    </row>
    <row r="2875" spans="1:7" ht="38.25" x14ac:dyDescent="0.25">
      <c r="A2875" s="459"/>
      <c r="B2875" s="462"/>
      <c r="C2875" s="131" t="s">
        <v>344</v>
      </c>
      <c r="D2875" s="428"/>
      <c r="E2875" s="429"/>
      <c r="F2875" s="429"/>
      <c r="G2875" s="430"/>
    </row>
    <row r="2876" spans="1:7" ht="51" x14ac:dyDescent="0.25">
      <c r="A2876" s="459"/>
      <c r="B2876" s="462"/>
      <c r="C2876" s="132" t="s">
        <v>83</v>
      </c>
      <c r="D2876" s="428"/>
      <c r="E2876" s="429"/>
      <c r="F2876" s="429"/>
      <c r="G2876" s="430"/>
    </row>
    <row r="2877" spans="1:7" ht="51" x14ac:dyDescent="0.25">
      <c r="A2877" s="459"/>
      <c r="B2877" s="462"/>
      <c r="C2877" s="132" t="s">
        <v>339</v>
      </c>
      <c r="D2877" s="428"/>
      <c r="E2877" s="429"/>
      <c r="F2877" s="429"/>
      <c r="G2877" s="430"/>
    </row>
    <row r="2878" spans="1:7" ht="25.5" x14ac:dyDescent="0.25">
      <c r="A2878" s="460"/>
      <c r="B2878" s="463"/>
      <c r="C2878" s="132" t="s">
        <v>345</v>
      </c>
      <c r="D2878" s="431"/>
      <c r="E2878" s="432"/>
      <c r="F2878" s="432"/>
      <c r="G2878" s="433"/>
    </row>
    <row r="2879" spans="1:7" ht="15" customHeight="1" x14ac:dyDescent="0.25">
      <c r="A2879" s="760" t="s">
        <v>663</v>
      </c>
      <c r="B2879" s="761"/>
      <c r="C2879" s="346" t="s">
        <v>343</v>
      </c>
      <c r="D2879" s="310">
        <f>SUM(D2880:D2883)</f>
        <v>85822</v>
      </c>
      <c r="E2879" s="310">
        <f t="shared" ref="E2879:G2879" si="517">SUM(E2880:E2883)</f>
        <v>43516.83</v>
      </c>
      <c r="F2879" s="322">
        <f t="shared" ref="F2879:F2939" si="518">E2879/D2879</f>
        <v>0.50705914567360355</v>
      </c>
      <c r="G2879" s="347">
        <f t="shared" si="517"/>
        <v>43516.83</v>
      </c>
    </row>
    <row r="2880" spans="1:7" ht="38.25" x14ac:dyDescent="0.25">
      <c r="A2880" s="751"/>
      <c r="B2880" s="762"/>
      <c r="C2880" s="348" t="s">
        <v>344</v>
      </c>
      <c r="D2880" s="309">
        <f>D2885</f>
        <v>0</v>
      </c>
      <c r="E2880" s="309">
        <f t="shared" ref="E2880:G2880" si="519">E2885</f>
        <v>0</v>
      </c>
      <c r="F2880" s="322">
        <v>0</v>
      </c>
      <c r="G2880" s="311">
        <f t="shared" si="519"/>
        <v>0</v>
      </c>
    </row>
    <row r="2881" spans="1:7" ht="51" x14ac:dyDescent="0.25">
      <c r="A2881" s="751"/>
      <c r="B2881" s="762"/>
      <c r="C2881" s="349" t="s">
        <v>83</v>
      </c>
      <c r="D2881" s="309">
        <f t="shared" ref="D2881:G2883" si="520">D2886</f>
        <v>0</v>
      </c>
      <c r="E2881" s="309">
        <f t="shared" si="520"/>
        <v>0</v>
      </c>
      <c r="F2881" s="322">
        <v>0</v>
      </c>
      <c r="G2881" s="311">
        <f t="shared" si="520"/>
        <v>0</v>
      </c>
    </row>
    <row r="2882" spans="1:7" ht="51" x14ac:dyDescent="0.25">
      <c r="A2882" s="751"/>
      <c r="B2882" s="762"/>
      <c r="C2882" s="349" t="s">
        <v>339</v>
      </c>
      <c r="D2882" s="309">
        <f t="shared" si="520"/>
        <v>85822</v>
      </c>
      <c r="E2882" s="309">
        <f t="shared" si="520"/>
        <v>43516.83</v>
      </c>
      <c r="F2882" s="322">
        <f t="shared" si="518"/>
        <v>0.50705914567360355</v>
      </c>
      <c r="G2882" s="311">
        <f t="shared" si="520"/>
        <v>43516.83</v>
      </c>
    </row>
    <row r="2883" spans="1:7" ht="25.5" x14ac:dyDescent="0.25">
      <c r="A2883" s="753"/>
      <c r="B2883" s="765"/>
      <c r="C2883" s="350" t="s">
        <v>345</v>
      </c>
      <c r="D2883" s="309">
        <f t="shared" si="520"/>
        <v>0</v>
      </c>
      <c r="E2883" s="309">
        <f t="shared" si="520"/>
        <v>0</v>
      </c>
      <c r="F2883" s="322">
        <v>0</v>
      </c>
      <c r="G2883" s="311">
        <f t="shared" si="520"/>
        <v>0</v>
      </c>
    </row>
    <row r="2884" spans="1:7" ht="15" customHeight="1" x14ac:dyDescent="0.25">
      <c r="A2884" s="464"/>
      <c r="B2884" s="437" t="s">
        <v>664</v>
      </c>
      <c r="C2884" s="116" t="s">
        <v>343</v>
      </c>
      <c r="D2884" s="122">
        <f>SUM(D2885:D2888)</f>
        <v>85822</v>
      </c>
      <c r="E2884" s="122">
        <f t="shared" ref="E2884:G2884" si="521">SUM(E2885:E2888)</f>
        <v>43516.83</v>
      </c>
      <c r="F2884" s="253">
        <f t="shared" si="518"/>
        <v>0.50705914567360355</v>
      </c>
      <c r="G2884" s="122">
        <f t="shared" si="521"/>
        <v>43516.83</v>
      </c>
    </row>
    <row r="2885" spans="1:7" ht="38.25" x14ac:dyDescent="0.25">
      <c r="A2885" s="465"/>
      <c r="B2885" s="438"/>
      <c r="C2885" s="116" t="s">
        <v>344</v>
      </c>
      <c r="D2885" s="122">
        <f>D2890</f>
        <v>0</v>
      </c>
      <c r="E2885" s="122">
        <f t="shared" ref="E2885:G2885" si="522">E2890</f>
        <v>0</v>
      </c>
      <c r="F2885" s="253">
        <v>0</v>
      </c>
      <c r="G2885" s="122">
        <f t="shared" si="522"/>
        <v>0</v>
      </c>
    </row>
    <row r="2886" spans="1:7" ht="51" x14ac:dyDescent="0.25">
      <c r="A2886" s="465"/>
      <c r="B2886" s="438"/>
      <c r="C2886" s="116" t="s">
        <v>83</v>
      </c>
      <c r="D2886" s="122">
        <f t="shared" ref="D2886:G2888" si="523">D2891</f>
        <v>0</v>
      </c>
      <c r="E2886" s="122">
        <f t="shared" si="523"/>
        <v>0</v>
      </c>
      <c r="F2886" s="253">
        <v>0</v>
      </c>
      <c r="G2886" s="122">
        <f t="shared" si="523"/>
        <v>0</v>
      </c>
    </row>
    <row r="2887" spans="1:7" ht="51" x14ac:dyDescent="0.25">
      <c r="A2887" s="465"/>
      <c r="B2887" s="438"/>
      <c r="C2887" s="116" t="s">
        <v>339</v>
      </c>
      <c r="D2887" s="122">
        <f t="shared" si="523"/>
        <v>85822</v>
      </c>
      <c r="E2887" s="122">
        <f t="shared" si="523"/>
        <v>43516.83</v>
      </c>
      <c r="F2887" s="253">
        <f t="shared" si="518"/>
        <v>0.50705914567360355</v>
      </c>
      <c r="G2887" s="122">
        <f t="shared" si="523"/>
        <v>43516.83</v>
      </c>
    </row>
    <row r="2888" spans="1:7" ht="25.5" x14ac:dyDescent="0.25">
      <c r="A2888" s="466"/>
      <c r="B2888" s="439"/>
      <c r="C2888" s="116" t="s">
        <v>345</v>
      </c>
      <c r="D2888" s="122">
        <f t="shared" si="523"/>
        <v>0</v>
      </c>
      <c r="E2888" s="122">
        <f t="shared" si="523"/>
        <v>0</v>
      </c>
      <c r="F2888" s="253">
        <v>0</v>
      </c>
      <c r="G2888" s="122">
        <f t="shared" si="523"/>
        <v>0</v>
      </c>
    </row>
    <row r="2889" spans="1:7" ht="15" customHeight="1" x14ac:dyDescent="0.25">
      <c r="A2889" s="467">
        <v>1</v>
      </c>
      <c r="B2889" s="468" t="s">
        <v>665</v>
      </c>
      <c r="C2889" s="116" t="s">
        <v>343</v>
      </c>
      <c r="D2889" s="84">
        <f>SUM(D2890:D2893)</f>
        <v>85822</v>
      </c>
      <c r="E2889" s="84">
        <f t="shared" ref="E2889" si="524">SUM(E2890:E2893)</f>
        <v>43516.83</v>
      </c>
      <c r="F2889" s="253">
        <f t="shared" si="518"/>
        <v>0.50705914567360355</v>
      </c>
      <c r="G2889" s="186">
        <f t="shared" ref="G2889" si="525">SUM(G2890:G2893)</f>
        <v>43516.83</v>
      </c>
    </row>
    <row r="2890" spans="1:7" ht="38.25" x14ac:dyDescent="0.25">
      <c r="A2890" s="459"/>
      <c r="B2890" s="462"/>
      <c r="C2890" s="117" t="s">
        <v>344</v>
      </c>
      <c r="D2890" s="118">
        <v>0</v>
      </c>
      <c r="E2890" s="118">
        <v>0</v>
      </c>
      <c r="F2890" s="253">
        <v>0</v>
      </c>
      <c r="G2890" s="118">
        <v>0</v>
      </c>
    </row>
    <row r="2891" spans="1:7" ht="51" x14ac:dyDescent="0.25">
      <c r="A2891" s="459"/>
      <c r="B2891" s="462"/>
      <c r="C2891" s="119" t="s">
        <v>83</v>
      </c>
      <c r="D2891" s="120">
        <v>0</v>
      </c>
      <c r="E2891" s="120">
        <v>0</v>
      </c>
      <c r="F2891" s="253">
        <v>0</v>
      </c>
      <c r="G2891" s="192">
        <v>0</v>
      </c>
    </row>
    <row r="2892" spans="1:7" ht="51" x14ac:dyDescent="0.25">
      <c r="A2892" s="459"/>
      <c r="B2892" s="462"/>
      <c r="C2892" s="119" t="s">
        <v>339</v>
      </c>
      <c r="D2892" s="121">
        <v>85822</v>
      </c>
      <c r="E2892" s="121">
        <v>43516.83</v>
      </c>
      <c r="F2892" s="253">
        <f t="shared" si="518"/>
        <v>0.50705914567360355</v>
      </c>
      <c r="G2892" s="193">
        <v>43516.83</v>
      </c>
    </row>
    <row r="2893" spans="1:7" ht="25.5" x14ac:dyDescent="0.25">
      <c r="A2893" s="460"/>
      <c r="B2893" s="463"/>
      <c r="C2893" s="119" t="s">
        <v>345</v>
      </c>
      <c r="D2893" s="121">
        <v>0</v>
      </c>
      <c r="E2893" s="121">
        <v>0</v>
      </c>
      <c r="F2893" s="253">
        <v>0</v>
      </c>
      <c r="G2893" s="193">
        <v>0</v>
      </c>
    </row>
    <row r="2894" spans="1:7" ht="15" customHeight="1" x14ac:dyDescent="0.25">
      <c r="A2894" s="760" t="s">
        <v>666</v>
      </c>
      <c r="B2894" s="761"/>
      <c r="C2894" s="351" t="s">
        <v>343</v>
      </c>
      <c r="D2894" s="352">
        <f>SUM(D2895:D2898)</f>
        <v>12500</v>
      </c>
      <c r="E2894" s="352">
        <f t="shared" ref="E2894:G2894" si="526">SUM(E2895:E2898)</f>
        <v>0</v>
      </c>
      <c r="F2894" s="322">
        <f t="shared" si="518"/>
        <v>0</v>
      </c>
      <c r="G2894" s="353">
        <f t="shared" si="526"/>
        <v>0</v>
      </c>
    </row>
    <row r="2895" spans="1:7" ht="38.25" x14ac:dyDescent="0.25">
      <c r="A2895" s="751"/>
      <c r="B2895" s="762"/>
      <c r="C2895" s="354" t="s">
        <v>344</v>
      </c>
      <c r="D2895" s="355">
        <f>D2900</f>
        <v>0</v>
      </c>
      <c r="E2895" s="355">
        <f t="shared" ref="E2895:G2895" si="527">E2900</f>
        <v>0</v>
      </c>
      <c r="F2895" s="322">
        <v>0</v>
      </c>
      <c r="G2895" s="356">
        <f t="shared" si="527"/>
        <v>0</v>
      </c>
    </row>
    <row r="2896" spans="1:7" ht="51" x14ac:dyDescent="0.25">
      <c r="A2896" s="751"/>
      <c r="B2896" s="762"/>
      <c r="C2896" s="357" t="s">
        <v>83</v>
      </c>
      <c r="D2896" s="355">
        <f t="shared" ref="D2896:G2898" si="528">D2901</f>
        <v>0</v>
      </c>
      <c r="E2896" s="355">
        <f t="shared" si="528"/>
        <v>0</v>
      </c>
      <c r="F2896" s="322">
        <v>0</v>
      </c>
      <c r="G2896" s="356">
        <f t="shared" si="528"/>
        <v>0</v>
      </c>
    </row>
    <row r="2897" spans="1:7" ht="51" x14ac:dyDescent="0.25">
      <c r="A2897" s="751"/>
      <c r="B2897" s="762"/>
      <c r="C2897" s="357" t="s">
        <v>339</v>
      </c>
      <c r="D2897" s="355">
        <f t="shared" si="528"/>
        <v>0</v>
      </c>
      <c r="E2897" s="355">
        <f t="shared" si="528"/>
        <v>0</v>
      </c>
      <c r="F2897" s="322">
        <v>0</v>
      </c>
      <c r="G2897" s="356">
        <f t="shared" si="528"/>
        <v>0</v>
      </c>
    </row>
    <row r="2898" spans="1:7" ht="25.5" x14ac:dyDescent="0.25">
      <c r="A2898" s="753"/>
      <c r="B2898" s="765"/>
      <c r="C2898" s="358" t="s">
        <v>345</v>
      </c>
      <c r="D2898" s="355">
        <f t="shared" si="528"/>
        <v>12500</v>
      </c>
      <c r="E2898" s="355">
        <f t="shared" si="528"/>
        <v>0</v>
      </c>
      <c r="F2898" s="322">
        <f t="shared" si="518"/>
        <v>0</v>
      </c>
      <c r="G2898" s="356">
        <f t="shared" si="528"/>
        <v>0</v>
      </c>
    </row>
    <row r="2899" spans="1:7" ht="15" customHeight="1" x14ac:dyDescent="0.25">
      <c r="A2899" s="434"/>
      <c r="B2899" s="437" t="s">
        <v>667</v>
      </c>
      <c r="C2899" s="123" t="s">
        <v>343</v>
      </c>
      <c r="D2899" s="126">
        <f>SUM(D2900:D2903)</f>
        <v>12500</v>
      </c>
      <c r="E2899" s="126">
        <f t="shared" ref="E2899:G2899" si="529">SUM(E2900:E2903)</f>
        <v>0</v>
      </c>
      <c r="F2899" s="253">
        <f t="shared" si="518"/>
        <v>0</v>
      </c>
      <c r="G2899" s="126">
        <f t="shared" si="529"/>
        <v>0</v>
      </c>
    </row>
    <row r="2900" spans="1:7" ht="38.25" x14ac:dyDescent="0.25">
      <c r="A2900" s="435"/>
      <c r="B2900" s="438"/>
      <c r="C2900" s="123" t="s">
        <v>344</v>
      </c>
      <c r="D2900" s="126">
        <f>D2905</f>
        <v>0</v>
      </c>
      <c r="E2900" s="126">
        <f t="shared" ref="E2900:G2900" si="530">E2905</f>
        <v>0</v>
      </c>
      <c r="F2900" s="253">
        <v>0</v>
      </c>
      <c r="G2900" s="126">
        <f t="shared" si="530"/>
        <v>0</v>
      </c>
    </row>
    <row r="2901" spans="1:7" ht="51" x14ac:dyDescent="0.25">
      <c r="A2901" s="435"/>
      <c r="B2901" s="438"/>
      <c r="C2901" s="123" t="s">
        <v>83</v>
      </c>
      <c r="D2901" s="126">
        <f t="shared" ref="D2901:G2903" si="531">D2906</f>
        <v>0</v>
      </c>
      <c r="E2901" s="126">
        <f t="shared" si="531"/>
        <v>0</v>
      </c>
      <c r="F2901" s="253">
        <v>0</v>
      </c>
      <c r="G2901" s="126">
        <f t="shared" si="531"/>
        <v>0</v>
      </c>
    </row>
    <row r="2902" spans="1:7" ht="51" x14ac:dyDescent="0.25">
      <c r="A2902" s="435"/>
      <c r="B2902" s="438"/>
      <c r="C2902" s="123" t="s">
        <v>339</v>
      </c>
      <c r="D2902" s="126">
        <f t="shared" si="531"/>
        <v>0</v>
      </c>
      <c r="E2902" s="126">
        <f t="shared" si="531"/>
        <v>0</v>
      </c>
      <c r="F2902" s="253">
        <v>0</v>
      </c>
      <c r="G2902" s="126">
        <f t="shared" si="531"/>
        <v>0</v>
      </c>
    </row>
    <row r="2903" spans="1:7" ht="25.5" x14ac:dyDescent="0.25">
      <c r="A2903" s="436"/>
      <c r="B2903" s="439"/>
      <c r="C2903" s="123" t="s">
        <v>345</v>
      </c>
      <c r="D2903" s="126">
        <f t="shared" si="531"/>
        <v>12500</v>
      </c>
      <c r="E2903" s="126">
        <f t="shared" si="531"/>
        <v>0</v>
      </c>
      <c r="F2903" s="253">
        <f t="shared" si="518"/>
        <v>0</v>
      </c>
      <c r="G2903" s="126">
        <f t="shared" si="531"/>
        <v>0</v>
      </c>
    </row>
    <row r="2904" spans="1:7" ht="15" customHeight="1" x14ac:dyDescent="0.25">
      <c r="A2904" s="456">
        <v>1</v>
      </c>
      <c r="B2904" s="409" t="s">
        <v>668</v>
      </c>
      <c r="C2904" s="123" t="s">
        <v>343</v>
      </c>
      <c r="D2904" s="124">
        <f>SUM(D2905:D2908)</f>
        <v>12500</v>
      </c>
      <c r="E2904" s="124">
        <f t="shared" ref="E2904:G2904" si="532">SUM(E2905:E2908)</f>
        <v>0</v>
      </c>
      <c r="F2904" s="253">
        <f t="shared" si="518"/>
        <v>0</v>
      </c>
      <c r="G2904" s="196">
        <f t="shared" si="532"/>
        <v>0</v>
      </c>
    </row>
    <row r="2905" spans="1:7" ht="38.25" x14ac:dyDescent="0.25">
      <c r="A2905" s="413"/>
      <c r="B2905" s="410"/>
      <c r="C2905" s="125" t="s">
        <v>344</v>
      </c>
      <c r="D2905" s="126">
        <v>0</v>
      </c>
      <c r="E2905" s="126">
        <v>0</v>
      </c>
      <c r="F2905" s="253">
        <v>0</v>
      </c>
      <c r="G2905" s="126">
        <v>0</v>
      </c>
    </row>
    <row r="2906" spans="1:7" ht="51" x14ac:dyDescent="0.25">
      <c r="A2906" s="413"/>
      <c r="B2906" s="410"/>
      <c r="C2906" s="128" t="s">
        <v>83</v>
      </c>
      <c r="D2906" s="129">
        <v>0</v>
      </c>
      <c r="E2906" s="129">
        <v>0</v>
      </c>
      <c r="F2906" s="253">
        <v>0</v>
      </c>
      <c r="G2906" s="195">
        <v>0</v>
      </c>
    </row>
    <row r="2907" spans="1:7" ht="51" x14ac:dyDescent="0.25">
      <c r="A2907" s="413"/>
      <c r="B2907" s="410"/>
      <c r="C2907" s="128" t="s">
        <v>339</v>
      </c>
      <c r="D2907" s="124">
        <v>0</v>
      </c>
      <c r="E2907" s="124">
        <v>0</v>
      </c>
      <c r="F2907" s="253">
        <v>0</v>
      </c>
      <c r="G2907" s="196">
        <v>0</v>
      </c>
    </row>
    <row r="2908" spans="1:7" ht="25.5" x14ac:dyDescent="0.25">
      <c r="A2908" s="414"/>
      <c r="B2908" s="411"/>
      <c r="C2908" s="128" t="s">
        <v>345</v>
      </c>
      <c r="D2908" s="124">
        <v>12500</v>
      </c>
      <c r="E2908" s="124">
        <v>0</v>
      </c>
      <c r="F2908" s="253">
        <f t="shared" si="518"/>
        <v>0</v>
      </c>
      <c r="G2908" s="196">
        <v>0</v>
      </c>
    </row>
    <row r="2909" spans="1:7" ht="15" customHeight="1" x14ac:dyDescent="0.25">
      <c r="A2909" s="760" t="s">
        <v>669</v>
      </c>
      <c r="B2909" s="761"/>
      <c r="C2909" s="351" t="s">
        <v>343</v>
      </c>
      <c r="D2909" s="352">
        <f>SUM(D2910:D2913)</f>
        <v>25000</v>
      </c>
      <c r="E2909" s="352">
        <f t="shared" ref="E2909:G2909" si="533">SUM(E2910:E2913)</f>
        <v>0</v>
      </c>
      <c r="F2909" s="322">
        <f t="shared" si="518"/>
        <v>0</v>
      </c>
      <c r="G2909" s="353">
        <f t="shared" si="533"/>
        <v>0</v>
      </c>
    </row>
    <row r="2910" spans="1:7" ht="38.25" x14ac:dyDescent="0.25">
      <c r="A2910" s="751"/>
      <c r="B2910" s="762"/>
      <c r="C2910" s="354" t="s">
        <v>344</v>
      </c>
      <c r="D2910" s="355">
        <f>D2915</f>
        <v>0</v>
      </c>
      <c r="E2910" s="355">
        <f t="shared" ref="E2910:G2910" si="534">E2915</f>
        <v>0</v>
      </c>
      <c r="F2910" s="322">
        <v>0</v>
      </c>
      <c r="G2910" s="356">
        <f t="shared" si="534"/>
        <v>0</v>
      </c>
    </row>
    <row r="2911" spans="1:7" ht="51" x14ac:dyDescent="0.25">
      <c r="A2911" s="751"/>
      <c r="B2911" s="762"/>
      <c r="C2911" s="357" t="s">
        <v>83</v>
      </c>
      <c r="D2911" s="355">
        <f t="shared" ref="D2911:G2913" si="535">D2916</f>
        <v>0</v>
      </c>
      <c r="E2911" s="355">
        <f t="shared" si="535"/>
        <v>0</v>
      </c>
      <c r="F2911" s="322">
        <v>0</v>
      </c>
      <c r="G2911" s="356">
        <f t="shared" si="535"/>
        <v>0</v>
      </c>
    </row>
    <row r="2912" spans="1:7" ht="51" x14ac:dyDescent="0.25">
      <c r="A2912" s="751"/>
      <c r="B2912" s="762"/>
      <c r="C2912" s="357" t="s">
        <v>339</v>
      </c>
      <c r="D2912" s="355">
        <f t="shared" si="535"/>
        <v>0</v>
      </c>
      <c r="E2912" s="355">
        <f t="shared" si="535"/>
        <v>0</v>
      </c>
      <c r="F2912" s="322">
        <v>0</v>
      </c>
      <c r="G2912" s="356">
        <f t="shared" si="535"/>
        <v>0</v>
      </c>
    </row>
    <row r="2913" spans="1:7" ht="25.5" x14ac:dyDescent="0.25">
      <c r="A2913" s="753"/>
      <c r="B2913" s="765"/>
      <c r="C2913" s="358" t="s">
        <v>345</v>
      </c>
      <c r="D2913" s="355">
        <f t="shared" si="535"/>
        <v>25000</v>
      </c>
      <c r="E2913" s="355">
        <f t="shared" si="535"/>
        <v>0</v>
      </c>
      <c r="F2913" s="322">
        <f t="shared" si="518"/>
        <v>0</v>
      </c>
      <c r="G2913" s="356">
        <f t="shared" si="535"/>
        <v>0</v>
      </c>
    </row>
    <row r="2914" spans="1:7" ht="15" customHeight="1" x14ac:dyDescent="0.25">
      <c r="A2914" s="434"/>
      <c r="B2914" s="437" t="s">
        <v>670</v>
      </c>
      <c r="C2914" s="123" t="s">
        <v>343</v>
      </c>
      <c r="D2914" s="126">
        <f>SUM(D2915:D2918)</f>
        <v>25000</v>
      </c>
      <c r="E2914" s="126">
        <f t="shared" ref="E2914:G2914" si="536">SUM(E2915:E2918)</f>
        <v>0</v>
      </c>
      <c r="F2914" s="253">
        <f t="shared" si="518"/>
        <v>0</v>
      </c>
      <c r="G2914" s="126">
        <f t="shared" si="536"/>
        <v>0</v>
      </c>
    </row>
    <row r="2915" spans="1:7" ht="38.25" x14ac:dyDescent="0.25">
      <c r="A2915" s="435"/>
      <c r="B2915" s="438"/>
      <c r="C2915" s="123" t="s">
        <v>344</v>
      </c>
      <c r="D2915" s="126">
        <f>D2920</f>
        <v>0</v>
      </c>
      <c r="E2915" s="126">
        <f t="shared" ref="E2915:G2915" si="537">E2920</f>
        <v>0</v>
      </c>
      <c r="F2915" s="253">
        <v>0</v>
      </c>
      <c r="G2915" s="126">
        <f t="shared" si="537"/>
        <v>0</v>
      </c>
    </row>
    <row r="2916" spans="1:7" ht="51" x14ac:dyDescent="0.25">
      <c r="A2916" s="435"/>
      <c r="B2916" s="438"/>
      <c r="C2916" s="123" t="s">
        <v>83</v>
      </c>
      <c r="D2916" s="126">
        <f t="shared" ref="D2916:G2918" si="538">D2921</f>
        <v>0</v>
      </c>
      <c r="E2916" s="126">
        <f t="shared" si="538"/>
        <v>0</v>
      </c>
      <c r="F2916" s="253">
        <v>0</v>
      </c>
      <c r="G2916" s="126">
        <f t="shared" si="538"/>
        <v>0</v>
      </c>
    </row>
    <row r="2917" spans="1:7" ht="51" x14ac:dyDescent="0.25">
      <c r="A2917" s="435"/>
      <c r="B2917" s="438"/>
      <c r="C2917" s="123" t="s">
        <v>339</v>
      </c>
      <c r="D2917" s="126">
        <f t="shared" si="538"/>
        <v>0</v>
      </c>
      <c r="E2917" s="126">
        <f t="shared" si="538"/>
        <v>0</v>
      </c>
      <c r="F2917" s="253">
        <v>0</v>
      </c>
      <c r="G2917" s="126">
        <f t="shared" si="538"/>
        <v>0</v>
      </c>
    </row>
    <row r="2918" spans="1:7" ht="25.5" x14ac:dyDescent="0.25">
      <c r="A2918" s="436"/>
      <c r="B2918" s="439"/>
      <c r="C2918" s="123" t="s">
        <v>345</v>
      </c>
      <c r="D2918" s="126">
        <f t="shared" si="538"/>
        <v>25000</v>
      </c>
      <c r="E2918" s="126">
        <f t="shared" si="538"/>
        <v>0</v>
      </c>
      <c r="F2918" s="253">
        <f t="shared" si="518"/>
        <v>0</v>
      </c>
      <c r="G2918" s="126">
        <f t="shared" si="538"/>
        <v>0</v>
      </c>
    </row>
    <row r="2919" spans="1:7" ht="15" customHeight="1" x14ac:dyDescent="0.25">
      <c r="A2919" s="456">
        <v>1</v>
      </c>
      <c r="B2919" s="409" t="s">
        <v>671</v>
      </c>
      <c r="C2919" s="123" t="s">
        <v>343</v>
      </c>
      <c r="D2919" s="124">
        <f>SUM(D2920:D2923)</f>
        <v>25000</v>
      </c>
      <c r="E2919" s="124">
        <f t="shared" ref="E2919:G2919" si="539">SUM(E2920:E2923)</f>
        <v>0</v>
      </c>
      <c r="F2919" s="253">
        <f t="shared" si="518"/>
        <v>0</v>
      </c>
      <c r="G2919" s="196">
        <f t="shared" si="539"/>
        <v>0</v>
      </c>
    </row>
    <row r="2920" spans="1:7" ht="38.25" x14ac:dyDescent="0.25">
      <c r="A2920" s="413"/>
      <c r="B2920" s="410"/>
      <c r="C2920" s="125" t="s">
        <v>344</v>
      </c>
      <c r="D2920" s="126">
        <v>0</v>
      </c>
      <c r="E2920" s="126">
        <v>0</v>
      </c>
      <c r="F2920" s="253">
        <v>0</v>
      </c>
      <c r="G2920" s="126">
        <v>0</v>
      </c>
    </row>
    <row r="2921" spans="1:7" ht="51" x14ac:dyDescent="0.25">
      <c r="A2921" s="413"/>
      <c r="B2921" s="410"/>
      <c r="C2921" s="128" t="s">
        <v>83</v>
      </c>
      <c r="D2921" s="129">
        <v>0</v>
      </c>
      <c r="E2921" s="129">
        <v>0</v>
      </c>
      <c r="F2921" s="253">
        <v>0</v>
      </c>
      <c r="G2921" s="195">
        <v>0</v>
      </c>
    </row>
    <row r="2922" spans="1:7" ht="51" x14ac:dyDescent="0.25">
      <c r="A2922" s="413"/>
      <c r="B2922" s="410"/>
      <c r="C2922" s="128" t="s">
        <v>339</v>
      </c>
      <c r="D2922" s="124">
        <v>0</v>
      </c>
      <c r="E2922" s="124">
        <v>0</v>
      </c>
      <c r="F2922" s="253">
        <v>0</v>
      </c>
      <c r="G2922" s="196">
        <v>0</v>
      </c>
    </row>
    <row r="2923" spans="1:7" ht="25.5" x14ac:dyDescent="0.25">
      <c r="A2923" s="414"/>
      <c r="B2923" s="411"/>
      <c r="C2923" s="128" t="s">
        <v>345</v>
      </c>
      <c r="D2923" s="124">
        <v>25000</v>
      </c>
      <c r="E2923" s="124">
        <v>0</v>
      </c>
      <c r="F2923" s="253">
        <f t="shared" si="518"/>
        <v>0</v>
      </c>
      <c r="G2923" s="196">
        <v>0</v>
      </c>
    </row>
    <row r="2924" spans="1:7" ht="15" customHeight="1" x14ac:dyDescent="0.25">
      <c r="A2924" s="760" t="s">
        <v>672</v>
      </c>
      <c r="B2924" s="766"/>
      <c r="C2924" s="328" t="s">
        <v>343</v>
      </c>
      <c r="D2924" s="326">
        <f>SUM(D2925:D2928)</f>
        <v>145</v>
      </c>
      <c r="E2924" s="326">
        <f t="shared" ref="E2924:G2924" si="540">SUM(E2925:E2928)</f>
        <v>85</v>
      </c>
      <c r="F2924" s="322">
        <f t="shared" si="518"/>
        <v>0.58620689655172409</v>
      </c>
      <c r="G2924" s="326">
        <f t="shared" si="540"/>
        <v>85</v>
      </c>
    </row>
    <row r="2925" spans="1:7" ht="38.25" x14ac:dyDescent="0.25">
      <c r="A2925" s="751"/>
      <c r="B2925" s="752"/>
      <c r="C2925" s="328" t="s">
        <v>344</v>
      </c>
      <c r="D2925" s="326">
        <f>D2930</f>
        <v>0</v>
      </c>
      <c r="E2925" s="326">
        <f>E2930</f>
        <v>0</v>
      </c>
      <c r="F2925" s="322">
        <v>0</v>
      </c>
      <c r="G2925" s="326">
        <f>G2930</f>
        <v>0</v>
      </c>
    </row>
    <row r="2926" spans="1:7" ht="51" x14ac:dyDescent="0.25">
      <c r="A2926" s="751"/>
      <c r="B2926" s="752"/>
      <c r="C2926" s="328" t="s">
        <v>83</v>
      </c>
      <c r="D2926" s="326">
        <f t="shared" ref="D2926:E2928" si="541">D2931</f>
        <v>0</v>
      </c>
      <c r="E2926" s="326">
        <f t="shared" si="541"/>
        <v>0</v>
      </c>
      <c r="F2926" s="322">
        <v>0</v>
      </c>
      <c r="G2926" s="326">
        <f t="shared" ref="G2926:G2928" si="542">G2931</f>
        <v>0</v>
      </c>
    </row>
    <row r="2927" spans="1:7" ht="51" x14ac:dyDescent="0.25">
      <c r="A2927" s="751"/>
      <c r="B2927" s="752"/>
      <c r="C2927" s="328" t="s">
        <v>339</v>
      </c>
      <c r="D2927" s="326">
        <f t="shared" si="541"/>
        <v>0</v>
      </c>
      <c r="E2927" s="326">
        <f t="shared" si="541"/>
        <v>0</v>
      </c>
      <c r="F2927" s="322">
        <v>0</v>
      </c>
      <c r="G2927" s="326">
        <f t="shared" si="542"/>
        <v>0</v>
      </c>
    </row>
    <row r="2928" spans="1:7" ht="25.5" x14ac:dyDescent="0.25">
      <c r="A2928" s="753"/>
      <c r="B2928" s="754"/>
      <c r="C2928" s="328" t="s">
        <v>345</v>
      </c>
      <c r="D2928" s="326">
        <f t="shared" si="541"/>
        <v>145</v>
      </c>
      <c r="E2928" s="326">
        <f t="shared" si="541"/>
        <v>85</v>
      </c>
      <c r="F2928" s="322">
        <f t="shared" si="518"/>
        <v>0.58620689655172409</v>
      </c>
      <c r="G2928" s="326">
        <f t="shared" si="542"/>
        <v>85</v>
      </c>
    </row>
    <row r="2929" spans="1:7" ht="15" customHeight="1" x14ac:dyDescent="0.25">
      <c r="A2929" s="434"/>
      <c r="B2929" s="437" t="s">
        <v>673</v>
      </c>
      <c r="C2929" s="123" t="s">
        <v>343</v>
      </c>
      <c r="D2929" s="126">
        <f>SUM(D2930:D2933)</f>
        <v>145</v>
      </c>
      <c r="E2929" s="126">
        <f t="shared" ref="E2929:G2929" si="543">SUM(E2930:E2933)</f>
        <v>85</v>
      </c>
      <c r="F2929" s="253">
        <f t="shared" si="518"/>
        <v>0.58620689655172409</v>
      </c>
      <c r="G2929" s="126">
        <f t="shared" si="543"/>
        <v>85</v>
      </c>
    </row>
    <row r="2930" spans="1:7" ht="38.25" x14ac:dyDescent="0.25">
      <c r="A2930" s="435"/>
      <c r="B2930" s="438"/>
      <c r="C2930" s="123" t="s">
        <v>344</v>
      </c>
      <c r="D2930" s="126">
        <f>D2935+D2940</f>
        <v>0</v>
      </c>
      <c r="E2930" s="126">
        <f t="shared" ref="E2930:G2930" si="544">E2935+E2940</f>
        <v>0</v>
      </c>
      <c r="F2930" s="253">
        <v>0</v>
      </c>
      <c r="G2930" s="126">
        <f t="shared" si="544"/>
        <v>0</v>
      </c>
    </row>
    <row r="2931" spans="1:7" ht="51" x14ac:dyDescent="0.25">
      <c r="A2931" s="435"/>
      <c r="B2931" s="438"/>
      <c r="C2931" s="123" t="s">
        <v>83</v>
      </c>
      <c r="D2931" s="126">
        <f t="shared" ref="D2931:G2933" si="545">D2936+D2941</f>
        <v>0</v>
      </c>
      <c r="E2931" s="126">
        <f t="shared" si="545"/>
        <v>0</v>
      </c>
      <c r="F2931" s="253">
        <v>0</v>
      </c>
      <c r="G2931" s="126">
        <f t="shared" si="545"/>
        <v>0</v>
      </c>
    </row>
    <row r="2932" spans="1:7" ht="51" x14ac:dyDescent="0.25">
      <c r="A2932" s="435"/>
      <c r="B2932" s="438"/>
      <c r="C2932" s="123" t="s">
        <v>339</v>
      </c>
      <c r="D2932" s="126">
        <f t="shared" si="545"/>
        <v>0</v>
      </c>
      <c r="E2932" s="126">
        <f t="shared" si="545"/>
        <v>0</v>
      </c>
      <c r="F2932" s="253">
        <v>0</v>
      </c>
      <c r="G2932" s="126">
        <f t="shared" si="545"/>
        <v>0</v>
      </c>
    </row>
    <row r="2933" spans="1:7" ht="25.5" x14ac:dyDescent="0.25">
      <c r="A2933" s="436"/>
      <c r="B2933" s="439"/>
      <c r="C2933" s="123" t="s">
        <v>345</v>
      </c>
      <c r="D2933" s="126">
        <f t="shared" si="545"/>
        <v>145</v>
      </c>
      <c r="E2933" s="126">
        <f t="shared" si="545"/>
        <v>85</v>
      </c>
      <c r="F2933" s="253">
        <f t="shared" si="518"/>
        <v>0.58620689655172409</v>
      </c>
      <c r="G2933" s="126">
        <f t="shared" si="545"/>
        <v>85</v>
      </c>
    </row>
    <row r="2934" spans="1:7" ht="15" customHeight="1" x14ac:dyDescent="0.25">
      <c r="A2934" s="456">
        <v>1</v>
      </c>
      <c r="B2934" s="409" t="s">
        <v>674</v>
      </c>
      <c r="C2934" s="123" t="s">
        <v>343</v>
      </c>
      <c r="D2934" s="124">
        <f>SUM(D2935:D2938)</f>
        <v>60</v>
      </c>
      <c r="E2934" s="124">
        <f t="shared" ref="E2934" si="546">SUM(E2935:E2938)</f>
        <v>45</v>
      </c>
      <c r="F2934" s="253">
        <f t="shared" si="518"/>
        <v>0.75</v>
      </c>
      <c r="G2934" s="196">
        <f t="shared" ref="G2934" si="547">SUM(G2935:G2938)</f>
        <v>45</v>
      </c>
    </row>
    <row r="2935" spans="1:7" ht="38.25" x14ac:dyDescent="0.25">
      <c r="A2935" s="413"/>
      <c r="B2935" s="410"/>
      <c r="C2935" s="125" t="s">
        <v>344</v>
      </c>
      <c r="D2935" s="126">
        <v>0</v>
      </c>
      <c r="E2935" s="126">
        <v>0</v>
      </c>
      <c r="F2935" s="253">
        <v>0</v>
      </c>
      <c r="G2935" s="126">
        <v>0</v>
      </c>
    </row>
    <row r="2936" spans="1:7" ht="51" x14ac:dyDescent="0.25">
      <c r="A2936" s="413"/>
      <c r="B2936" s="410"/>
      <c r="C2936" s="128" t="s">
        <v>83</v>
      </c>
      <c r="D2936" s="129">
        <v>0</v>
      </c>
      <c r="E2936" s="129">
        <v>0</v>
      </c>
      <c r="F2936" s="253">
        <v>0</v>
      </c>
      <c r="G2936" s="195">
        <v>0</v>
      </c>
    </row>
    <row r="2937" spans="1:7" ht="51" x14ac:dyDescent="0.25">
      <c r="A2937" s="413"/>
      <c r="B2937" s="410"/>
      <c r="C2937" s="128" t="s">
        <v>339</v>
      </c>
      <c r="D2937" s="124">
        <v>0</v>
      </c>
      <c r="E2937" s="124">
        <v>0</v>
      </c>
      <c r="F2937" s="253">
        <v>0</v>
      </c>
      <c r="G2937" s="196">
        <v>0</v>
      </c>
    </row>
    <row r="2938" spans="1:7" ht="25.5" x14ac:dyDescent="0.25">
      <c r="A2938" s="414"/>
      <c r="B2938" s="411"/>
      <c r="C2938" s="128" t="s">
        <v>345</v>
      </c>
      <c r="D2938" s="124">
        <v>60</v>
      </c>
      <c r="E2938" s="124">
        <v>45</v>
      </c>
      <c r="F2938" s="253">
        <f t="shared" si="518"/>
        <v>0.75</v>
      </c>
      <c r="G2938" s="196">
        <v>45</v>
      </c>
    </row>
    <row r="2939" spans="1:7" ht="15" customHeight="1" x14ac:dyDescent="0.25">
      <c r="A2939" s="412">
        <v>1</v>
      </c>
      <c r="B2939" s="415" t="s">
        <v>675</v>
      </c>
      <c r="C2939" s="123" t="s">
        <v>343</v>
      </c>
      <c r="D2939" s="124">
        <f>SUM(D2940:D2943)</f>
        <v>85</v>
      </c>
      <c r="E2939" s="124">
        <f t="shared" ref="E2939" si="548">SUM(E2940:E2943)</f>
        <v>40</v>
      </c>
      <c r="F2939" s="253">
        <f t="shared" si="518"/>
        <v>0.47058823529411764</v>
      </c>
      <c r="G2939" s="196">
        <f t="shared" ref="G2939" si="549">SUM(G2940:G2943)</f>
        <v>40</v>
      </c>
    </row>
    <row r="2940" spans="1:7" ht="38.25" x14ac:dyDescent="0.25">
      <c r="A2940" s="413"/>
      <c r="B2940" s="410"/>
      <c r="C2940" s="125" t="s">
        <v>344</v>
      </c>
      <c r="D2940" s="126">
        <v>0</v>
      </c>
      <c r="E2940" s="126">
        <v>0</v>
      </c>
      <c r="F2940" s="253">
        <v>0</v>
      </c>
      <c r="G2940" s="126">
        <v>0</v>
      </c>
    </row>
    <row r="2941" spans="1:7" ht="51" x14ac:dyDescent="0.25">
      <c r="A2941" s="413"/>
      <c r="B2941" s="410"/>
      <c r="C2941" s="128" t="s">
        <v>83</v>
      </c>
      <c r="D2941" s="129">
        <v>0</v>
      </c>
      <c r="E2941" s="129">
        <v>0</v>
      </c>
      <c r="F2941" s="253">
        <v>0</v>
      </c>
      <c r="G2941" s="195">
        <v>0</v>
      </c>
    </row>
    <row r="2942" spans="1:7" ht="51" x14ac:dyDescent="0.25">
      <c r="A2942" s="413"/>
      <c r="B2942" s="410"/>
      <c r="C2942" s="128" t="s">
        <v>339</v>
      </c>
      <c r="D2942" s="124">
        <v>0</v>
      </c>
      <c r="E2942" s="124">
        <v>0</v>
      </c>
      <c r="F2942" s="253">
        <v>0</v>
      </c>
      <c r="G2942" s="196">
        <v>0</v>
      </c>
    </row>
    <row r="2943" spans="1:7" ht="25.5" x14ac:dyDescent="0.25">
      <c r="A2943" s="414"/>
      <c r="B2943" s="411"/>
      <c r="C2943" s="128" t="s">
        <v>345</v>
      </c>
      <c r="D2943" s="124">
        <v>85</v>
      </c>
      <c r="E2943" s="124">
        <v>40</v>
      </c>
      <c r="F2943" s="253">
        <f t="shared" ref="F2943" si="550">E2943/D2943</f>
        <v>0.47058823529411764</v>
      </c>
      <c r="G2943" s="196">
        <v>40</v>
      </c>
    </row>
    <row r="2944" spans="1:7" ht="41.25" customHeight="1" x14ac:dyDescent="0.25">
      <c r="A2944" s="440" t="s">
        <v>677</v>
      </c>
      <c r="B2944" s="441"/>
      <c r="C2944" s="441"/>
      <c r="D2944" s="441"/>
      <c r="E2944" s="441"/>
      <c r="F2944" s="441"/>
      <c r="G2944" s="442"/>
    </row>
    <row r="2945" spans="1:7" s="46" customFormat="1" ht="27.75" customHeight="1" x14ac:dyDescent="0.25">
      <c r="A2945" s="773" t="s">
        <v>10</v>
      </c>
      <c r="B2945" s="774"/>
      <c r="C2945" s="134" t="s">
        <v>343</v>
      </c>
      <c r="D2945" s="211">
        <v>5744.26</v>
      </c>
      <c r="E2945" s="211">
        <v>5744.26</v>
      </c>
      <c r="F2945" s="257">
        <f t="shared" ref="F2945" si="551">E2945/D2945</f>
        <v>1</v>
      </c>
      <c r="G2945" s="212">
        <v>5744.26</v>
      </c>
    </row>
    <row r="2946" spans="1:7" ht="42.75" customHeight="1" x14ac:dyDescent="0.25">
      <c r="A2946" s="363"/>
      <c r="B2946" s="775"/>
      <c r="C2946" s="133" t="s">
        <v>344</v>
      </c>
      <c r="D2946" s="211">
        <v>0</v>
      </c>
      <c r="E2946" s="211">
        <v>0</v>
      </c>
      <c r="F2946" s="257">
        <v>0</v>
      </c>
      <c r="G2946" s="212">
        <v>0</v>
      </c>
    </row>
    <row r="2947" spans="1:7" ht="51" x14ac:dyDescent="0.25">
      <c r="A2947" s="363"/>
      <c r="B2947" s="775"/>
      <c r="C2947" s="133" t="s">
        <v>83</v>
      </c>
      <c r="D2947" s="211">
        <v>0</v>
      </c>
      <c r="E2947" s="211">
        <v>0</v>
      </c>
      <c r="F2947" s="257">
        <v>0</v>
      </c>
      <c r="G2947" s="212">
        <v>0</v>
      </c>
    </row>
    <row r="2948" spans="1:7" ht="89.25" x14ac:dyDescent="0.25">
      <c r="A2948" s="363"/>
      <c r="B2948" s="775"/>
      <c r="C2948" s="133" t="s">
        <v>676</v>
      </c>
      <c r="D2948" s="211">
        <v>0</v>
      </c>
      <c r="E2948" s="211">
        <v>0</v>
      </c>
      <c r="F2948" s="257">
        <v>0</v>
      </c>
      <c r="G2948" s="212">
        <v>0</v>
      </c>
    </row>
    <row r="2949" spans="1:7" ht="25.5" x14ac:dyDescent="0.25">
      <c r="A2949" s="776"/>
      <c r="B2949" s="777"/>
      <c r="C2949" s="133" t="s">
        <v>345</v>
      </c>
      <c r="D2949" s="211">
        <v>5744.26</v>
      </c>
      <c r="E2949" s="211">
        <v>5744.26</v>
      </c>
      <c r="F2949" s="257">
        <f>E2949/D2949</f>
        <v>1</v>
      </c>
      <c r="G2949" s="212">
        <v>5744.26</v>
      </c>
    </row>
  </sheetData>
  <mergeCells count="1574">
    <mergeCell ref="A2945:B2949"/>
    <mergeCell ref="A2246:B2250"/>
    <mergeCell ref="A2286:B2290"/>
    <mergeCell ref="A2337:B2341"/>
    <mergeCell ref="A2352:B2356"/>
    <mergeCell ref="A2412:B2416"/>
    <mergeCell ref="A2748:B2752"/>
    <mergeCell ref="A2804:B2808"/>
    <mergeCell ref="A2829:B2833"/>
    <mergeCell ref="A2849:B2853"/>
    <mergeCell ref="A2879:B2883"/>
    <mergeCell ref="A2894:B2898"/>
    <mergeCell ref="A2909:B2913"/>
    <mergeCell ref="A2924:B2928"/>
    <mergeCell ref="A1632:B1636"/>
    <mergeCell ref="A1734:B1738"/>
    <mergeCell ref="A1804:B1808"/>
    <mergeCell ref="A1864:B1868"/>
    <mergeCell ref="A1909:B1913"/>
    <mergeCell ref="A1969:B1971"/>
    <mergeCell ref="A2017:B2019"/>
    <mergeCell ref="A2045:B2047"/>
    <mergeCell ref="A2071:B2073"/>
    <mergeCell ref="A2079:B2081"/>
    <mergeCell ref="A2091:B2093"/>
    <mergeCell ref="A2110:A2112"/>
    <mergeCell ref="A2125:B2127"/>
    <mergeCell ref="A2148:B2150"/>
    <mergeCell ref="A2161:B2163"/>
    <mergeCell ref="A2175:B2177"/>
    <mergeCell ref="A2220:A2221"/>
    <mergeCell ref="A2191:B2193"/>
    <mergeCell ref="A1978:A1980"/>
    <mergeCell ref="A1244:B1248"/>
    <mergeCell ref="A1259:B1263"/>
    <mergeCell ref="A1274:B1278"/>
    <mergeCell ref="A1289:B1293"/>
    <mergeCell ref="A1304:B1308"/>
    <mergeCell ref="A1319:B1323"/>
    <mergeCell ref="A1334:B1338"/>
    <mergeCell ref="A1385:B1389"/>
    <mergeCell ref="A1444:B1448"/>
    <mergeCell ref="A1502:B1506"/>
    <mergeCell ref="A1627:A1631"/>
    <mergeCell ref="A992:A996"/>
    <mergeCell ref="A997:A1001"/>
    <mergeCell ref="A1002:A1006"/>
    <mergeCell ref="A1012:A1016"/>
    <mergeCell ref="A1017:A1021"/>
    <mergeCell ref="A1022:A1026"/>
    <mergeCell ref="A1078:A1082"/>
    <mergeCell ref="B1078:B1082"/>
    <mergeCell ref="A1083:A1087"/>
    <mergeCell ref="B1083:B1087"/>
    <mergeCell ref="A1088:A1092"/>
    <mergeCell ref="B1088:B1092"/>
    <mergeCell ref="A1093:A1097"/>
    <mergeCell ref="B1093:B1097"/>
    <mergeCell ref="B1098:B1102"/>
    <mergeCell ref="A1239:A1243"/>
    <mergeCell ref="A962:A966"/>
    <mergeCell ref="A967:A971"/>
    <mergeCell ref="A972:A976"/>
    <mergeCell ref="A977:A981"/>
    <mergeCell ref="A982:A986"/>
    <mergeCell ref="A987:A991"/>
    <mergeCell ref="B820:B824"/>
    <mergeCell ref="B814:B819"/>
    <mergeCell ref="B825:B829"/>
    <mergeCell ref="A174:A178"/>
    <mergeCell ref="B174:B178"/>
    <mergeCell ref="A179:A183"/>
    <mergeCell ref="A1208:A1212"/>
    <mergeCell ref="B1208:B1212"/>
    <mergeCell ref="A1213:A1217"/>
    <mergeCell ref="A1143:B1147"/>
    <mergeCell ref="A1229:B1233"/>
    <mergeCell ref="F2202:F2203"/>
    <mergeCell ref="G2202:G2203"/>
    <mergeCell ref="G836:G837"/>
    <mergeCell ref="C2069:C2070"/>
    <mergeCell ref="D2069:D2070"/>
    <mergeCell ref="E2069:E2070"/>
    <mergeCell ref="F2069:F2070"/>
    <mergeCell ref="G2069:G2070"/>
    <mergeCell ref="B864:B869"/>
    <mergeCell ref="B870:B874"/>
    <mergeCell ref="D875:D877"/>
    <mergeCell ref="E875:E877"/>
    <mergeCell ref="C875:C877"/>
    <mergeCell ref="C864:C865"/>
    <mergeCell ref="D864:D865"/>
    <mergeCell ref="E864:E865"/>
    <mergeCell ref="C858:C859"/>
    <mergeCell ref="D858:D859"/>
    <mergeCell ref="E858:E859"/>
    <mergeCell ref="C852:C853"/>
    <mergeCell ref="D852:D853"/>
    <mergeCell ref="B972:B976"/>
    <mergeCell ref="B977:B981"/>
    <mergeCell ref="B982:B986"/>
    <mergeCell ref="B1032:B1036"/>
    <mergeCell ref="B1037:B1041"/>
    <mergeCell ref="B1042:B1046"/>
    <mergeCell ref="B1626:B1631"/>
    <mergeCell ref="A1027:B1031"/>
    <mergeCell ref="A1073:B1077"/>
    <mergeCell ref="A1103:B1107"/>
    <mergeCell ref="A897:A901"/>
    <mergeCell ref="A134:A138"/>
    <mergeCell ref="B135:B138"/>
    <mergeCell ref="A139:A143"/>
    <mergeCell ref="B140:B143"/>
    <mergeCell ref="A128:A133"/>
    <mergeCell ref="B129:B133"/>
    <mergeCell ref="C130:C131"/>
    <mergeCell ref="D114:D115"/>
    <mergeCell ref="E114:E115"/>
    <mergeCell ref="A118:A122"/>
    <mergeCell ref="B119:B122"/>
    <mergeCell ref="A112:A117"/>
    <mergeCell ref="B113:B117"/>
    <mergeCell ref="C114:C115"/>
    <mergeCell ref="C2202:C2203"/>
    <mergeCell ref="D2202:D2203"/>
    <mergeCell ref="E2202:E2203"/>
    <mergeCell ref="A799:A803"/>
    <mergeCell ref="A809:A813"/>
    <mergeCell ref="A814:A819"/>
    <mergeCell ref="A820:A824"/>
    <mergeCell ref="A825:A829"/>
    <mergeCell ref="A830:A835"/>
    <mergeCell ref="A836:A841"/>
    <mergeCell ref="A842:A846"/>
    <mergeCell ref="A847:A851"/>
    <mergeCell ref="A852:A857"/>
    <mergeCell ref="A858:A863"/>
    <mergeCell ref="B799:B803"/>
    <mergeCell ref="B809:B813"/>
    <mergeCell ref="A735:B736"/>
    <mergeCell ref="A230:B234"/>
    <mergeCell ref="G814:G815"/>
    <mergeCell ref="C814:C815"/>
    <mergeCell ref="A46:B47"/>
    <mergeCell ref="A102:A106"/>
    <mergeCell ref="B103:B106"/>
    <mergeCell ref="A107:A111"/>
    <mergeCell ref="B108:B111"/>
    <mergeCell ref="A92:A96"/>
    <mergeCell ref="B93:B96"/>
    <mergeCell ref="A97:A101"/>
    <mergeCell ref="B98:B101"/>
    <mergeCell ref="A82:A86"/>
    <mergeCell ref="B82:B86"/>
    <mergeCell ref="A87:A91"/>
    <mergeCell ref="B88:B91"/>
    <mergeCell ref="A144:A148"/>
    <mergeCell ref="B145:B148"/>
    <mergeCell ref="A149:A153"/>
    <mergeCell ref="B150:B153"/>
    <mergeCell ref="F814:F815"/>
    <mergeCell ref="A123:A127"/>
    <mergeCell ref="B124:B127"/>
    <mergeCell ref="A194:A198"/>
    <mergeCell ref="B194:B198"/>
    <mergeCell ref="A199:A203"/>
    <mergeCell ref="B199:B203"/>
    <mergeCell ref="A184:A188"/>
    <mergeCell ref="B184:B188"/>
    <mergeCell ref="A189:A193"/>
    <mergeCell ref="B189:B193"/>
    <mergeCell ref="D130:D131"/>
    <mergeCell ref="E130:E131"/>
    <mergeCell ref="A3:G3"/>
    <mergeCell ref="A4:G4"/>
    <mergeCell ref="A5:G5"/>
    <mergeCell ref="A8:A9"/>
    <mergeCell ref="B8:B9"/>
    <mergeCell ref="C8:C9"/>
    <mergeCell ref="D8:D9"/>
    <mergeCell ref="E8:E9"/>
    <mergeCell ref="F8:F9"/>
    <mergeCell ref="G8:G9"/>
    <mergeCell ref="A12:B14"/>
    <mergeCell ref="A15:B16"/>
    <mergeCell ref="A77:A81"/>
    <mergeCell ref="A37:B39"/>
    <mergeCell ref="A40:A41"/>
    <mergeCell ref="B40:B41"/>
    <mergeCell ref="B78:B81"/>
    <mergeCell ref="A49:B50"/>
    <mergeCell ref="A60:B61"/>
    <mergeCell ref="A67:A71"/>
    <mergeCell ref="B67:B71"/>
    <mergeCell ref="A66:G66"/>
    <mergeCell ref="A11:G11"/>
    <mergeCell ref="A72:B76"/>
    <mergeCell ref="B179:B183"/>
    <mergeCell ref="A164:A168"/>
    <mergeCell ref="B164:B168"/>
    <mergeCell ref="A169:A173"/>
    <mergeCell ref="B169:B173"/>
    <mergeCell ref="A154:A158"/>
    <mergeCell ref="B155:B158"/>
    <mergeCell ref="A159:A163"/>
    <mergeCell ref="B160:B163"/>
    <mergeCell ref="D227:D228"/>
    <mergeCell ref="E227:E228"/>
    <mergeCell ref="B228:B229"/>
    <mergeCell ref="A222:A226"/>
    <mergeCell ref="B223:B226"/>
    <mergeCell ref="A227:A229"/>
    <mergeCell ref="C227:C228"/>
    <mergeCell ref="A214:A216"/>
    <mergeCell ref="B214:B216"/>
    <mergeCell ref="A217:A221"/>
    <mergeCell ref="B218:B221"/>
    <mergeCell ref="A204:A208"/>
    <mergeCell ref="B204:B208"/>
    <mergeCell ref="A209:A213"/>
    <mergeCell ref="B209:B213"/>
    <mergeCell ref="A275:A279"/>
    <mergeCell ref="B275:B279"/>
    <mergeCell ref="A280:A284"/>
    <mergeCell ref="B280:B284"/>
    <mergeCell ref="A265:A269"/>
    <mergeCell ref="B265:B269"/>
    <mergeCell ref="A270:A274"/>
    <mergeCell ref="B270:B274"/>
    <mergeCell ref="A255:A259"/>
    <mergeCell ref="B256:B259"/>
    <mergeCell ref="A260:A264"/>
    <mergeCell ref="B260:B264"/>
    <mergeCell ref="A245:A249"/>
    <mergeCell ref="B246:B249"/>
    <mergeCell ref="A250:A254"/>
    <mergeCell ref="B251:B254"/>
    <mergeCell ref="A235:A239"/>
    <mergeCell ref="B236:B239"/>
    <mergeCell ref="A240:A244"/>
    <mergeCell ref="B241:B244"/>
    <mergeCell ref="A325:A329"/>
    <mergeCell ref="B325:B329"/>
    <mergeCell ref="A330:A334"/>
    <mergeCell ref="B331:B334"/>
    <mergeCell ref="A315:A319"/>
    <mergeCell ref="B315:B319"/>
    <mergeCell ref="A320:A324"/>
    <mergeCell ref="B320:B324"/>
    <mergeCell ref="A305:A309"/>
    <mergeCell ref="B305:B309"/>
    <mergeCell ref="A310:A314"/>
    <mergeCell ref="B310:B314"/>
    <mergeCell ref="A295:A299"/>
    <mergeCell ref="B295:B299"/>
    <mergeCell ref="A300:A304"/>
    <mergeCell ref="B300:B304"/>
    <mergeCell ref="A285:A289"/>
    <mergeCell ref="B285:B289"/>
    <mergeCell ref="A290:A294"/>
    <mergeCell ref="B290:B294"/>
    <mergeCell ref="A369:A370"/>
    <mergeCell ref="B369:B370"/>
    <mergeCell ref="A371:A372"/>
    <mergeCell ref="B371:B372"/>
    <mergeCell ref="A365:A366"/>
    <mergeCell ref="B365:B366"/>
    <mergeCell ref="A367:A368"/>
    <mergeCell ref="B367:B368"/>
    <mergeCell ref="A355:A359"/>
    <mergeCell ref="B356:B359"/>
    <mergeCell ref="A360:A364"/>
    <mergeCell ref="B361:B364"/>
    <mergeCell ref="A345:A349"/>
    <mergeCell ref="B346:B349"/>
    <mergeCell ref="A350:A354"/>
    <mergeCell ref="B351:B354"/>
    <mergeCell ref="A335:A339"/>
    <mergeCell ref="B336:B339"/>
    <mergeCell ref="A340:A344"/>
    <mergeCell ref="B341:B344"/>
    <mergeCell ref="A392:A396"/>
    <mergeCell ref="B393:B396"/>
    <mergeCell ref="A397:A401"/>
    <mergeCell ref="B398:B401"/>
    <mergeCell ref="A385:A386"/>
    <mergeCell ref="B385:B386"/>
    <mergeCell ref="A387:A391"/>
    <mergeCell ref="B388:B391"/>
    <mergeCell ref="A381:A382"/>
    <mergeCell ref="B381:B382"/>
    <mergeCell ref="A383:A384"/>
    <mergeCell ref="B383:B384"/>
    <mergeCell ref="A377:A378"/>
    <mergeCell ref="B377:B378"/>
    <mergeCell ref="A379:A380"/>
    <mergeCell ref="B379:B380"/>
    <mergeCell ref="A373:A374"/>
    <mergeCell ref="B373:B374"/>
    <mergeCell ref="A375:A376"/>
    <mergeCell ref="B375:B376"/>
    <mergeCell ref="A436:A437"/>
    <mergeCell ref="B436:B437"/>
    <mergeCell ref="A438:A439"/>
    <mergeCell ref="B438:B439"/>
    <mergeCell ref="A432:A433"/>
    <mergeCell ref="B432:B433"/>
    <mergeCell ref="A434:A435"/>
    <mergeCell ref="B434:B435"/>
    <mergeCell ref="A422:A426"/>
    <mergeCell ref="B423:B426"/>
    <mergeCell ref="A427:A431"/>
    <mergeCell ref="B428:B431"/>
    <mergeCell ref="A412:A416"/>
    <mergeCell ref="B413:B416"/>
    <mergeCell ref="A417:A421"/>
    <mergeCell ref="B418:B421"/>
    <mergeCell ref="A402:A406"/>
    <mergeCell ref="B403:B406"/>
    <mergeCell ref="A407:A411"/>
    <mergeCell ref="B408:B411"/>
    <mergeCell ref="A474:A478"/>
    <mergeCell ref="B475:B478"/>
    <mergeCell ref="A479:A483"/>
    <mergeCell ref="B480:B483"/>
    <mergeCell ref="A464:A468"/>
    <mergeCell ref="B465:B468"/>
    <mergeCell ref="A469:A473"/>
    <mergeCell ref="B470:B473"/>
    <mergeCell ref="A454:A458"/>
    <mergeCell ref="B455:B458"/>
    <mergeCell ref="A459:A463"/>
    <mergeCell ref="B460:B463"/>
    <mergeCell ref="A444:A448"/>
    <mergeCell ref="B445:B448"/>
    <mergeCell ref="A449:A453"/>
    <mergeCell ref="B450:B453"/>
    <mergeCell ref="A440:A441"/>
    <mergeCell ref="B440:B441"/>
    <mergeCell ref="A442:A443"/>
    <mergeCell ref="B442:B443"/>
    <mergeCell ref="A524:A528"/>
    <mergeCell ref="B525:B528"/>
    <mergeCell ref="A529:A533"/>
    <mergeCell ref="B530:B533"/>
    <mergeCell ref="A514:A518"/>
    <mergeCell ref="B515:B518"/>
    <mergeCell ref="A519:A523"/>
    <mergeCell ref="B520:B523"/>
    <mergeCell ref="A504:A508"/>
    <mergeCell ref="B505:B508"/>
    <mergeCell ref="A509:A513"/>
    <mergeCell ref="B510:B513"/>
    <mergeCell ref="A494:A498"/>
    <mergeCell ref="B495:B498"/>
    <mergeCell ref="A484:A488"/>
    <mergeCell ref="B484:B488"/>
    <mergeCell ref="A489:A493"/>
    <mergeCell ref="B490:B493"/>
    <mergeCell ref="A499:B503"/>
    <mergeCell ref="A574:A578"/>
    <mergeCell ref="B575:B578"/>
    <mergeCell ref="A579:A583"/>
    <mergeCell ref="B580:B583"/>
    <mergeCell ref="A564:A568"/>
    <mergeCell ref="B565:B568"/>
    <mergeCell ref="A569:A573"/>
    <mergeCell ref="B570:B573"/>
    <mergeCell ref="A554:A558"/>
    <mergeCell ref="B555:B558"/>
    <mergeCell ref="A559:A563"/>
    <mergeCell ref="B560:B563"/>
    <mergeCell ref="A544:A548"/>
    <mergeCell ref="B545:B548"/>
    <mergeCell ref="A549:A553"/>
    <mergeCell ref="B550:B553"/>
    <mergeCell ref="A534:A538"/>
    <mergeCell ref="B535:B538"/>
    <mergeCell ref="A539:A543"/>
    <mergeCell ref="B540:B543"/>
    <mergeCell ref="A624:A628"/>
    <mergeCell ref="B625:B628"/>
    <mergeCell ref="A629:A633"/>
    <mergeCell ref="B630:B633"/>
    <mergeCell ref="A614:A618"/>
    <mergeCell ref="B615:B618"/>
    <mergeCell ref="A604:A608"/>
    <mergeCell ref="B605:B608"/>
    <mergeCell ref="A609:A613"/>
    <mergeCell ref="B610:B613"/>
    <mergeCell ref="A594:A598"/>
    <mergeCell ref="B595:B598"/>
    <mergeCell ref="A599:A603"/>
    <mergeCell ref="B600:B603"/>
    <mergeCell ref="A584:A588"/>
    <mergeCell ref="B585:B588"/>
    <mergeCell ref="A589:A593"/>
    <mergeCell ref="B590:B593"/>
    <mergeCell ref="A619:B623"/>
    <mergeCell ref="B684:B685"/>
    <mergeCell ref="B681:B683"/>
    <mergeCell ref="C684:C685"/>
    <mergeCell ref="A664:A668"/>
    <mergeCell ref="B665:B668"/>
    <mergeCell ref="A669:A673"/>
    <mergeCell ref="B670:B673"/>
    <mergeCell ref="A654:A658"/>
    <mergeCell ref="B655:B658"/>
    <mergeCell ref="A659:A663"/>
    <mergeCell ref="B660:B663"/>
    <mergeCell ref="A644:A648"/>
    <mergeCell ref="B645:B648"/>
    <mergeCell ref="A649:A653"/>
    <mergeCell ref="B650:B653"/>
    <mergeCell ref="A634:A638"/>
    <mergeCell ref="B635:B638"/>
    <mergeCell ref="A639:A643"/>
    <mergeCell ref="B640:B643"/>
    <mergeCell ref="A675:B677"/>
    <mergeCell ref="A678:B680"/>
    <mergeCell ref="A762:B764"/>
    <mergeCell ref="A784:A785"/>
    <mergeCell ref="B784:B785"/>
    <mergeCell ref="A786:B786"/>
    <mergeCell ref="A765:B767"/>
    <mergeCell ref="A782:A783"/>
    <mergeCell ref="B782:B783"/>
    <mergeCell ref="E852:E853"/>
    <mergeCell ref="C836:C837"/>
    <mergeCell ref="D836:D837"/>
    <mergeCell ref="E836:E837"/>
    <mergeCell ref="C830:C831"/>
    <mergeCell ref="D830:D831"/>
    <mergeCell ref="E830:E831"/>
    <mergeCell ref="B830:B835"/>
    <mergeCell ref="B847:B851"/>
    <mergeCell ref="B852:B857"/>
    <mergeCell ref="B836:B841"/>
    <mergeCell ref="B842:B846"/>
    <mergeCell ref="D814:D815"/>
    <mergeCell ref="E814:E815"/>
    <mergeCell ref="A804:B808"/>
    <mergeCell ref="B713:B714"/>
    <mergeCell ref="B707:B708"/>
    <mergeCell ref="B709:B710"/>
    <mergeCell ref="C709:C710"/>
    <mergeCell ref="B700:B701"/>
    <mergeCell ref="B705:B706"/>
    <mergeCell ref="C700:C701"/>
    <mergeCell ref="C694:C695"/>
    <mergeCell ref="C696:C697"/>
    <mergeCell ref="C698:C699"/>
    <mergeCell ref="C686:C687"/>
    <mergeCell ref="C688:C689"/>
    <mergeCell ref="C690:C691"/>
    <mergeCell ref="B759:B760"/>
    <mergeCell ref="B756:B758"/>
    <mergeCell ref="C759:C760"/>
    <mergeCell ref="B694:B695"/>
    <mergeCell ref="B696:B697"/>
    <mergeCell ref="B690:B691"/>
    <mergeCell ref="B692:B693"/>
    <mergeCell ref="C692:C693"/>
    <mergeCell ref="B686:B687"/>
    <mergeCell ref="B688:B689"/>
    <mergeCell ref="B754:B755"/>
    <mergeCell ref="B741:B742"/>
    <mergeCell ref="B734:G734"/>
    <mergeCell ref="B737:B739"/>
    <mergeCell ref="C741:C742"/>
    <mergeCell ref="D698:D699"/>
    <mergeCell ref="D713:D714"/>
    <mergeCell ref="E713:E714"/>
    <mergeCell ref="F754:F755"/>
    <mergeCell ref="F759:F760"/>
    <mergeCell ref="B743:B745"/>
    <mergeCell ref="B748:B750"/>
    <mergeCell ref="B751:B753"/>
    <mergeCell ref="C754:C755"/>
    <mergeCell ref="C727:C728"/>
    <mergeCell ref="B729:B731"/>
    <mergeCell ref="C732:C733"/>
    <mergeCell ref="C719:C720"/>
    <mergeCell ref="C721:C722"/>
    <mergeCell ref="C723:C724"/>
    <mergeCell ref="B727:B728"/>
    <mergeCell ref="B732:B733"/>
    <mergeCell ref="B723:B724"/>
    <mergeCell ref="B725:B726"/>
    <mergeCell ref="C725:C726"/>
    <mergeCell ref="B719:B720"/>
    <mergeCell ref="B721:B722"/>
    <mergeCell ref="B717:B718"/>
    <mergeCell ref="C717:C718"/>
    <mergeCell ref="C711:C712"/>
    <mergeCell ref="C713:C714"/>
    <mergeCell ref="C715:C716"/>
    <mergeCell ref="B702:B704"/>
    <mergeCell ref="C705:C706"/>
    <mergeCell ref="C707:C708"/>
    <mergeCell ref="B715:B716"/>
    <mergeCell ref="B711:B712"/>
    <mergeCell ref="A932:A936"/>
    <mergeCell ref="B932:B936"/>
    <mergeCell ref="B937:B941"/>
    <mergeCell ref="B942:B946"/>
    <mergeCell ref="B947:B951"/>
    <mergeCell ref="B952:B956"/>
    <mergeCell ref="A917:A921"/>
    <mergeCell ref="B917:B921"/>
    <mergeCell ref="A922:A926"/>
    <mergeCell ref="B922:B926"/>
    <mergeCell ref="A927:A931"/>
    <mergeCell ref="B927:B931"/>
    <mergeCell ref="A907:A911"/>
    <mergeCell ref="B907:B911"/>
    <mergeCell ref="A912:A916"/>
    <mergeCell ref="B912:B916"/>
    <mergeCell ref="A1068:A1072"/>
    <mergeCell ref="B1068:B1072"/>
    <mergeCell ref="B1047:B1051"/>
    <mergeCell ref="B1052:B1056"/>
    <mergeCell ref="B1057:B1061"/>
    <mergeCell ref="A1062:A1066"/>
    <mergeCell ref="B1062:B1066"/>
    <mergeCell ref="B1017:B1021"/>
    <mergeCell ref="B1022:B1026"/>
    <mergeCell ref="A1067:G1067"/>
    <mergeCell ref="A1007:B1011"/>
    <mergeCell ref="A937:A941"/>
    <mergeCell ref="A942:A946"/>
    <mergeCell ref="A947:A951"/>
    <mergeCell ref="A952:A956"/>
    <mergeCell ref="A957:A961"/>
    <mergeCell ref="B1239:B1243"/>
    <mergeCell ref="B1113:B1117"/>
    <mergeCell ref="B1123:B1127"/>
    <mergeCell ref="B1128:B1132"/>
    <mergeCell ref="A1118:B1122"/>
    <mergeCell ref="A1098:A1102"/>
    <mergeCell ref="A1108:A1112"/>
    <mergeCell ref="A1113:A1117"/>
    <mergeCell ref="A1123:A1127"/>
    <mergeCell ref="A1128:A1132"/>
    <mergeCell ref="A1133:B1137"/>
    <mergeCell ref="A1138:A1142"/>
    <mergeCell ref="A1188:A1192"/>
    <mergeCell ref="A1249:A1253"/>
    <mergeCell ref="B1249:B1253"/>
    <mergeCell ref="A1224:A1228"/>
    <mergeCell ref="B1224:B1228"/>
    <mergeCell ref="A1234:A1238"/>
    <mergeCell ref="B1234:B1238"/>
    <mergeCell ref="B1108:B1112"/>
    <mergeCell ref="A1158:A1162"/>
    <mergeCell ref="B1158:B1162"/>
    <mergeCell ref="B1188:B1192"/>
    <mergeCell ref="B1193:B1197"/>
    <mergeCell ref="A1163:A1167"/>
    <mergeCell ref="B1163:B1167"/>
    <mergeCell ref="A1168:A1172"/>
    <mergeCell ref="B1168:B1172"/>
    <mergeCell ref="A1173:A1177"/>
    <mergeCell ref="B1173:B1177"/>
    <mergeCell ref="A1178:A1182"/>
    <mergeCell ref="B1178:B1182"/>
    <mergeCell ref="A1254:A1258"/>
    <mergeCell ref="B1254:B1258"/>
    <mergeCell ref="A1264:A1268"/>
    <mergeCell ref="B1264:B1268"/>
    <mergeCell ref="A1966:A1968"/>
    <mergeCell ref="B1966:B1968"/>
    <mergeCell ref="E1976:E1977"/>
    <mergeCell ref="A1329:A1333"/>
    <mergeCell ref="B1329:B1333"/>
    <mergeCell ref="A1339:A1343"/>
    <mergeCell ref="B1339:B1343"/>
    <mergeCell ref="A1314:A1318"/>
    <mergeCell ref="A1515:G1515"/>
    <mergeCell ref="A1517:G1517"/>
    <mergeCell ref="A1523:G1523"/>
    <mergeCell ref="A1526:G1526"/>
    <mergeCell ref="A1374:A1378"/>
    <mergeCell ref="B1374:B1378"/>
    <mergeCell ref="A1680:A1685"/>
    <mergeCell ref="B1680:B1685"/>
    <mergeCell ref="A1686:A1690"/>
    <mergeCell ref="B1686:B1691"/>
    <mergeCell ref="A1739:A1743"/>
    <mergeCell ref="B1739:B1743"/>
    <mergeCell ref="A1492:A1496"/>
    <mergeCell ref="B1492:B1496"/>
    <mergeCell ref="A1507:A1511"/>
    <mergeCell ref="B1507:B1511"/>
    <mergeCell ref="A1512:G1512"/>
    <mergeCell ref="A1309:A1313"/>
    <mergeCell ref="B1309:B1313"/>
    <mergeCell ref="A1284:A1288"/>
    <mergeCell ref="B1284:B1288"/>
    <mergeCell ref="A1294:A1298"/>
    <mergeCell ref="B1294:B1298"/>
    <mergeCell ref="A1269:A1273"/>
    <mergeCell ref="B1269:B1273"/>
    <mergeCell ref="A1279:A1283"/>
    <mergeCell ref="B1279:B1283"/>
    <mergeCell ref="A1650:A1655"/>
    <mergeCell ref="A1359:A1363"/>
    <mergeCell ref="B1359:B1363"/>
    <mergeCell ref="A1364:A1368"/>
    <mergeCell ref="B1364:B1368"/>
    <mergeCell ref="A1369:A1373"/>
    <mergeCell ref="B1369:B1373"/>
    <mergeCell ref="D1362:G1362"/>
    <mergeCell ref="D1364:G1364"/>
    <mergeCell ref="D1367:G1367"/>
    <mergeCell ref="D1369:G1369"/>
    <mergeCell ref="D1372:G1372"/>
    <mergeCell ref="D1374:G1374"/>
    <mergeCell ref="D1377:G1377"/>
    <mergeCell ref="A1625:G1625"/>
    <mergeCell ref="B1434:B1438"/>
    <mergeCell ref="A1477:A1478"/>
    <mergeCell ref="B1477:B1478"/>
    <mergeCell ref="A1549:A1553"/>
    <mergeCell ref="B1549:B1553"/>
    <mergeCell ref="B1978:B1980"/>
    <mergeCell ref="C1978:C1980"/>
    <mergeCell ref="D1978:D1980"/>
    <mergeCell ref="E1978:E1980"/>
    <mergeCell ref="F1978:F1980"/>
    <mergeCell ref="G1978:G1980"/>
    <mergeCell ref="A1985:A1987"/>
    <mergeCell ref="B1985:B1987"/>
    <mergeCell ref="C1985:C1987"/>
    <mergeCell ref="D1985:D1987"/>
    <mergeCell ref="E1985:E1987"/>
    <mergeCell ref="A1972:A1975"/>
    <mergeCell ref="B1972:B1975"/>
    <mergeCell ref="A1976:A1977"/>
    <mergeCell ref="B1976:B1977"/>
    <mergeCell ref="C1976:C1977"/>
    <mergeCell ref="D1976:D1977"/>
    <mergeCell ref="G1976:G1977"/>
    <mergeCell ref="E2010:E2012"/>
    <mergeCell ref="G2010:G2012"/>
    <mergeCell ref="A2006:A2008"/>
    <mergeCell ref="B2006:B2008"/>
    <mergeCell ref="A2010:A2012"/>
    <mergeCell ref="B2010:B2012"/>
    <mergeCell ref="C2010:C2012"/>
    <mergeCell ref="D2010:D2012"/>
    <mergeCell ref="G1993:G1994"/>
    <mergeCell ref="A1999:A2000"/>
    <mergeCell ref="B1999:B2000"/>
    <mergeCell ref="B2003:B2005"/>
    <mergeCell ref="G1985:G1987"/>
    <mergeCell ref="A1992:A1994"/>
    <mergeCell ref="B1992:B1994"/>
    <mergeCell ref="C1993:C1994"/>
    <mergeCell ref="D1993:D1994"/>
    <mergeCell ref="E1993:E1994"/>
    <mergeCell ref="F2010:F2012"/>
    <mergeCell ref="A2036:A2037"/>
    <mergeCell ref="B2036:B2037"/>
    <mergeCell ref="A2038:A2040"/>
    <mergeCell ref="B2038:B2040"/>
    <mergeCell ref="A2041:A2042"/>
    <mergeCell ref="B2041:B2042"/>
    <mergeCell ref="A2028:A2029"/>
    <mergeCell ref="B2028:B2029"/>
    <mergeCell ref="A2030:A2031"/>
    <mergeCell ref="B2030:B2031"/>
    <mergeCell ref="A2032:A2035"/>
    <mergeCell ref="B2032:B2035"/>
    <mergeCell ref="A2020:A2021"/>
    <mergeCell ref="B2020:B2021"/>
    <mergeCell ref="A2022:A2025"/>
    <mergeCell ref="B2022:B2025"/>
    <mergeCell ref="A2026:A2027"/>
    <mergeCell ref="B2026:B2027"/>
    <mergeCell ref="A2054:A2055"/>
    <mergeCell ref="B2054:B2055"/>
    <mergeCell ref="A2056:A2057"/>
    <mergeCell ref="B2056:B2057"/>
    <mergeCell ref="C2056:C2057"/>
    <mergeCell ref="A2058:A2059"/>
    <mergeCell ref="B2058:B2059"/>
    <mergeCell ref="A2050:A2051"/>
    <mergeCell ref="B2050:B2051"/>
    <mergeCell ref="C2050:C2051"/>
    <mergeCell ref="A2052:A2053"/>
    <mergeCell ref="B2052:B2053"/>
    <mergeCell ref="C2052:C2053"/>
    <mergeCell ref="A2048:A2049"/>
    <mergeCell ref="B2048:B2049"/>
    <mergeCell ref="A2074:A2075"/>
    <mergeCell ref="B2074:B2075"/>
    <mergeCell ref="A2083:A2084"/>
    <mergeCell ref="B2083:B2084"/>
    <mergeCell ref="A2086:A2087"/>
    <mergeCell ref="B2086:B2087"/>
    <mergeCell ref="A2089:A2090"/>
    <mergeCell ref="A2065:A2067"/>
    <mergeCell ref="B2065:B2067"/>
    <mergeCell ref="C2065:C2067"/>
    <mergeCell ref="A2069:A2070"/>
    <mergeCell ref="B2069:B2070"/>
    <mergeCell ref="A2060:A2061"/>
    <mergeCell ref="B2060:B2061"/>
    <mergeCell ref="C2060:C2061"/>
    <mergeCell ref="A2062:A2064"/>
    <mergeCell ref="B2062:B2064"/>
    <mergeCell ref="C2062:C2063"/>
    <mergeCell ref="B2119:B2121"/>
    <mergeCell ref="A2105:A2106"/>
    <mergeCell ref="B2105:B2106"/>
    <mergeCell ref="A2107:A2109"/>
    <mergeCell ref="B2107:B2109"/>
    <mergeCell ref="B2110:B2112"/>
    <mergeCell ref="A2098:A2099"/>
    <mergeCell ref="B2098:B2099"/>
    <mergeCell ref="A2100:A2101"/>
    <mergeCell ref="B2100:B2101"/>
    <mergeCell ref="A2102:A2103"/>
    <mergeCell ref="B2102:B2103"/>
    <mergeCell ref="B2089:B2090"/>
    <mergeCell ref="A2094:A2095"/>
    <mergeCell ref="B2094:B2095"/>
    <mergeCell ref="A2096:A2097"/>
    <mergeCell ref="B2096:B2097"/>
    <mergeCell ref="A2146:A2147"/>
    <mergeCell ref="B2146:B2147"/>
    <mergeCell ref="A2151:A2152"/>
    <mergeCell ref="B2151:B2152"/>
    <mergeCell ref="A2140:A2141"/>
    <mergeCell ref="B2140:B2141"/>
    <mergeCell ref="A2142:A2143"/>
    <mergeCell ref="B2142:B2143"/>
    <mergeCell ref="A2144:A2145"/>
    <mergeCell ref="B2144:B2145"/>
    <mergeCell ref="A2136:A2137"/>
    <mergeCell ref="B2136:B2137"/>
    <mergeCell ref="A2138:A2139"/>
    <mergeCell ref="B2138:B2139"/>
    <mergeCell ref="A2132:A2133"/>
    <mergeCell ref="B2132:B2133"/>
    <mergeCell ref="A2167:A2168"/>
    <mergeCell ref="B2167:B2168"/>
    <mergeCell ref="A2169:A2170"/>
    <mergeCell ref="B2169:B2170"/>
    <mergeCell ref="A2171:A2172"/>
    <mergeCell ref="B2171:B2172"/>
    <mergeCell ref="A2159:A2160"/>
    <mergeCell ref="B2159:B2160"/>
    <mergeCell ref="A2164:A2165"/>
    <mergeCell ref="B2164:B2165"/>
    <mergeCell ref="A2153:A2154"/>
    <mergeCell ref="B2153:B2154"/>
    <mergeCell ref="A2155:A2156"/>
    <mergeCell ref="B2155:B2156"/>
    <mergeCell ref="A2157:A2158"/>
    <mergeCell ref="B2157:B2158"/>
    <mergeCell ref="A2188:A2189"/>
    <mergeCell ref="B2188:B2189"/>
    <mergeCell ref="A2173:A2174"/>
    <mergeCell ref="B2173:B2174"/>
    <mergeCell ref="A2178:A2179"/>
    <mergeCell ref="B2178:B2179"/>
    <mergeCell ref="A2208:A2209"/>
    <mergeCell ref="B2208:B2209"/>
    <mergeCell ref="A2210:A2211"/>
    <mergeCell ref="B2210:B2211"/>
    <mergeCell ref="A2212:A2213"/>
    <mergeCell ref="B2212:B2213"/>
    <mergeCell ref="A2202:A2203"/>
    <mergeCell ref="B2202:B2203"/>
    <mergeCell ref="A2204:A2205"/>
    <mergeCell ref="B2204:B2205"/>
    <mergeCell ref="A2206:A2207"/>
    <mergeCell ref="B2206:B2207"/>
    <mergeCell ref="A2196:A2197"/>
    <mergeCell ref="B2196:B2197"/>
    <mergeCell ref="A2198:A2199"/>
    <mergeCell ref="B2198:B2199"/>
    <mergeCell ref="A2200:A2201"/>
    <mergeCell ref="B2200:B2201"/>
    <mergeCell ref="B2224:B2225"/>
    <mergeCell ref="A2226:A2227"/>
    <mergeCell ref="B2226:B2227"/>
    <mergeCell ref="A2214:A2215"/>
    <mergeCell ref="B2214:B2215"/>
    <mergeCell ref="A2216:A2217"/>
    <mergeCell ref="B2216:B2217"/>
    <mergeCell ref="A2218:A2219"/>
    <mergeCell ref="B2218:B2219"/>
    <mergeCell ref="A2232:B2234"/>
    <mergeCell ref="A2194:A2195"/>
    <mergeCell ref="B2194:B2195"/>
    <mergeCell ref="A2181:A2182"/>
    <mergeCell ref="B2181:B2182"/>
    <mergeCell ref="A2184:A2185"/>
    <mergeCell ref="B2184:B2185"/>
    <mergeCell ref="A2186:A2187"/>
    <mergeCell ref="B2186:B2187"/>
    <mergeCell ref="B2778:B2782"/>
    <mergeCell ref="B2783:B2787"/>
    <mergeCell ref="B2788:B2792"/>
    <mergeCell ref="A2332:A2336"/>
    <mergeCell ref="B2332:B2336"/>
    <mergeCell ref="A2342:A2346"/>
    <mergeCell ref="B2342:B2346"/>
    <mergeCell ref="A2347:A2351"/>
    <mergeCell ref="B2347:B2351"/>
    <mergeCell ref="A2758:A2762"/>
    <mergeCell ref="B2758:B2762"/>
    <mergeCell ref="A2763:A2767"/>
    <mergeCell ref="B2763:B2767"/>
    <mergeCell ref="B2768:B2772"/>
    <mergeCell ref="B2773:B2777"/>
    <mergeCell ref="A2743:A2747"/>
    <mergeCell ref="B2743:B2747"/>
    <mergeCell ref="A2753:A2757"/>
    <mergeCell ref="A2392:A2396"/>
    <mergeCell ref="B2392:B2396"/>
    <mergeCell ref="A2427:A2431"/>
    <mergeCell ref="B2427:B2431"/>
    <mergeCell ref="A2432:A2436"/>
    <mergeCell ref="B2432:B2436"/>
    <mergeCell ref="A2437:A2441"/>
    <mergeCell ref="F227:F228"/>
    <mergeCell ref="G227:G228"/>
    <mergeCell ref="A2316:A2320"/>
    <mergeCell ref="B2316:B2320"/>
    <mergeCell ref="A2321:A2325"/>
    <mergeCell ref="B2321:B2325"/>
    <mergeCell ref="A2326:A2330"/>
    <mergeCell ref="B2326:B2330"/>
    <mergeCell ref="A2301:A2305"/>
    <mergeCell ref="B2301:B2305"/>
    <mergeCell ref="A2306:A2310"/>
    <mergeCell ref="B2306:B2310"/>
    <mergeCell ref="A2311:A2315"/>
    <mergeCell ref="B2311:B2315"/>
    <mergeCell ref="A2291:A2295"/>
    <mergeCell ref="B2291:B2295"/>
    <mergeCell ref="A2296:A2300"/>
    <mergeCell ref="B2296:B2300"/>
    <mergeCell ref="A2271:A2275"/>
    <mergeCell ref="B2271:B2275"/>
    <mergeCell ref="A2276:A2280"/>
    <mergeCell ref="B2276:B2280"/>
    <mergeCell ref="A2281:A2285"/>
    <mergeCell ref="B2281:B2285"/>
    <mergeCell ref="A2256:A2260"/>
    <mergeCell ref="B2256:B2260"/>
    <mergeCell ref="A2261:A2265"/>
    <mergeCell ref="B1314:B1318"/>
    <mergeCell ref="A1324:A1328"/>
    <mergeCell ref="B1324:B1328"/>
    <mergeCell ref="A1299:A1303"/>
    <mergeCell ref="B1299:B1303"/>
    <mergeCell ref="F830:F831"/>
    <mergeCell ref="G830:G831"/>
    <mergeCell ref="F864:F865"/>
    <mergeCell ref="G864:G865"/>
    <mergeCell ref="F858:F859"/>
    <mergeCell ref="G858:G859"/>
    <mergeCell ref="F852:F853"/>
    <mergeCell ref="G852:G853"/>
    <mergeCell ref="F836:F837"/>
    <mergeCell ref="B987:B991"/>
    <mergeCell ref="B992:B996"/>
    <mergeCell ref="B997:B1001"/>
    <mergeCell ref="B1002:B1006"/>
    <mergeCell ref="B1012:B1016"/>
    <mergeCell ref="B957:B961"/>
    <mergeCell ref="B962:B966"/>
    <mergeCell ref="B967:B971"/>
    <mergeCell ref="B897:B901"/>
    <mergeCell ref="B875:B880"/>
    <mergeCell ref="B858:B863"/>
    <mergeCell ref="A896:G896"/>
    <mergeCell ref="B886:B890"/>
    <mergeCell ref="B891:B895"/>
    <mergeCell ref="F875:F877"/>
    <mergeCell ref="G875:G877"/>
    <mergeCell ref="A881:B885"/>
    <mergeCell ref="A902:B906"/>
    <mergeCell ref="A864:A869"/>
    <mergeCell ref="A870:A874"/>
    <mergeCell ref="A875:A880"/>
    <mergeCell ref="A886:A890"/>
    <mergeCell ref="A891:A895"/>
    <mergeCell ref="A1183:A1187"/>
    <mergeCell ref="B1183:B1187"/>
    <mergeCell ref="B1138:B1142"/>
    <mergeCell ref="A1148:A1152"/>
    <mergeCell ref="B1148:B1152"/>
    <mergeCell ref="A1153:A1157"/>
    <mergeCell ref="B1153:B1157"/>
    <mergeCell ref="A1193:A1197"/>
    <mergeCell ref="D1339:G1339"/>
    <mergeCell ref="D1341:G1341"/>
    <mergeCell ref="D1344:G1344"/>
    <mergeCell ref="D1347:G1347"/>
    <mergeCell ref="D1349:G1349"/>
    <mergeCell ref="D1352:G1352"/>
    <mergeCell ref="D1354:G1354"/>
    <mergeCell ref="D1357:G1357"/>
    <mergeCell ref="D1359:G1359"/>
    <mergeCell ref="A1198:A1202"/>
    <mergeCell ref="B1198:B1202"/>
    <mergeCell ref="A1203:A1207"/>
    <mergeCell ref="B1203:B1207"/>
    <mergeCell ref="B1213:B1217"/>
    <mergeCell ref="A1218:A1222"/>
    <mergeCell ref="B1218:B1222"/>
    <mergeCell ref="D1337:G1337"/>
    <mergeCell ref="D1334:G1334"/>
    <mergeCell ref="A1344:A1348"/>
    <mergeCell ref="B1344:B1348"/>
    <mergeCell ref="A1349:A1353"/>
    <mergeCell ref="B1349:B1353"/>
    <mergeCell ref="A1354:A1358"/>
    <mergeCell ref="B1354:B1358"/>
    <mergeCell ref="A1558:G1558"/>
    <mergeCell ref="A1559:A1561"/>
    <mergeCell ref="B1559:B1561"/>
    <mergeCell ref="A1562:A1564"/>
    <mergeCell ref="B1562:B1564"/>
    <mergeCell ref="A1529:G1529"/>
    <mergeCell ref="A1532:G1532"/>
    <mergeCell ref="A1534:G1534"/>
    <mergeCell ref="A1537:G1537"/>
    <mergeCell ref="A1539:G1539"/>
    <mergeCell ref="A1541:G1541"/>
    <mergeCell ref="A1544:G1544"/>
    <mergeCell ref="A1547:G1547"/>
    <mergeCell ref="A1379:G1379"/>
    <mergeCell ref="A1565:G1565"/>
    <mergeCell ref="A1566:A1568"/>
    <mergeCell ref="B1566:B1568"/>
    <mergeCell ref="A1569:A1571"/>
    <mergeCell ref="B1569:B1571"/>
    <mergeCell ref="A1572:G1572"/>
    <mergeCell ref="A1580:A1584"/>
    <mergeCell ref="B1580:B1584"/>
    <mergeCell ref="A1710:A1714"/>
    <mergeCell ref="B1710:B1715"/>
    <mergeCell ref="A1716:A1720"/>
    <mergeCell ref="B1716:B1721"/>
    <mergeCell ref="A1722:A1726"/>
    <mergeCell ref="B1722:B1727"/>
    <mergeCell ref="A1728:A1732"/>
    <mergeCell ref="B1728:B1733"/>
    <mergeCell ref="B1692:B1697"/>
    <mergeCell ref="A1693:A1696"/>
    <mergeCell ref="B1698:B1703"/>
    <mergeCell ref="A1699:A1702"/>
    <mergeCell ref="A1704:A1708"/>
    <mergeCell ref="B1704:B1709"/>
    <mergeCell ref="B1650:B1655"/>
    <mergeCell ref="A1656:A1660"/>
    <mergeCell ref="B1656:B1661"/>
    <mergeCell ref="A1662:A1667"/>
    <mergeCell ref="B1662:B1667"/>
    <mergeCell ref="A1668:A1673"/>
    <mergeCell ref="B1668:B1673"/>
    <mergeCell ref="A1674:A1679"/>
    <mergeCell ref="B1674:B1679"/>
    <mergeCell ref="A1638:A1642"/>
    <mergeCell ref="B1638:B1643"/>
    <mergeCell ref="A1644:A1648"/>
    <mergeCell ref="B1644:B1649"/>
    <mergeCell ref="A1764:A1768"/>
    <mergeCell ref="B1764:B1768"/>
    <mergeCell ref="A1769:A1773"/>
    <mergeCell ref="B1769:B1773"/>
    <mergeCell ref="A1774:A1778"/>
    <mergeCell ref="B1774:B1778"/>
    <mergeCell ref="A1779:A1783"/>
    <mergeCell ref="B1779:B1783"/>
    <mergeCell ref="A1784:A1788"/>
    <mergeCell ref="B1784:B1788"/>
    <mergeCell ref="A1744:A1748"/>
    <mergeCell ref="B1744:B1748"/>
    <mergeCell ref="A1749:A1753"/>
    <mergeCell ref="B1749:B1753"/>
    <mergeCell ref="A1754:A1758"/>
    <mergeCell ref="B1754:B1758"/>
    <mergeCell ref="A1759:A1763"/>
    <mergeCell ref="B1759:B1763"/>
    <mergeCell ref="A1814:A1818"/>
    <mergeCell ref="B1814:B1818"/>
    <mergeCell ref="A1819:A1823"/>
    <mergeCell ref="B1819:B1823"/>
    <mergeCell ref="A1824:A1828"/>
    <mergeCell ref="B1824:B1828"/>
    <mergeCell ref="A1829:A1833"/>
    <mergeCell ref="B1829:B1833"/>
    <mergeCell ref="A1834:A1838"/>
    <mergeCell ref="B1834:B1838"/>
    <mergeCell ref="A1789:A1793"/>
    <mergeCell ref="B1789:B1793"/>
    <mergeCell ref="A1794:A1798"/>
    <mergeCell ref="B1794:B1798"/>
    <mergeCell ref="A1799:A1803"/>
    <mergeCell ref="B1799:B1803"/>
    <mergeCell ref="A1809:A1813"/>
    <mergeCell ref="B1809:B1813"/>
    <mergeCell ref="A1869:A1873"/>
    <mergeCell ref="B1869:B1873"/>
    <mergeCell ref="A1874:A1878"/>
    <mergeCell ref="B1874:B1878"/>
    <mergeCell ref="A1879:A1883"/>
    <mergeCell ref="B1879:B1883"/>
    <mergeCell ref="A1884:A1888"/>
    <mergeCell ref="B1884:B1888"/>
    <mergeCell ref="A1839:A1843"/>
    <mergeCell ref="B1839:B1843"/>
    <mergeCell ref="A1844:A1848"/>
    <mergeCell ref="B1844:B1848"/>
    <mergeCell ref="A1849:A1853"/>
    <mergeCell ref="B1849:B1853"/>
    <mergeCell ref="A1854:A1858"/>
    <mergeCell ref="B1854:B1858"/>
    <mergeCell ref="A1859:A1863"/>
    <mergeCell ref="B1859:B1863"/>
    <mergeCell ref="A2387:A2391"/>
    <mergeCell ref="B2387:B2391"/>
    <mergeCell ref="A2367:A2371"/>
    <mergeCell ref="B2367:B2371"/>
    <mergeCell ref="A2372:A2376"/>
    <mergeCell ref="B2372:B2376"/>
    <mergeCell ref="A2377:A2381"/>
    <mergeCell ref="B2377:B2381"/>
    <mergeCell ref="A2357:A2361"/>
    <mergeCell ref="B2357:B2361"/>
    <mergeCell ref="A2362:A2366"/>
    <mergeCell ref="B2362:B2366"/>
    <mergeCell ref="A2382:A2386"/>
    <mergeCell ref="B2382:B2386"/>
    <mergeCell ref="B1954:B1958"/>
    <mergeCell ref="A1959:A1964"/>
    <mergeCell ref="B1959:B1964"/>
    <mergeCell ref="B2261:B2265"/>
    <mergeCell ref="A2266:A2270"/>
    <mergeCell ref="B2266:B2270"/>
    <mergeCell ref="A2241:A2245"/>
    <mergeCell ref="B2241:B2245"/>
    <mergeCell ref="A2251:A2255"/>
    <mergeCell ref="B2251:B2255"/>
    <mergeCell ref="A2228:A2229"/>
    <mergeCell ref="B2228:B2229"/>
    <mergeCell ref="A2235:A2236"/>
    <mergeCell ref="B2235:B2236"/>
    <mergeCell ref="B2220:B2221"/>
    <mergeCell ref="A2222:A2223"/>
    <mergeCell ref="B2222:B2223"/>
    <mergeCell ref="A2224:A2225"/>
    <mergeCell ref="B2437:B2441"/>
    <mergeCell ref="A2417:A2421"/>
    <mergeCell ref="B2417:B2421"/>
    <mergeCell ref="A2422:A2426"/>
    <mergeCell ref="B2422:B2426"/>
    <mergeCell ref="A2397:A2401"/>
    <mergeCell ref="B2397:B2401"/>
    <mergeCell ref="A2402:A2406"/>
    <mergeCell ref="B2402:B2406"/>
    <mergeCell ref="A2407:A2411"/>
    <mergeCell ref="B2407:B2411"/>
    <mergeCell ref="A2457:A2461"/>
    <mergeCell ref="B2457:B2461"/>
    <mergeCell ref="A2462:A2466"/>
    <mergeCell ref="B2462:B2466"/>
    <mergeCell ref="A2467:A2471"/>
    <mergeCell ref="B2467:B2471"/>
    <mergeCell ref="A2442:A2446"/>
    <mergeCell ref="B2442:B2446"/>
    <mergeCell ref="A2447:A2451"/>
    <mergeCell ref="B2447:B2451"/>
    <mergeCell ref="A2452:A2456"/>
    <mergeCell ref="B2452:B2456"/>
    <mergeCell ref="A2472:A2476"/>
    <mergeCell ref="B2472:B2476"/>
    <mergeCell ref="A2477:A2481"/>
    <mergeCell ref="B2477:B2481"/>
    <mergeCell ref="A2482:A2486"/>
    <mergeCell ref="B2482:B2486"/>
    <mergeCell ref="A2547:A2551"/>
    <mergeCell ref="B2547:B2551"/>
    <mergeCell ref="A2552:A2556"/>
    <mergeCell ref="B2552:B2556"/>
    <mergeCell ref="A2557:A2561"/>
    <mergeCell ref="B2557:B2561"/>
    <mergeCell ref="A2532:A2536"/>
    <mergeCell ref="B2532:B2536"/>
    <mergeCell ref="A2537:A2541"/>
    <mergeCell ref="B2537:B2541"/>
    <mergeCell ref="A2542:A2546"/>
    <mergeCell ref="B2542:B2546"/>
    <mergeCell ref="A2507:A2511"/>
    <mergeCell ref="A2512:A2516"/>
    <mergeCell ref="A2517:A2521"/>
    <mergeCell ref="A2522:A2526"/>
    <mergeCell ref="B2522:B2526"/>
    <mergeCell ref="A2527:A2531"/>
    <mergeCell ref="B2527:B2531"/>
    <mergeCell ref="A2502:A2506"/>
    <mergeCell ref="A2577:A2581"/>
    <mergeCell ref="B2577:B2581"/>
    <mergeCell ref="A2582:A2586"/>
    <mergeCell ref="B2582:B2586"/>
    <mergeCell ref="A2587:A2591"/>
    <mergeCell ref="B2587:B2591"/>
    <mergeCell ref="A2562:A2566"/>
    <mergeCell ref="B2562:B2566"/>
    <mergeCell ref="A2567:A2571"/>
    <mergeCell ref="B2567:B2571"/>
    <mergeCell ref="A2572:A2576"/>
    <mergeCell ref="B2572:B2576"/>
    <mergeCell ref="A2487:A2491"/>
    <mergeCell ref="B2487:B2491"/>
    <mergeCell ref="A2492:A2496"/>
    <mergeCell ref="B2492:B2496"/>
    <mergeCell ref="A2497:A2501"/>
    <mergeCell ref="B2497:B2501"/>
    <mergeCell ref="A2622:A2626"/>
    <mergeCell ref="B2622:B2626"/>
    <mergeCell ref="A2627:A2631"/>
    <mergeCell ref="B2627:B2631"/>
    <mergeCell ref="A2632:A2636"/>
    <mergeCell ref="B2632:B2636"/>
    <mergeCell ref="A2607:A2611"/>
    <mergeCell ref="B2607:B2611"/>
    <mergeCell ref="A2612:A2616"/>
    <mergeCell ref="B2612:B2616"/>
    <mergeCell ref="A2617:A2621"/>
    <mergeCell ref="B2617:B2621"/>
    <mergeCell ref="A2592:A2596"/>
    <mergeCell ref="B2592:B2596"/>
    <mergeCell ref="A2597:A2601"/>
    <mergeCell ref="B2597:B2601"/>
    <mergeCell ref="A2602:A2606"/>
    <mergeCell ref="B2602:B2606"/>
    <mergeCell ref="A2712:A2716"/>
    <mergeCell ref="B2712:B2716"/>
    <mergeCell ref="A2687:A2691"/>
    <mergeCell ref="B2687:B2691"/>
    <mergeCell ref="A2692:A2696"/>
    <mergeCell ref="B2692:B2696"/>
    <mergeCell ref="A2697:A2701"/>
    <mergeCell ref="B2697:B2701"/>
    <mergeCell ref="A2662:A2666"/>
    <mergeCell ref="B2662:B2666"/>
    <mergeCell ref="A2667:A2671"/>
    <mergeCell ref="B2667:B2671"/>
    <mergeCell ref="A2637:A2641"/>
    <mergeCell ref="B2637:B2641"/>
    <mergeCell ref="A2642:A2646"/>
    <mergeCell ref="A2677:A2681"/>
    <mergeCell ref="B2642:B2646"/>
    <mergeCell ref="A2647:A2651"/>
    <mergeCell ref="B2647:B2651"/>
    <mergeCell ref="A2652:A2656"/>
    <mergeCell ref="B2652:B2656"/>
    <mergeCell ref="A2819:A2823"/>
    <mergeCell ref="B2819:B2823"/>
    <mergeCell ref="D2773:G2777"/>
    <mergeCell ref="A2794:A2797"/>
    <mergeCell ref="B2794:B2797"/>
    <mergeCell ref="C2794:C2797"/>
    <mergeCell ref="D2794:D2797"/>
    <mergeCell ref="A2793:G2793"/>
    <mergeCell ref="A2799:A2803"/>
    <mergeCell ref="B2799:B2803"/>
    <mergeCell ref="A2737:A2741"/>
    <mergeCell ref="B2737:B2741"/>
    <mergeCell ref="A2672:A2676"/>
    <mergeCell ref="B2672:B2676"/>
    <mergeCell ref="A2798:G2798"/>
    <mergeCell ref="B2753:B2757"/>
    <mergeCell ref="B2502:B2506"/>
    <mergeCell ref="B2507:B2511"/>
    <mergeCell ref="B2512:B2516"/>
    <mergeCell ref="B2517:B2521"/>
    <mergeCell ref="A2732:A2736"/>
    <mergeCell ref="B2732:B2736"/>
    <mergeCell ref="A2717:A2721"/>
    <mergeCell ref="B2717:B2721"/>
    <mergeCell ref="A2722:A2726"/>
    <mergeCell ref="B2722:B2726"/>
    <mergeCell ref="A2727:A2731"/>
    <mergeCell ref="B2727:B2731"/>
    <mergeCell ref="A2702:A2706"/>
    <mergeCell ref="B2702:B2706"/>
    <mergeCell ref="A2707:A2711"/>
    <mergeCell ref="B2707:B2711"/>
    <mergeCell ref="A798:G798"/>
    <mergeCell ref="A761:G761"/>
    <mergeCell ref="A674:G674"/>
    <mergeCell ref="F130:F131"/>
    <mergeCell ref="G130:G131"/>
    <mergeCell ref="A1380:A1384"/>
    <mergeCell ref="B1380:B1384"/>
    <mergeCell ref="A1439:A1443"/>
    <mergeCell ref="B1439:B1443"/>
    <mergeCell ref="A1449:A1453"/>
    <mergeCell ref="B1449:B1453"/>
    <mergeCell ref="A1620:A1624"/>
    <mergeCell ref="B1620:B1624"/>
    <mergeCell ref="A1939:A1943"/>
    <mergeCell ref="B1939:B1943"/>
    <mergeCell ref="A1944:A1948"/>
    <mergeCell ref="B1944:B1948"/>
    <mergeCell ref="B1919:B1923"/>
    <mergeCell ref="A1924:A1928"/>
    <mergeCell ref="B1924:B1928"/>
    <mergeCell ref="A1929:A1933"/>
    <mergeCell ref="B1929:B1933"/>
    <mergeCell ref="A1934:A1938"/>
    <mergeCell ref="B1934:B1938"/>
    <mergeCell ref="A1889:A1893"/>
    <mergeCell ref="B1889:B1893"/>
    <mergeCell ref="A1894:A1898"/>
    <mergeCell ref="B1894:B1898"/>
    <mergeCell ref="A1899:A1903"/>
    <mergeCell ref="B1899:B1903"/>
    <mergeCell ref="A1904:A1908"/>
    <mergeCell ref="B1904:B1908"/>
    <mergeCell ref="A1554:G1554"/>
    <mergeCell ref="A1555:A1557"/>
    <mergeCell ref="F1976:F1977"/>
    <mergeCell ref="F1985:F1987"/>
    <mergeCell ref="F1993:F1994"/>
    <mergeCell ref="A2929:A2933"/>
    <mergeCell ref="B2929:B2933"/>
    <mergeCell ref="A2899:A2903"/>
    <mergeCell ref="B2899:B2903"/>
    <mergeCell ref="A2904:A2908"/>
    <mergeCell ref="B2904:B2908"/>
    <mergeCell ref="A2874:A2878"/>
    <mergeCell ref="B2874:B2878"/>
    <mergeCell ref="A2884:A2888"/>
    <mergeCell ref="B2884:B2888"/>
    <mergeCell ref="A2889:A2893"/>
    <mergeCell ref="B2889:B2893"/>
    <mergeCell ref="A1949:A1953"/>
    <mergeCell ref="B1949:B1953"/>
    <mergeCell ref="A1954:A1958"/>
    <mergeCell ref="A2859:A2863"/>
    <mergeCell ref="B2859:B2863"/>
    <mergeCell ref="A2864:A2868"/>
    <mergeCell ref="B2864:B2868"/>
    <mergeCell ref="A2869:A2873"/>
    <mergeCell ref="B2869:B2873"/>
    <mergeCell ref="A2844:A2848"/>
    <mergeCell ref="B2844:B2848"/>
    <mergeCell ref="A2854:A2858"/>
    <mergeCell ref="B2854:B2858"/>
    <mergeCell ref="A2824:A2828"/>
    <mergeCell ref="B2824:B2828"/>
    <mergeCell ref="D2859:G2863"/>
    <mergeCell ref="D2864:G2868"/>
    <mergeCell ref="D2869:G2873"/>
    <mergeCell ref="D2874:G2878"/>
    <mergeCell ref="A2914:A2918"/>
    <mergeCell ref="B2914:B2918"/>
    <mergeCell ref="A2043:A2044"/>
    <mergeCell ref="B2043:B2044"/>
    <mergeCell ref="A2944:G2944"/>
    <mergeCell ref="A2742:G2742"/>
    <mergeCell ref="A2240:G2240"/>
    <mergeCell ref="A1965:G1965"/>
    <mergeCell ref="A1223:G1223"/>
    <mergeCell ref="A1390:A1394"/>
    <mergeCell ref="B1390:B1394"/>
    <mergeCell ref="A1395:A1399"/>
    <mergeCell ref="B1395:B1399"/>
    <mergeCell ref="A1408:A1412"/>
    <mergeCell ref="B1408:B1412"/>
    <mergeCell ref="A1413:A1417"/>
    <mergeCell ref="B1413:B1417"/>
    <mergeCell ref="A1418:A1422"/>
    <mergeCell ref="B1418:B1422"/>
    <mergeCell ref="D1433:E1433"/>
    <mergeCell ref="A1434:A1438"/>
    <mergeCell ref="A2934:A2938"/>
    <mergeCell ref="B1555:B1557"/>
    <mergeCell ref="G2102:G2103"/>
    <mergeCell ref="C2105:C2106"/>
    <mergeCell ref="D2105:D2106"/>
    <mergeCell ref="E2105:E2106"/>
    <mergeCell ref="F2105:F2106"/>
    <mergeCell ref="A1605:A1609"/>
    <mergeCell ref="B1605:B1609"/>
    <mergeCell ref="A1610:A1614"/>
    <mergeCell ref="B1610:B1614"/>
    <mergeCell ref="A1615:A1619"/>
    <mergeCell ref="B1615:B1619"/>
    <mergeCell ref="A1585:A1589"/>
    <mergeCell ref="B1585:B1589"/>
    <mergeCell ref="A1590:A1594"/>
    <mergeCell ref="B1590:B1594"/>
    <mergeCell ref="A1595:A1599"/>
    <mergeCell ref="B1595:B1599"/>
    <mergeCell ref="A1600:A1604"/>
    <mergeCell ref="B1600:B1604"/>
    <mergeCell ref="B2934:B2938"/>
    <mergeCell ref="A2939:A2943"/>
    <mergeCell ref="B2939:B2943"/>
    <mergeCell ref="A2834:A2838"/>
    <mergeCell ref="B2834:B2838"/>
    <mergeCell ref="A2839:A2843"/>
    <mergeCell ref="B2839:B2843"/>
    <mergeCell ref="A2919:A2923"/>
    <mergeCell ref="B2919:B2923"/>
    <mergeCell ref="B2677:B2681"/>
    <mergeCell ref="A2682:A2686"/>
    <mergeCell ref="B2682:B2686"/>
    <mergeCell ref="A2657:A2661"/>
    <mergeCell ref="B2657:B2661"/>
    <mergeCell ref="A2809:A2813"/>
    <mergeCell ref="B2809:B2813"/>
    <mergeCell ref="A2814:A2818"/>
    <mergeCell ref="B2814:B2818"/>
    <mergeCell ref="A1914:A1918"/>
    <mergeCell ref="B1914:B1918"/>
    <mergeCell ref="A1919:A1923"/>
    <mergeCell ref="A2134:A2135"/>
    <mergeCell ref="C2134:C2135"/>
    <mergeCell ref="D2134:D2135"/>
    <mergeCell ref="E2134:E2135"/>
    <mergeCell ref="F2134:F2135"/>
    <mergeCell ref="G2134:G2135"/>
    <mergeCell ref="A2331:G2331"/>
    <mergeCell ref="A2003:A2005"/>
    <mergeCell ref="C2094:C2095"/>
    <mergeCell ref="D2094:D2095"/>
    <mergeCell ref="E2094:E2095"/>
    <mergeCell ref="F2094:F2095"/>
    <mergeCell ref="G2094:G2095"/>
    <mergeCell ref="C2096:C2097"/>
    <mergeCell ref="D2096:D2097"/>
    <mergeCell ref="E2096:E2097"/>
    <mergeCell ref="F2096:F2097"/>
    <mergeCell ref="G2096:G2097"/>
    <mergeCell ref="C2098:C2099"/>
    <mergeCell ref="D2098:D2099"/>
    <mergeCell ref="E2098:E2099"/>
    <mergeCell ref="F2098:F2099"/>
    <mergeCell ref="G2098:G2099"/>
    <mergeCell ref="C2100:C2101"/>
    <mergeCell ref="D2100:D2101"/>
    <mergeCell ref="E2100:E2101"/>
    <mergeCell ref="F2100:F2101"/>
    <mergeCell ref="G2100:G2101"/>
    <mergeCell ref="C2102:C2103"/>
    <mergeCell ref="D2102:D2103"/>
    <mergeCell ref="E2102:E2103"/>
    <mergeCell ref="F2102:F2103"/>
    <mergeCell ref="A2122:A2123"/>
    <mergeCell ref="B2122:B2123"/>
    <mergeCell ref="A2128:A2129"/>
    <mergeCell ref="B2128:B2129"/>
    <mergeCell ref="A2113:A2115"/>
    <mergeCell ref="B2113:B2115"/>
    <mergeCell ref="A2116:A2118"/>
    <mergeCell ref="B2116:B2118"/>
    <mergeCell ref="A2119:A2121"/>
    <mergeCell ref="C2136:C2137"/>
    <mergeCell ref="D2136:D2137"/>
    <mergeCell ref="E2136:E2137"/>
    <mergeCell ref="F2136:F2137"/>
    <mergeCell ref="G2136:G2137"/>
    <mergeCell ref="G2105:G2106"/>
    <mergeCell ref="C2138:C2139"/>
    <mergeCell ref="D2138:D2139"/>
    <mergeCell ref="E2138:E2139"/>
    <mergeCell ref="F2138:F2139"/>
    <mergeCell ref="G2138:G2139"/>
    <mergeCell ref="C2128:C2129"/>
    <mergeCell ref="D2128:D2129"/>
    <mergeCell ref="E2128:E2129"/>
    <mergeCell ref="F2128:F2129"/>
    <mergeCell ref="G2128:G2129"/>
    <mergeCell ref="D2132:D2133"/>
    <mergeCell ref="E2132:E2133"/>
    <mergeCell ref="F2132:F2133"/>
    <mergeCell ref="G2132:G2133"/>
    <mergeCell ref="C2132:C2133"/>
    <mergeCell ref="B2134:B2135"/>
    <mergeCell ref="C2140:C2141"/>
    <mergeCell ref="D2140:D2141"/>
    <mergeCell ref="E2140:E2141"/>
    <mergeCell ref="F2140:F2141"/>
    <mergeCell ref="G2140:G2141"/>
    <mergeCell ref="C2142:C2143"/>
    <mergeCell ref="D2142:D2143"/>
    <mergeCell ref="E2142:E2143"/>
    <mergeCell ref="F2142:F2143"/>
    <mergeCell ref="G2142:G2143"/>
    <mergeCell ref="C2144:C2145"/>
    <mergeCell ref="D2144:D2145"/>
    <mergeCell ref="E2144:E2145"/>
    <mergeCell ref="F2144:F2145"/>
    <mergeCell ref="G2144:G2145"/>
    <mergeCell ref="C2146:C2147"/>
    <mergeCell ref="D2146:D2147"/>
    <mergeCell ref="E2146:E2147"/>
    <mergeCell ref="F2146:F2147"/>
    <mergeCell ref="G2146:G2147"/>
    <mergeCell ref="C2151:C2152"/>
    <mergeCell ref="D2151:D2152"/>
    <mergeCell ref="E2151:E2152"/>
    <mergeCell ref="F2151:F2152"/>
    <mergeCell ref="G2151:G2152"/>
    <mergeCell ref="C2153:C2154"/>
    <mergeCell ref="D2153:D2154"/>
    <mergeCell ref="E2153:E2154"/>
    <mergeCell ref="F2153:F2154"/>
    <mergeCell ref="G2153:G2154"/>
    <mergeCell ref="C2155:C2156"/>
    <mergeCell ref="D2155:D2156"/>
    <mergeCell ref="E2155:E2156"/>
    <mergeCell ref="F2155:F2156"/>
    <mergeCell ref="G2155:G2156"/>
    <mergeCell ref="C2157:C2158"/>
    <mergeCell ref="D2157:D2158"/>
    <mergeCell ref="E2157:E2158"/>
    <mergeCell ref="F2157:F2158"/>
    <mergeCell ref="G2157:G2158"/>
    <mergeCell ref="C2159:C2160"/>
    <mergeCell ref="D2159:D2160"/>
    <mergeCell ref="E2159:E2160"/>
    <mergeCell ref="F2159:F2160"/>
    <mergeCell ref="G2159:G2160"/>
    <mergeCell ref="F2200:F2201"/>
    <mergeCell ref="C2171:C2172"/>
    <mergeCell ref="D2171:D2172"/>
    <mergeCell ref="E2171:E2172"/>
    <mergeCell ref="F2171:F2172"/>
    <mergeCell ref="G2171:G2172"/>
    <mergeCell ref="C2173:C2174"/>
    <mergeCell ref="D2173:D2174"/>
    <mergeCell ref="E2173:E2174"/>
    <mergeCell ref="F2173:F2174"/>
    <mergeCell ref="G2173:G2174"/>
    <mergeCell ref="C2178:C2179"/>
    <mergeCell ref="D2178:D2179"/>
    <mergeCell ref="E2178:E2179"/>
    <mergeCell ref="F2178:F2179"/>
    <mergeCell ref="G2178:G2179"/>
    <mergeCell ref="C2181:C2182"/>
    <mergeCell ref="F2188:F2189"/>
    <mergeCell ref="G2188:G2189"/>
    <mergeCell ref="C2194:C2195"/>
    <mergeCell ref="D2194:D2195"/>
    <mergeCell ref="E2194:E2195"/>
    <mergeCell ref="F2194:F2195"/>
    <mergeCell ref="G2194:G2195"/>
    <mergeCell ref="C2196:C2197"/>
    <mergeCell ref="D2196:D2197"/>
    <mergeCell ref="E2196:E2197"/>
    <mergeCell ref="F2196:F2197"/>
    <mergeCell ref="C2164:C2165"/>
    <mergeCell ref="D2164:D2165"/>
    <mergeCell ref="E2164:E2165"/>
    <mergeCell ref="F2164:F2165"/>
    <mergeCell ref="G2164:G2165"/>
    <mergeCell ref="C2167:C2168"/>
    <mergeCell ref="D2167:D2168"/>
    <mergeCell ref="E2167:E2168"/>
    <mergeCell ref="F2167:F2168"/>
    <mergeCell ref="G2167:G2168"/>
    <mergeCell ref="C2169:C2170"/>
    <mergeCell ref="D2169:D2170"/>
    <mergeCell ref="E2169:E2170"/>
    <mergeCell ref="F2169:F2170"/>
    <mergeCell ref="G2169:G2170"/>
    <mergeCell ref="C2204:C2205"/>
    <mergeCell ref="D2204:D2205"/>
    <mergeCell ref="E2204:E2205"/>
    <mergeCell ref="F2204:F2205"/>
    <mergeCell ref="G2204:G2205"/>
    <mergeCell ref="C2206:C2207"/>
    <mergeCell ref="D2206:D2207"/>
    <mergeCell ref="E2206:E2207"/>
    <mergeCell ref="F2206:F2207"/>
    <mergeCell ref="G2206:G2207"/>
    <mergeCell ref="C2208:C2209"/>
    <mergeCell ref="D2181:D2182"/>
    <mergeCell ref="E2181:E2182"/>
    <mergeCell ref="F2181:F2182"/>
    <mergeCell ref="G2181:G2182"/>
    <mergeCell ref="C2210:C2211"/>
    <mergeCell ref="C2184:C2185"/>
    <mergeCell ref="D2184:D2185"/>
    <mergeCell ref="E2184:E2185"/>
    <mergeCell ref="F2184:F2185"/>
    <mergeCell ref="G2184:G2185"/>
    <mergeCell ref="C2186:C2187"/>
    <mergeCell ref="D2186:D2187"/>
    <mergeCell ref="E2186:E2187"/>
    <mergeCell ref="F2186:F2187"/>
    <mergeCell ref="G2186:G2187"/>
    <mergeCell ref="E2210:E2211"/>
    <mergeCell ref="F2210:F2211"/>
    <mergeCell ref="G2210:G2211"/>
    <mergeCell ref="C2188:C2189"/>
    <mergeCell ref="D2188:D2189"/>
    <mergeCell ref="E2188:E2189"/>
    <mergeCell ref="F114:F115"/>
    <mergeCell ref="G114:G115"/>
    <mergeCell ref="C2220:C2221"/>
    <mergeCell ref="D2220:D2221"/>
    <mergeCell ref="E2220:E2221"/>
    <mergeCell ref="F2220:F2221"/>
    <mergeCell ref="G2220:G2221"/>
    <mergeCell ref="C2222:C2223"/>
    <mergeCell ref="D2222:D2223"/>
    <mergeCell ref="E2222:E2223"/>
    <mergeCell ref="F2222:F2223"/>
    <mergeCell ref="G2222:G2223"/>
    <mergeCell ref="C2224:C2225"/>
    <mergeCell ref="D2224:D2225"/>
    <mergeCell ref="E2224:E2225"/>
    <mergeCell ref="F2224:F2225"/>
    <mergeCell ref="G2224:G2225"/>
    <mergeCell ref="G2196:G2197"/>
    <mergeCell ref="C2200:C2201"/>
    <mergeCell ref="D2200:D2201"/>
    <mergeCell ref="E2200:E2201"/>
    <mergeCell ref="F2212:F2213"/>
    <mergeCell ref="G2200:G2201"/>
    <mergeCell ref="C2214:C2215"/>
    <mergeCell ref="D2214:D2215"/>
    <mergeCell ref="E2214:E2215"/>
    <mergeCell ref="F2214:F2215"/>
    <mergeCell ref="G2214:G2215"/>
    <mergeCell ref="C2216:C2217"/>
    <mergeCell ref="D2216:D2217"/>
    <mergeCell ref="E2216:E2217"/>
    <mergeCell ref="F2216:F2217"/>
    <mergeCell ref="G2226:G2227"/>
    <mergeCell ref="C2212:C2213"/>
    <mergeCell ref="D2212:D2213"/>
    <mergeCell ref="E2212:E2213"/>
    <mergeCell ref="D2208:D2209"/>
    <mergeCell ref="E2208:E2209"/>
    <mergeCell ref="F2208:F2209"/>
    <mergeCell ref="G2208:G2209"/>
    <mergeCell ref="G2212:G2213"/>
    <mergeCell ref="D2210:D2211"/>
    <mergeCell ref="C2228:C2229"/>
    <mergeCell ref="D2228:D2229"/>
    <mergeCell ref="E2228:E2229"/>
    <mergeCell ref="F2228:F2229"/>
    <mergeCell ref="G2228:G2229"/>
    <mergeCell ref="C2226:C2227"/>
    <mergeCell ref="D2226:D2227"/>
    <mergeCell ref="E2226:E2227"/>
    <mergeCell ref="F2226:F2227"/>
    <mergeCell ref="G2216:G2217"/>
    <mergeCell ref="C2218:C2219"/>
    <mergeCell ref="D2218:D2219"/>
    <mergeCell ref="E2218:E2219"/>
    <mergeCell ref="F2218:F2219"/>
    <mergeCell ref="G2218:G2219"/>
    <mergeCell ref="E2794:E2797"/>
    <mergeCell ref="F2794:F2797"/>
    <mergeCell ref="G2794:G2797"/>
    <mergeCell ref="D2849:G2853"/>
    <mergeCell ref="D2854:G2858"/>
  </mergeCells>
  <pageMargins left="0" right="0" top="0.15748031496062992" bottom="0.15748031496062992" header="0.31496062992125984" footer="0.19685039370078741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2015-07-29T06:59:51Z</dcterms:modified>
</cp:coreProperties>
</file>