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Развитие" sheetId="1" r:id="rId1"/>
  </sheets>
  <definedNames>
    <definedName name="_xlnm.Print_Titles" localSheetId="0">'Развитие'!$13:$14</definedName>
    <definedName name="_xlnm.Print_Area" localSheetId="0">'Развитие'!$A$1:$N$181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111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3494.4 - спортплощадка Константиново, 
517 - образование</t>
        </r>
      </text>
    </comment>
  </commentList>
</comments>
</file>

<file path=xl/sharedStrings.xml><?xml version="1.0" encoding="utf-8"?>
<sst xmlns="http://schemas.openxmlformats.org/spreadsheetml/2006/main" count="395" uniqueCount="95">
  <si>
    <t>№ п/п</t>
  </si>
  <si>
    <t>Источники финансирования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</si>
  <si>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</si>
  <si>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</si>
  <si>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</si>
  <si>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</si>
  <si>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</si>
  <si>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</si>
  <si>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</si>
  <si>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</si>
  <si>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</si>
  <si>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</si>
  <si>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</si>
  <si>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2020 год</t>
  </si>
  <si>
    <t>2021 год</t>
  </si>
  <si>
    <t>2022 год</t>
  </si>
  <si>
    <t>2023 год</t>
  </si>
  <si>
    <t>2024 год</t>
  </si>
  <si>
    <t>муниципальной программы  «Развитие институтов гражданского общества, повышение эффективности местного самоуправления и реализации молодежной политики»</t>
  </si>
  <si>
    <t>Подпрограмма I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</si>
  <si>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</t>
  </si>
  <si>
    <t>2020-2024 г.г.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</si>
  <si>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</si>
  <si>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</si>
  <si>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</si>
  <si>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</si>
  <si>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Внебюджетные источники</t>
  </si>
  <si>
    <t>1.1</t>
  </si>
  <si>
    <t>1.2</t>
  </si>
  <si>
    <t>1.3</t>
  </si>
  <si>
    <t>1.4</t>
  </si>
  <si>
    <t>1.5</t>
  </si>
  <si>
    <t>1.6</t>
  </si>
  <si>
    <t>Итого по подпрограмме IV</t>
  </si>
  <si>
    <t>Итого по подпрограмме I</t>
  </si>
  <si>
    <t>Подпрограмма IV «Молодежь Подмосковья»</t>
  </si>
  <si>
    <t xml:space="preserve">Подпрограмма V  «Обеспечивающая подпрограмма»
</t>
  </si>
  <si>
    <t>Итого по подпрограмме V</t>
  </si>
  <si>
    <t>Итого по программе</t>
  </si>
  <si>
    <t>Наличие незаконных рекламных конструкций, установленных на территории муниципального образования на уровне - 0% до 2024 года; Наличие задолженности в муниципальный бюджет по платежам за установку и эксплуатацию рекламных конструкций на уровне - 0% до 2024 года</t>
  </si>
  <si>
    <t>МАУ "Редакция газеты "Призыв"</t>
  </si>
  <si>
    <t>Организационное управление администрации г/о Домодедово</t>
  </si>
  <si>
    <t>Комитет по культуре, делам молодежи и спорту Администрации городского округа Домодедово</t>
  </si>
  <si>
    <t>Администрации городского округа Домодедово</t>
  </si>
  <si>
    <t>к муниципальной программе "Развитие институтов гражданского общества, повышение эффективности местного самоуправления и реализации молодежной политики"</t>
  </si>
  <si>
    <t>Организационное управление Администрации ородского округа Домодедово</t>
  </si>
  <si>
    <t>Увеличение доли граждан, вовлеченных в добровольческую деятельность к 2024 г. до 20%; Увеличение доли молодежи, задействованной в мероприятиях по вовлечению в творческую деятельность, от общего числа молодежи муниципального образования к 2024 г. до 45%; Увеличение доли студентов, вовлеченных в клубное студенческое движение,  от общего числа студентов Московской области к 2024 г. до 15%</t>
  </si>
  <si>
    <t>Подпрограмма VI «Развитие туризма в Московской области»</t>
  </si>
  <si>
    <t>Количество туристических маршрутов - не менее 3 единиц к 2024 г.</t>
  </si>
  <si>
    <t>1.3.</t>
  </si>
  <si>
    <t xml:space="preserve">к постановлению администрации </t>
  </si>
  <si>
    <t>городского округа Домодедово</t>
  </si>
  <si>
    <t>от 31.10.2019 г. № 2294</t>
  </si>
  <si>
    <t>"Приложение № 4</t>
  </si>
  <si>
    <t>Итого по подпрограмме III</t>
  </si>
  <si>
    <t>Подпрограмма III «Эффективное местное самоуправление Московской области»</t>
  </si>
  <si>
    <t>Основное мероприятие 01. Информирование населения об основных событиях социально-экономического развития и общественно-политической жизни</t>
  </si>
  <si>
    <t xml:space="preserve">Основное мероприятие 02.
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блогосферы
</t>
  </si>
  <si>
    <t>Основное мероприятие 07.
Организация создания и эксплуатации сети объектов наружной рекламы</t>
  </si>
  <si>
    <t>Основное мероприятие 07. Реализация практик инициативного бюджетирования на территории муниципальных образований Московской области</t>
  </si>
  <si>
    <t>Основное мероприятие 01. 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</si>
  <si>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Основное мероприятие 04. Корректировка списков кандидатов в присяжные заседатели федеральных судов общей юрисдикции в Российской Федерации</t>
  </si>
  <si>
    <t>Основное мероприятие 01. «Развитие рынка туристских услуг, развитие внутреннего и въездного туризма»</t>
  </si>
  <si>
    <t>Мероприятие 01.01. Информирование населения  об основных событиях социально-экономического развития, общественно-политической жизни, освещение деятельности в печатных СМИ</t>
  </si>
  <si>
    <t>Мероприятие 01.02. Информирование населения об основных событиях социально-экономического развития, общественно-политической жизни, освещения деятельности путем местного изготовления и распространения (вещания) радиопрограммы</t>
  </si>
  <si>
    <t xml:space="preserve">Мероприятие 01.03. 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  </t>
  </si>
  <si>
    <t>Мероприятие 01.04. Информирование населения об основных событиях социально- экономического развития, общественно- политической жизни, освещение деятельности в электронных СМИ, распространяемых в сети Интернет (сетевых изданиях).  Создание и ведение информационных ресурсов и баз данных муниципального образования</t>
  </si>
  <si>
    <t>Мероприятие 01.05.  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 комфортного для жизни и ведения предпринимательской деятельности</t>
  </si>
  <si>
    <t>Мероприятие 01.06. 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</si>
  <si>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Мероприятие 01.07. Расходы на обеспечение деятельности (оказание услуг) муниципальных учреждений в сфере информационной политики</t>
  </si>
  <si>
    <t>Мероприятие 02.01. 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</t>
  </si>
  <si>
    <t>Мероприятие 02.02. Организация мониторинга СМИ, блогосферы, проведения медиа-исследований аудитории СМИ на территории муниципального образования</t>
  </si>
  <si>
    <t>Мероприятие 07.01. 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</si>
  <si>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07.02.Проведение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</si>
  <si>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07.03. Информирование населения об основных событиях социально-экономического развития и общественно-политической жизни посредством размещения  наружной рекламы на объектах наружной рекламы и информации</t>
  </si>
  <si>
    <t>Мероприятие 07.04. Осуществление мониторинга задолженности за установку и эксплуатацию рекламных конструкций и реализация мер по её взысканию</t>
  </si>
  <si>
    <t>Мероприятие 07.01. Реализация проектов граждан, сформированных в рамках практик инициативного бюджетирования</t>
  </si>
  <si>
    <t>Мероприятие 01.01. Организация и проведение мероприятий по гражданско-патриотическому и духовно-нравственному воспитанию молодежи</t>
  </si>
  <si>
    <t>Мероприятие 01.03. Проведение мероприятий по обеспечению занятости несовершеннолетних</t>
  </si>
  <si>
    <t>Мероприятие 01.05. Расходы на обеспечение деятельности (оказание услуг) муниципальных учреждений в сфере молодежной политики</t>
  </si>
  <si>
    <t>Мероприятие 04.01.Составление (изменение) списков кандидатов в присяжные заседатели федеральных судов общей юрисдикции в Российской Федерации</t>
  </si>
  <si>
    <t>Мероприятие 06.01. Проведение Всероссийской переписи населения 2020 года</t>
  </si>
  <si>
    <t>Мероприятие 01.51. Создание условий для развития туризма</t>
  </si>
  <si>
    <t>Информирование населения через СМИ к 2024 г. до 150%</t>
  </si>
  <si>
    <t>Количество проектов, реализованных на основании заявок жителей Московской области в рамках применения практик инициативного бюджетирования - в 2020 г. 4 ед.; в 2021 г. - 6 ед.</t>
  </si>
  <si>
    <t>Уровень информированности населения в социальных сетях на уровне 8 баллов в 2020-2024 годы</t>
  </si>
  <si>
    <t>Приложение № 2</t>
  </si>
  <si>
    <t>Основное мероприятие 06. Подготовка и проведение Всероссийской переписи населения</t>
  </si>
  <si>
    <t>Сектор взаимодействия со средствами массовой информации - пресс-служба городского округа</t>
  </si>
  <si>
    <t xml:space="preserve">Отдел потребительского рынка и рекламы </t>
  </si>
  <si>
    <t>Организационное управление Администрации городского округа Домодедово</t>
  </si>
  <si>
    <t xml:space="preserve">Мероприятие 01.04.
Проведение капитального ремонта, технического переоснащения и благоустройства территорий учреждений в сфере молодежной политики
</t>
  </si>
  <si>
    <t>1.4.</t>
  </si>
  <si>
    <t>Итого по подпрограмме VI</t>
  </si>
  <si>
    <t>от 08.12.2021 г. № 2805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</si>
</sst>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72" fontId="2" fillId="33" borderId="0" xfId="0" applyNumberFormat="1" applyFont="1" applyFill="1" applyAlignment="1">
      <alignment/>
    </xf>
    <xf numFmtId="4" fontId="7" fillId="33" borderId="14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10" fillId="33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vertical="center" wrapText="1"/>
    </xf>
    <xf numFmtId="0" fontId="35" fillId="33" borderId="22" xfId="0" applyFont="1" applyFill="1" applyBorder="1" applyAlignment="1">
      <alignment vertical="center" wrapText="1"/>
    </xf>
    <xf numFmtId="0" fontId="35" fillId="33" borderId="23" xfId="0" applyFont="1" applyFill="1" applyBorder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5" fillId="33" borderId="15" xfId="0" applyFont="1" applyFill="1" applyBorder="1" applyAlignment="1">
      <alignment vertical="center" wrapText="1"/>
    </xf>
    <xf numFmtId="0" fontId="35" fillId="33" borderId="24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vertical="center" wrapText="1"/>
    </xf>
    <xf numFmtId="0" fontId="35" fillId="33" borderId="18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 wrapText="1"/>
    </xf>
    <xf numFmtId="172" fontId="10" fillId="33" borderId="17" xfId="0" applyNumberFormat="1" applyFont="1" applyFill="1" applyBorder="1" applyAlignment="1">
      <alignment horizontal="center" vertical="center" wrapText="1"/>
    </xf>
    <xf numFmtId="172" fontId="10" fillId="33" borderId="13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3" fillId="33" borderId="17" xfId="0" applyFont="1" applyFill="1" applyBorder="1" applyAlignment="1">
      <alignment horizontal="left" vertical="center" wrapText="1"/>
    </xf>
    <xf numFmtId="0" fontId="33" fillId="33" borderId="13" xfId="0" applyFont="1" applyFill="1" applyBorder="1" applyAlignment="1">
      <alignment horizontal="left" vertical="center" wrapText="1"/>
    </xf>
    <xf numFmtId="0" fontId="34" fillId="33" borderId="19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vertical="center" wrapText="1"/>
    </xf>
    <xf numFmtId="0" fontId="33" fillId="33" borderId="13" xfId="0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3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right" wrapText="1"/>
    </xf>
    <xf numFmtId="0" fontId="35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view="pageBreakPreview" zoomScale="75" zoomScaleNormal="75" zoomScaleSheetLayoutView="75" workbookViewId="0" topLeftCell="A1">
      <pane ySplit="14" topLeftCell="A15" activePane="bottomLeft" state="frozen"/>
      <selection pane="topLeft" activeCell="A1" sqref="A1"/>
      <selection pane="bottomLeft" activeCell="L7" sqref="L7:N7"/>
    </sheetView>
  </sheetViews>
  <sheetFormatPr defaultColWidth="8.8515625" defaultRowHeight="15"/>
  <cols>
    <col min="1" max="1" width="6.8515625" style="12" customWidth="1"/>
    <col min="2" max="2" width="29.28125" style="3" customWidth="1"/>
    <col min="3" max="3" width="15.00390625" style="3" customWidth="1"/>
    <col min="4" max="4" width="21.421875" style="3" hidden="1" customWidth="1"/>
    <col min="5" max="5" width="22.28125" style="3" customWidth="1"/>
    <col min="6" max="6" width="19.7109375" style="3" customWidth="1"/>
    <col min="7" max="7" width="15.140625" style="3" customWidth="1"/>
    <col min="8" max="8" width="14.710937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26.28125" style="3" customWidth="1"/>
    <col min="14" max="14" width="46.00390625" style="9" customWidth="1"/>
    <col min="15" max="15" width="13.28125" style="3" customWidth="1"/>
    <col min="16" max="16" width="15.00390625" style="3" customWidth="1"/>
    <col min="17" max="17" width="11.28125" style="3" customWidth="1"/>
    <col min="18" max="18" width="13.140625" style="3" customWidth="1"/>
    <col min="19" max="19" width="10.8515625" style="3" customWidth="1"/>
    <col min="20" max="16384" width="8.8515625" style="3" customWidth="1"/>
  </cols>
  <sheetData>
    <row r="1" ht="15">
      <c r="N1" s="17" t="s">
        <v>86</v>
      </c>
    </row>
    <row r="2" ht="15">
      <c r="N2" s="17" t="s">
        <v>50</v>
      </c>
    </row>
    <row r="3" ht="15">
      <c r="N3" s="17" t="s">
        <v>51</v>
      </c>
    </row>
    <row r="4" ht="15">
      <c r="N4" s="17" t="s">
        <v>94</v>
      </c>
    </row>
    <row r="5" ht="15"/>
    <row r="6" spans="8:14" ht="15.75" customHeight="1">
      <c r="H6" s="182" t="s">
        <v>53</v>
      </c>
      <c r="I6" s="183"/>
      <c r="J6" s="183"/>
      <c r="K6" s="183"/>
      <c r="L6" s="183"/>
      <c r="M6" s="183"/>
      <c r="N6" s="184"/>
    </row>
    <row r="7" spans="8:14" ht="46.5" customHeight="1">
      <c r="H7" s="56"/>
      <c r="I7" s="57"/>
      <c r="J7" s="57"/>
      <c r="K7" s="57"/>
      <c r="L7" s="182" t="s">
        <v>44</v>
      </c>
      <c r="M7" s="207"/>
      <c r="N7" s="207"/>
    </row>
    <row r="8" spans="8:14" ht="15">
      <c r="H8" s="58"/>
      <c r="I8" s="58"/>
      <c r="J8" s="182" t="s">
        <v>11</v>
      </c>
      <c r="K8" s="182"/>
      <c r="L8" s="182"/>
      <c r="M8" s="182"/>
      <c r="N8" s="182"/>
    </row>
    <row r="9" spans="8:14" ht="21" customHeight="1">
      <c r="H9" s="188"/>
      <c r="I9" s="188"/>
      <c r="J9" s="188"/>
      <c r="K9" s="188"/>
      <c r="L9" s="188"/>
      <c r="M9" s="58"/>
      <c r="N9" s="17" t="s">
        <v>52</v>
      </c>
    </row>
    <row r="10" spans="1:14" ht="18.75">
      <c r="A10" s="203" t="s">
        <v>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187"/>
      <c r="N10" s="187"/>
    </row>
    <row r="11" spans="1:14" s="4" customFormat="1" ht="30.75" customHeight="1">
      <c r="A11" s="185" t="s">
        <v>18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/>
    </row>
    <row r="12" spans="1:13" ht="10.5" customHeight="1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31"/>
    </row>
    <row r="13" spans="1:17" ht="37.5" customHeight="1">
      <c r="A13" s="133" t="s">
        <v>0</v>
      </c>
      <c r="B13" s="135" t="s">
        <v>5</v>
      </c>
      <c r="C13" s="135" t="s">
        <v>6</v>
      </c>
      <c r="D13" s="135" t="s">
        <v>3</v>
      </c>
      <c r="E13" s="137" t="s">
        <v>1</v>
      </c>
      <c r="F13" s="137" t="s">
        <v>7</v>
      </c>
      <c r="G13" s="135" t="s">
        <v>4</v>
      </c>
      <c r="H13" s="130" t="s">
        <v>8</v>
      </c>
      <c r="I13" s="131"/>
      <c r="J13" s="131"/>
      <c r="K13" s="131"/>
      <c r="L13" s="132"/>
      <c r="M13" s="135" t="s">
        <v>9</v>
      </c>
      <c r="N13" s="135" t="s">
        <v>10</v>
      </c>
      <c r="O13" s="2"/>
      <c r="P13" s="2"/>
      <c r="Q13" s="6"/>
    </row>
    <row r="14" spans="1:14" ht="133.5" customHeight="1">
      <c r="A14" s="134"/>
      <c r="B14" s="136"/>
      <c r="C14" s="136"/>
      <c r="D14" s="136"/>
      <c r="E14" s="137"/>
      <c r="F14" s="137"/>
      <c r="G14" s="136"/>
      <c r="H14" s="52" t="s">
        <v>13</v>
      </c>
      <c r="I14" s="52" t="s">
        <v>14</v>
      </c>
      <c r="J14" s="52" t="s">
        <v>15</v>
      </c>
      <c r="K14" s="52" t="s">
        <v>16</v>
      </c>
      <c r="L14" s="52" t="s">
        <v>17</v>
      </c>
      <c r="M14" s="64"/>
      <c r="N14" s="136"/>
    </row>
    <row r="15" spans="1:14" ht="22.5" customHeight="1">
      <c r="A15" s="32">
        <v>1</v>
      </c>
      <c r="B15" s="33">
        <v>2</v>
      </c>
      <c r="C15" s="33">
        <v>3</v>
      </c>
      <c r="D15" s="34">
        <v>4</v>
      </c>
      <c r="E15" s="34">
        <v>4</v>
      </c>
      <c r="F15" s="34">
        <v>5</v>
      </c>
      <c r="G15" s="34">
        <v>6</v>
      </c>
      <c r="H15" s="34">
        <v>7</v>
      </c>
      <c r="I15" s="34">
        <v>8</v>
      </c>
      <c r="J15" s="34">
        <v>9</v>
      </c>
      <c r="K15" s="34">
        <v>10</v>
      </c>
      <c r="L15" s="34">
        <v>11</v>
      </c>
      <c r="M15" s="34">
        <v>12</v>
      </c>
      <c r="N15" s="53">
        <v>13</v>
      </c>
    </row>
    <row r="16" spans="1:14" ht="42" customHeight="1">
      <c r="A16" s="138" t="s">
        <v>19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</row>
    <row r="17" spans="1:14" s="1" customFormat="1" ht="33" customHeight="1">
      <c r="A17" s="173" t="s">
        <v>20</v>
      </c>
      <c r="B17" s="122" t="s">
        <v>56</v>
      </c>
      <c r="C17" s="22" t="s">
        <v>21</v>
      </c>
      <c r="D17" s="16"/>
      <c r="E17" s="22" t="s">
        <v>22</v>
      </c>
      <c r="F17" s="60">
        <f aca="true" t="shared" si="0" ref="F17:L17">F18+F19+F20+F21</f>
        <v>94385.6</v>
      </c>
      <c r="G17" s="60">
        <f t="shared" si="0"/>
        <v>454001.4</v>
      </c>
      <c r="H17" s="60">
        <f t="shared" si="0"/>
        <v>97185.8</v>
      </c>
      <c r="I17" s="60">
        <f t="shared" si="0"/>
        <v>94163.20000000001</v>
      </c>
      <c r="J17" s="60">
        <f t="shared" si="0"/>
        <v>87550.8</v>
      </c>
      <c r="K17" s="60">
        <f t="shared" si="0"/>
        <v>87550.8</v>
      </c>
      <c r="L17" s="60">
        <f t="shared" si="0"/>
        <v>87550.8</v>
      </c>
      <c r="M17" s="81" t="s">
        <v>40</v>
      </c>
      <c r="N17" s="78" t="s">
        <v>83</v>
      </c>
    </row>
    <row r="18" spans="1:14" s="1" customFormat="1" ht="45" customHeight="1">
      <c r="A18" s="174"/>
      <c r="B18" s="123"/>
      <c r="C18" s="22" t="s">
        <v>21</v>
      </c>
      <c r="D18" s="15"/>
      <c r="E18" s="22" t="s">
        <v>23</v>
      </c>
      <c r="F18" s="60">
        <f>F23+F28+F33+F38+F43+F48+F53</f>
        <v>0</v>
      </c>
      <c r="G18" s="60">
        <f>H18+I18+J18+K18+L18</f>
        <v>0</v>
      </c>
      <c r="H18" s="60">
        <f aca="true" t="shared" si="1" ref="H18:L21">H23+H28+H33+H38+H43+H48+H53</f>
        <v>0</v>
      </c>
      <c r="I18" s="60">
        <f t="shared" si="1"/>
        <v>0</v>
      </c>
      <c r="J18" s="60">
        <f t="shared" si="1"/>
        <v>0</v>
      </c>
      <c r="K18" s="60">
        <f t="shared" si="1"/>
        <v>0</v>
      </c>
      <c r="L18" s="60">
        <f t="shared" si="1"/>
        <v>0</v>
      </c>
      <c r="M18" s="63"/>
      <c r="N18" s="79"/>
    </row>
    <row r="19" spans="1:14" s="1" customFormat="1" ht="48" customHeight="1">
      <c r="A19" s="174"/>
      <c r="B19" s="123"/>
      <c r="C19" s="22" t="s">
        <v>21</v>
      </c>
      <c r="D19" s="15"/>
      <c r="E19" s="22" t="s">
        <v>24</v>
      </c>
      <c r="F19" s="60">
        <f>F24+F29+F34+F39+F44+F49+F54</f>
        <v>0</v>
      </c>
      <c r="G19" s="60">
        <f>H19+I19+J19+K19+L19</f>
        <v>0</v>
      </c>
      <c r="H19" s="60">
        <f t="shared" si="1"/>
        <v>0</v>
      </c>
      <c r="I19" s="60">
        <f t="shared" si="1"/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3"/>
      <c r="N19" s="79"/>
    </row>
    <row r="20" spans="1:16" s="1" customFormat="1" ht="48" customHeight="1">
      <c r="A20" s="174"/>
      <c r="B20" s="123"/>
      <c r="C20" s="22" t="s">
        <v>21</v>
      </c>
      <c r="D20" s="15"/>
      <c r="E20" s="22" t="s">
        <v>25</v>
      </c>
      <c r="F20" s="60">
        <f>F25+F30+F35+F40+F45+F50+F55</f>
        <v>78634.8</v>
      </c>
      <c r="G20" s="60">
        <f>H20+I20+J20+K20+L20</f>
        <v>375247.4</v>
      </c>
      <c r="H20" s="60">
        <f t="shared" si="1"/>
        <v>81435</v>
      </c>
      <c r="I20" s="60">
        <f t="shared" si="1"/>
        <v>78412.40000000001</v>
      </c>
      <c r="J20" s="60">
        <f t="shared" si="1"/>
        <v>71800</v>
      </c>
      <c r="K20" s="60">
        <f t="shared" si="1"/>
        <v>71800</v>
      </c>
      <c r="L20" s="60">
        <f t="shared" si="1"/>
        <v>71800</v>
      </c>
      <c r="M20" s="63"/>
      <c r="N20" s="79"/>
      <c r="P20" s="7"/>
    </row>
    <row r="21" spans="1:14" s="1" customFormat="1" ht="47.25" customHeight="1">
      <c r="A21" s="175"/>
      <c r="B21" s="124"/>
      <c r="C21" s="22" t="s">
        <v>21</v>
      </c>
      <c r="D21" s="15"/>
      <c r="E21" s="22" t="s">
        <v>26</v>
      </c>
      <c r="F21" s="60">
        <f>F26+F31+F36+F41+F46+F51+F56</f>
        <v>15750.8</v>
      </c>
      <c r="G21" s="60">
        <f>H21+I21+J21+K21+L21</f>
        <v>78754</v>
      </c>
      <c r="H21" s="60">
        <f t="shared" si="1"/>
        <v>15750.8</v>
      </c>
      <c r="I21" s="60">
        <f t="shared" si="1"/>
        <v>15750.8</v>
      </c>
      <c r="J21" s="60">
        <f t="shared" si="1"/>
        <v>15750.8</v>
      </c>
      <c r="K21" s="60">
        <f t="shared" si="1"/>
        <v>15750.8</v>
      </c>
      <c r="L21" s="60">
        <f t="shared" si="1"/>
        <v>15750.8</v>
      </c>
      <c r="M21" s="64"/>
      <c r="N21" s="80"/>
    </row>
    <row r="22" spans="1:14" s="1" customFormat="1" ht="30" customHeight="1">
      <c r="A22" s="113" t="s">
        <v>27</v>
      </c>
      <c r="B22" s="127" t="s">
        <v>63</v>
      </c>
      <c r="C22" s="20" t="s">
        <v>21</v>
      </c>
      <c r="D22" s="29"/>
      <c r="E22" s="20" t="s">
        <v>22</v>
      </c>
      <c r="F22" s="24">
        <f aca="true" t="shared" si="2" ref="F22:L22">F23+F24+F25+F26</f>
        <v>75785.6</v>
      </c>
      <c r="G22" s="24">
        <f t="shared" si="2"/>
        <v>354007.65</v>
      </c>
      <c r="H22" s="24">
        <f t="shared" si="2"/>
        <v>74222.65</v>
      </c>
      <c r="I22" s="24">
        <f t="shared" si="2"/>
        <v>72932.6</v>
      </c>
      <c r="J22" s="24">
        <f t="shared" si="2"/>
        <v>68950.8</v>
      </c>
      <c r="K22" s="24">
        <f t="shared" si="2"/>
        <v>68950.8</v>
      </c>
      <c r="L22" s="24">
        <f t="shared" si="2"/>
        <v>68950.8</v>
      </c>
      <c r="M22" s="62" t="s">
        <v>40</v>
      </c>
      <c r="N22" s="65"/>
    </row>
    <row r="23" spans="1:14" s="1" customFormat="1" ht="45" customHeight="1">
      <c r="A23" s="114"/>
      <c r="B23" s="128"/>
      <c r="C23" s="20" t="s">
        <v>21</v>
      </c>
      <c r="D23" s="30"/>
      <c r="E23" s="20" t="s">
        <v>23</v>
      </c>
      <c r="F23" s="46">
        <v>0</v>
      </c>
      <c r="G23" s="46">
        <v>0</v>
      </c>
      <c r="H23" s="46">
        <v>0</v>
      </c>
      <c r="I23" s="46">
        <v>0</v>
      </c>
      <c r="J23" s="45">
        <v>0</v>
      </c>
      <c r="K23" s="46">
        <v>0</v>
      </c>
      <c r="L23" s="46">
        <v>0</v>
      </c>
      <c r="M23" s="63"/>
      <c r="N23" s="87"/>
    </row>
    <row r="24" spans="1:14" s="1" customFormat="1" ht="57.75" customHeight="1">
      <c r="A24" s="114"/>
      <c r="B24" s="128"/>
      <c r="C24" s="20" t="s">
        <v>21</v>
      </c>
      <c r="D24" s="30"/>
      <c r="E24" s="20" t="s">
        <v>24</v>
      </c>
      <c r="F24" s="46">
        <v>0</v>
      </c>
      <c r="G24" s="46">
        <v>0</v>
      </c>
      <c r="H24" s="46">
        <v>0</v>
      </c>
      <c r="I24" s="46">
        <v>0</v>
      </c>
      <c r="J24" s="45">
        <v>0</v>
      </c>
      <c r="K24" s="46">
        <v>0</v>
      </c>
      <c r="L24" s="46">
        <v>0</v>
      </c>
      <c r="M24" s="63"/>
      <c r="N24" s="87"/>
    </row>
    <row r="25" spans="1:14" s="1" customFormat="1" ht="57.75" customHeight="1">
      <c r="A25" s="114"/>
      <c r="B25" s="128"/>
      <c r="C25" s="20" t="s">
        <v>21</v>
      </c>
      <c r="D25" s="30"/>
      <c r="E25" s="20" t="s">
        <v>25</v>
      </c>
      <c r="F25" s="24">
        <f>43602.8+16732</f>
        <v>60334.8</v>
      </c>
      <c r="G25" s="24">
        <f>SUM(H25:L25)</f>
        <v>276753.65</v>
      </c>
      <c r="H25" s="24">
        <v>58771.85</v>
      </c>
      <c r="I25" s="24">
        <v>57481.8</v>
      </c>
      <c r="J25" s="24">
        <v>53500</v>
      </c>
      <c r="K25" s="24">
        <v>53500</v>
      </c>
      <c r="L25" s="24">
        <v>53500</v>
      </c>
      <c r="M25" s="63"/>
      <c r="N25" s="87"/>
    </row>
    <row r="26" spans="1:14" s="1" customFormat="1" ht="45" customHeight="1">
      <c r="A26" s="114"/>
      <c r="B26" s="128"/>
      <c r="C26" s="20" t="s">
        <v>21</v>
      </c>
      <c r="D26" s="30"/>
      <c r="E26" s="20" t="s">
        <v>26</v>
      </c>
      <c r="F26" s="24">
        <v>15450.8</v>
      </c>
      <c r="G26" s="24">
        <f>SUM(H26:L26)</f>
        <v>77254</v>
      </c>
      <c r="H26" s="24">
        <v>15450.8</v>
      </c>
      <c r="I26" s="24">
        <v>15450.8</v>
      </c>
      <c r="J26" s="24">
        <v>15450.8</v>
      </c>
      <c r="K26" s="24">
        <v>15450.8</v>
      </c>
      <c r="L26" s="24">
        <v>15450.8</v>
      </c>
      <c r="M26" s="64"/>
      <c r="N26" s="88"/>
    </row>
    <row r="27" spans="1:14" s="1" customFormat="1" ht="31.5" customHeight="1">
      <c r="A27" s="113" t="s">
        <v>28</v>
      </c>
      <c r="B27" s="127" t="s">
        <v>64</v>
      </c>
      <c r="C27" s="20" t="s">
        <v>21</v>
      </c>
      <c r="D27" s="29"/>
      <c r="E27" s="20" t="s">
        <v>22</v>
      </c>
      <c r="F27" s="25">
        <v>0</v>
      </c>
      <c r="G27" s="25">
        <f aca="true" t="shared" si="3" ref="G27:L27">G28+G29+G30+G31</f>
        <v>0</v>
      </c>
      <c r="H27" s="25">
        <f t="shared" si="3"/>
        <v>0</v>
      </c>
      <c r="I27" s="25">
        <f t="shared" si="3"/>
        <v>0</v>
      </c>
      <c r="J27" s="25">
        <f t="shared" si="3"/>
        <v>0</v>
      </c>
      <c r="K27" s="25">
        <f t="shared" si="3"/>
        <v>0</v>
      </c>
      <c r="L27" s="25">
        <f t="shared" si="3"/>
        <v>0</v>
      </c>
      <c r="M27" s="62" t="s">
        <v>40</v>
      </c>
      <c r="N27" s="65"/>
    </row>
    <row r="28" spans="1:14" s="1" customFormat="1" ht="48" customHeight="1">
      <c r="A28" s="114"/>
      <c r="B28" s="128"/>
      <c r="C28" s="20" t="s">
        <v>21</v>
      </c>
      <c r="D28" s="30"/>
      <c r="E28" s="20" t="s">
        <v>23</v>
      </c>
      <c r="F28" s="25">
        <v>0</v>
      </c>
      <c r="G28" s="25">
        <f>H28+I28+J28+K28+L28</f>
        <v>0</v>
      </c>
      <c r="H28" s="25">
        <v>0</v>
      </c>
      <c r="I28" s="25">
        <v>0</v>
      </c>
      <c r="J28" s="27">
        <v>0</v>
      </c>
      <c r="K28" s="26">
        <v>0</v>
      </c>
      <c r="L28" s="26">
        <v>0</v>
      </c>
      <c r="M28" s="63"/>
      <c r="N28" s="87"/>
    </row>
    <row r="29" spans="1:14" s="1" customFormat="1" ht="41.25" customHeight="1">
      <c r="A29" s="114"/>
      <c r="B29" s="128"/>
      <c r="C29" s="20" t="s">
        <v>21</v>
      </c>
      <c r="D29" s="30"/>
      <c r="E29" s="20" t="s">
        <v>24</v>
      </c>
      <c r="F29" s="25">
        <v>0</v>
      </c>
      <c r="G29" s="25">
        <f>H29+I29+J29+K29+L29</f>
        <v>0</v>
      </c>
      <c r="H29" s="25">
        <v>0</v>
      </c>
      <c r="I29" s="25">
        <v>0</v>
      </c>
      <c r="J29" s="27">
        <v>0</v>
      </c>
      <c r="K29" s="26">
        <v>0</v>
      </c>
      <c r="L29" s="26">
        <v>0</v>
      </c>
      <c r="M29" s="63"/>
      <c r="N29" s="87"/>
    </row>
    <row r="30" spans="1:14" s="1" customFormat="1" ht="41.25" customHeight="1">
      <c r="A30" s="114"/>
      <c r="B30" s="128"/>
      <c r="C30" s="20" t="s">
        <v>21</v>
      </c>
      <c r="D30" s="30"/>
      <c r="E30" s="20" t="s">
        <v>25</v>
      </c>
      <c r="F30" s="25">
        <v>0</v>
      </c>
      <c r="G30" s="25">
        <f>H30+I30+J30+K30+L30</f>
        <v>0</v>
      </c>
      <c r="H30" s="25">
        <v>0</v>
      </c>
      <c r="I30" s="25">
        <v>0</v>
      </c>
      <c r="J30" s="27">
        <v>0</v>
      </c>
      <c r="K30" s="26">
        <v>0</v>
      </c>
      <c r="L30" s="26">
        <v>0</v>
      </c>
      <c r="M30" s="63"/>
      <c r="N30" s="87"/>
    </row>
    <row r="31" spans="1:14" s="1" customFormat="1" ht="36.75" customHeight="1">
      <c r="A31" s="115"/>
      <c r="B31" s="129"/>
      <c r="C31" s="20" t="s">
        <v>21</v>
      </c>
      <c r="D31" s="30"/>
      <c r="E31" s="20" t="s">
        <v>26</v>
      </c>
      <c r="F31" s="25">
        <v>0</v>
      </c>
      <c r="G31" s="25">
        <f>H31+I31+J31+K31+L31</f>
        <v>0</v>
      </c>
      <c r="H31" s="25">
        <v>0</v>
      </c>
      <c r="I31" s="25">
        <v>0</v>
      </c>
      <c r="J31" s="27">
        <v>0</v>
      </c>
      <c r="K31" s="26">
        <v>0</v>
      </c>
      <c r="L31" s="26">
        <v>0</v>
      </c>
      <c r="M31" s="64"/>
      <c r="N31" s="88"/>
    </row>
    <row r="32" spans="1:14" s="1" customFormat="1" ht="28.5" customHeight="1">
      <c r="A32" s="113" t="s">
        <v>29</v>
      </c>
      <c r="B32" s="127" t="s">
        <v>65</v>
      </c>
      <c r="C32" s="20" t="s">
        <v>21</v>
      </c>
      <c r="D32" s="29"/>
      <c r="E32" s="20" t="s">
        <v>22</v>
      </c>
      <c r="F32" s="25">
        <f aca="true" t="shared" si="4" ref="F32:L32">F33+F34+F35+F36</f>
        <v>14300</v>
      </c>
      <c r="G32" s="25">
        <f t="shared" si="4"/>
        <v>77162.15</v>
      </c>
      <c r="H32" s="25">
        <f t="shared" si="4"/>
        <v>18071.55</v>
      </c>
      <c r="I32" s="25">
        <f t="shared" si="4"/>
        <v>16190.6</v>
      </c>
      <c r="J32" s="25">
        <f t="shared" si="4"/>
        <v>14300</v>
      </c>
      <c r="K32" s="25">
        <f t="shared" si="4"/>
        <v>14300</v>
      </c>
      <c r="L32" s="25">
        <f t="shared" si="4"/>
        <v>14300</v>
      </c>
      <c r="M32" s="62" t="s">
        <v>40</v>
      </c>
      <c r="N32" s="65"/>
    </row>
    <row r="33" spans="1:14" s="1" customFormat="1" ht="41.25" customHeight="1">
      <c r="A33" s="114"/>
      <c r="B33" s="128"/>
      <c r="C33" s="20" t="s">
        <v>21</v>
      </c>
      <c r="D33" s="30"/>
      <c r="E33" s="20" t="s">
        <v>23</v>
      </c>
      <c r="F33" s="25">
        <v>0</v>
      </c>
      <c r="G33" s="25">
        <f>H33+I33+J33+K33+L33</f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63"/>
      <c r="N33" s="87"/>
    </row>
    <row r="34" spans="1:14" s="1" customFormat="1" ht="41.25" customHeight="1">
      <c r="A34" s="114"/>
      <c r="B34" s="128"/>
      <c r="C34" s="20" t="s">
        <v>21</v>
      </c>
      <c r="D34" s="30"/>
      <c r="E34" s="20" t="s">
        <v>24</v>
      </c>
      <c r="F34" s="25">
        <v>0</v>
      </c>
      <c r="G34" s="25">
        <f>H34+I34+J34+K34+L34</f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63"/>
      <c r="N34" s="87"/>
    </row>
    <row r="35" spans="1:14" s="1" customFormat="1" ht="42.75" customHeight="1">
      <c r="A35" s="114"/>
      <c r="B35" s="128"/>
      <c r="C35" s="20" t="s">
        <v>21</v>
      </c>
      <c r="D35" s="30"/>
      <c r="E35" s="20" t="s">
        <v>25</v>
      </c>
      <c r="F35" s="24">
        <v>14000</v>
      </c>
      <c r="G35" s="25">
        <f>H35+I35+J35+K35+L35</f>
        <v>75662.15</v>
      </c>
      <c r="H35" s="24">
        <f>17771.55</f>
        <v>17771.55</v>
      </c>
      <c r="I35" s="24">
        <v>15890.6</v>
      </c>
      <c r="J35" s="24">
        <v>14000</v>
      </c>
      <c r="K35" s="24">
        <v>14000</v>
      </c>
      <c r="L35" s="24">
        <v>14000</v>
      </c>
      <c r="M35" s="63"/>
      <c r="N35" s="87"/>
    </row>
    <row r="36" spans="1:14" s="1" customFormat="1" ht="49.5" customHeight="1">
      <c r="A36" s="115"/>
      <c r="B36" s="129"/>
      <c r="C36" s="20" t="s">
        <v>21</v>
      </c>
      <c r="D36" s="30"/>
      <c r="E36" s="20" t="s">
        <v>26</v>
      </c>
      <c r="F36" s="24">
        <f>J36</f>
        <v>300</v>
      </c>
      <c r="G36" s="25">
        <f>H36+I36+J36+K36+L36</f>
        <v>1500</v>
      </c>
      <c r="H36" s="24">
        <v>300</v>
      </c>
      <c r="I36" s="24">
        <v>300</v>
      </c>
      <c r="J36" s="24">
        <v>300</v>
      </c>
      <c r="K36" s="24">
        <v>300</v>
      </c>
      <c r="L36" s="24">
        <v>300</v>
      </c>
      <c r="M36" s="64"/>
      <c r="N36" s="88"/>
    </row>
    <row r="37" spans="1:14" s="1" customFormat="1" ht="31.5" customHeight="1">
      <c r="A37" s="113" t="s">
        <v>30</v>
      </c>
      <c r="B37" s="127" t="s">
        <v>66</v>
      </c>
      <c r="C37" s="20" t="s">
        <v>21</v>
      </c>
      <c r="D37" s="29"/>
      <c r="E37" s="20" t="s">
        <v>22</v>
      </c>
      <c r="F37" s="25">
        <f>F38+F39+F40+F41</f>
        <v>0</v>
      </c>
      <c r="G37" s="25">
        <f aca="true" t="shared" si="5" ref="G37:L37">G38+G39+G40+G41</f>
        <v>0</v>
      </c>
      <c r="H37" s="25">
        <f t="shared" si="5"/>
        <v>0</v>
      </c>
      <c r="I37" s="25">
        <f t="shared" si="5"/>
        <v>0</v>
      </c>
      <c r="J37" s="25">
        <f t="shared" si="5"/>
        <v>0</v>
      </c>
      <c r="K37" s="25">
        <f t="shared" si="5"/>
        <v>0</v>
      </c>
      <c r="L37" s="25">
        <f t="shared" si="5"/>
        <v>0</v>
      </c>
      <c r="M37" s="62"/>
      <c r="N37" s="65"/>
    </row>
    <row r="38" spans="1:14" s="1" customFormat="1" ht="49.5" customHeight="1">
      <c r="A38" s="114"/>
      <c r="B38" s="128"/>
      <c r="C38" s="20" t="s">
        <v>21</v>
      </c>
      <c r="D38" s="30"/>
      <c r="E38" s="20" t="s">
        <v>23</v>
      </c>
      <c r="F38" s="27">
        <v>0</v>
      </c>
      <c r="G38" s="25">
        <f aca="true" t="shared" si="6" ref="G38:L38">G39+G40+G41</f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125"/>
      <c r="N38" s="87"/>
    </row>
    <row r="39" spans="1:14" s="1" customFormat="1" ht="49.5" customHeight="1">
      <c r="A39" s="114"/>
      <c r="B39" s="128"/>
      <c r="C39" s="20" t="s">
        <v>21</v>
      </c>
      <c r="D39" s="30"/>
      <c r="E39" s="20" t="s">
        <v>24</v>
      </c>
      <c r="F39" s="27">
        <v>0</v>
      </c>
      <c r="G39" s="25">
        <f>H39+I39+J39+K39+L39</f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125"/>
      <c r="N39" s="87"/>
    </row>
    <row r="40" spans="1:14" s="1" customFormat="1" ht="48.75" customHeight="1">
      <c r="A40" s="114"/>
      <c r="B40" s="128"/>
      <c r="C40" s="20" t="s">
        <v>21</v>
      </c>
      <c r="D40" s="30"/>
      <c r="E40" s="20" t="s">
        <v>25</v>
      </c>
      <c r="F40" s="27">
        <v>0</v>
      </c>
      <c r="G40" s="25">
        <f>H40+I40+J40+K40+L40</f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125"/>
      <c r="N40" s="87"/>
    </row>
    <row r="41" spans="1:14" s="1" customFormat="1" ht="56.25" customHeight="1">
      <c r="A41" s="115"/>
      <c r="B41" s="129"/>
      <c r="C41" s="20" t="s">
        <v>21</v>
      </c>
      <c r="D41" s="30"/>
      <c r="E41" s="20" t="s">
        <v>26</v>
      </c>
      <c r="F41" s="27">
        <v>0</v>
      </c>
      <c r="G41" s="25">
        <f>H41+I41+J41+K41+L41</f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126"/>
      <c r="N41" s="88"/>
    </row>
    <row r="42" spans="1:14" s="1" customFormat="1" ht="35.25" customHeight="1">
      <c r="A42" s="113" t="s">
        <v>31</v>
      </c>
      <c r="B42" s="127" t="s">
        <v>67</v>
      </c>
      <c r="C42" s="20" t="s">
        <v>21</v>
      </c>
      <c r="D42" s="29"/>
      <c r="E42" s="20" t="s">
        <v>22</v>
      </c>
      <c r="F42" s="24">
        <f>F43+F44+F45+F46</f>
        <v>4300</v>
      </c>
      <c r="G42" s="24">
        <f>H42+I42+K42+J42+L42</f>
        <v>22831.6</v>
      </c>
      <c r="H42" s="24">
        <f>H43+H44+H45+H46</f>
        <v>4891.6</v>
      </c>
      <c r="I42" s="24">
        <f>I43+I44+I45+I46</f>
        <v>5040</v>
      </c>
      <c r="J42" s="24">
        <f>J43+J44+J45+J46</f>
        <v>4300</v>
      </c>
      <c r="K42" s="24">
        <f>K43+K44+K45+K46</f>
        <v>4300</v>
      </c>
      <c r="L42" s="24">
        <f>L43+L44+L45+L46</f>
        <v>4300</v>
      </c>
      <c r="M42" s="62" t="s">
        <v>41</v>
      </c>
      <c r="N42" s="65"/>
    </row>
    <row r="43" spans="1:14" s="1" customFormat="1" ht="45" customHeight="1">
      <c r="A43" s="114"/>
      <c r="B43" s="128"/>
      <c r="C43" s="20" t="s">
        <v>21</v>
      </c>
      <c r="D43" s="30"/>
      <c r="E43" s="20" t="s">
        <v>23</v>
      </c>
      <c r="F43" s="24">
        <v>0</v>
      </c>
      <c r="G43" s="24">
        <f>H43+I43+K43+J43+L43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63"/>
      <c r="N43" s="87"/>
    </row>
    <row r="44" spans="1:14" s="1" customFormat="1" ht="45" customHeight="1">
      <c r="A44" s="114"/>
      <c r="B44" s="128"/>
      <c r="C44" s="20" t="s">
        <v>21</v>
      </c>
      <c r="D44" s="30"/>
      <c r="E44" s="20" t="s">
        <v>24</v>
      </c>
      <c r="F44" s="24">
        <v>0</v>
      </c>
      <c r="G44" s="24">
        <f>H44+I44+K44+J44+L44</f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63"/>
      <c r="N44" s="87"/>
    </row>
    <row r="45" spans="1:14" s="1" customFormat="1" ht="39" customHeight="1">
      <c r="A45" s="114"/>
      <c r="B45" s="128"/>
      <c r="C45" s="20" t="s">
        <v>21</v>
      </c>
      <c r="D45" s="30"/>
      <c r="E45" s="20" t="s">
        <v>25</v>
      </c>
      <c r="F45" s="24">
        <v>4300</v>
      </c>
      <c r="G45" s="24">
        <f>H45+I45+K45+J45+L45</f>
        <v>22831.6</v>
      </c>
      <c r="H45" s="24">
        <f>4300+700-8.4-100</f>
        <v>4891.6</v>
      </c>
      <c r="I45" s="24">
        <f>3960+1080</f>
        <v>5040</v>
      </c>
      <c r="J45" s="24">
        <v>4300</v>
      </c>
      <c r="K45" s="24">
        <v>4300</v>
      </c>
      <c r="L45" s="24">
        <v>4300</v>
      </c>
      <c r="M45" s="63"/>
      <c r="N45" s="87"/>
    </row>
    <row r="46" spans="1:14" s="1" customFormat="1" ht="49.5" customHeight="1">
      <c r="A46" s="115"/>
      <c r="B46" s="129"/>
      <c r="C46" s="20" t="s">
        <v>21</v>
      </c>
      <c r="D46" s="30"/>
      <c r="E46" s="20" t="s">
        <v>26</v>
      </c>
      <c r="F46" s="25">
        <v>0</v>
      </c>
      <c r="G46" s="24">
        <f>H46+I46+K46+J46+L46</f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64"/>
      <c r="N46" s="88"/>
    </row>
    <row r="47" spans="1:14" s="1" customFormat="1" ht="33" customHeight="1">
      <c r="A47" s="113" t="s">
        <v>32</v>
      </c>
      <c r="B47" s="127" t="s">
        <v>68</v>
      </c>
      <c r="C47" s="20" t="s">
        <v>21</v>
      </c>
      <c r="D47" s="29"/>
      <c r="E47" s="20" t="s">
        <v>22</v>
      </c>
      <c r="F47" s="25">
        <f aca="true" t="shared" si="7" ref="F47:L47">F48+F49+F50+F51</f>
        <v>0</v>
      </c>
      <c r="G47" s="25">
        <f t="shared" si="7"/>
        <v>0</v>
      </c>
      <c r="H47" s="25">
        <f t="shared" si="7"/>
        <v>0</v>
      </c>
      <c r="I47" s="25">
        <f t="shared" si="7"/>
        <v>0</v>
      </c>
      <c r="J47" s="25">
        <f t="shared" si="7"/>
        <v>0</v>
      </c>
      <c r="K47" s="25">
        <f t="shared" si="7"/>
        <v>0</v>
      </c>
      <c r="L47" s="25">
        <f t="shared" si="7"/>
        <v>0</v>
      </c>
      <c r="M47" s="62" t="s">
        <v>40</v>
      </c>
      <c r="N47" s="65"/>
    </row>
    <row r="48" spans="1:14" s="1" customFormat="1" ht="48.75" customHeight="1">
      <c r="A48" s="142"/>
      <c r="B48" s="171"/>
      <c r="C48" s="20" t="s">
        <v>21</v>
      </c>
      <c r="D48" s="30"/>
      <c r="E48" s="20" t="s">
        <v>23</v>
      </c>
      <c r="F48" s="25">
        <v>0</v>
      </c>
      <c r="G48" s="25">
        <f>H48+I48+J48+K48+L48</f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63"/>
      <c r="N48" s="63"/>
    </row>
    <row r="49" spans="1:14" s="1" customFormat="1" ht="48.75" customHeight="1">
      <c r="A49" s="142"/>
      <c r="B49" s="171"/>
      <c r="C49" s="20" t="s">
        <v>21</v>
      </c>
      <c r="D49" s="30"/>
      <c r="E49" s="20" t="s">
        <v>24</v>
      </c>
      <c r="F49" s="27">
        <v>0</v>
      </c>
      <c r="G49" s="25">
        <f>H49+I49+J49+K49+L49</f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63"/>
      <c r="N49" s="63"/>
    </row>
    <row r="50" spans="1:14" s="1" customFormat="1" ht="44.25" customHeight="1">
      <c r="A50" s="142"/>
      <c r="B50" s="171"/>
      <c r="C50" s="20" t="s">
        <v>21</v>
      </c>
      <c r="D50" s="30"/>
      <c r="E50" s="20" t="s">
        <v>25</v>
      </c>
      <c r="F50" s="24">
        <v>0</v>
      </c>
      <c r="G50" s="25">
        <f>H50+I50+J50+K50+L50</f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63"/>
      <c r="N50" s="63"/>
    </row>
    <row r="51" spans="1:14" s="1" customFormat="1" ht="36" customHeight="1">
      <c r="A51" s="143"/>
      <c r="B51" s="172"/>
      <c r="C51" s="20" t="s">
        <v>21</v>
      </c>
      <c r="D51" s="30"/>
      <c r="E51" s="20" t="s">
        <v>26</v>
      </c>
      <c r="F51" s="27">
        <v>0</v>
      </c>
      <c r="G51" s="25">
        <f>H51+I51+J51+K51+L51</f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64"/>
      <c r="N51" s="64"/>
    </row>
    <row r="52" spans="1:14" s="1" customFormat="1" ht="36" customHeight="1">
      <c r="A52" s="75">
        <v>1.7</v>
      </c>
      <c r="B52" s="127" t="s">
        <v>69</v>
      </c>
      <c r="C52" s="20" t="s">
        <v>21</v>
      </c>
      <c r="D52" s="29"/>
      <c r="E52" s="20" t="s">
        <v>22</v>
      </c>
      <c r="F52" s="27">
        <f aca="true" t="shared" si="8" ref="F52:L52">F53+F54+F55+F56</f>
        <v>0</v>
      </c>
      <c r="G52" s="25">
        <f t="shared" si="8"/>
        <v>0</v>
      </c>
      <c r="H52" s="25">
        <f t="shared" si="8"/>
        <v>0</v>
      </c>
      <c r="I52" s="25">
        <f t="shared" si="8"/>
        <v>0</v>
      </c>
      <c r="J52" s="25">
        <f t="shared" si="8"/>
        <v>0</v>
      </c>
      <c r="K52" s="25">
        <f t="shared" si="8"/>
        <v>0</v>
      </c>
      <c r="L52" s="25">
        <f t="shared" si="8"/>
        <v>0</v>
      </c>
      <c r="M52" s="141"/>
      <c r="N52" s="119"/>
    </row>
    <row r="53" spans="1:14" s="1" customFormat="1" ht="45.75" customHeight="1">
      <c r="A53" s="76"/>
      <c r="B53" s="128"/>
      <c r="C53" s="20" t="s">
        <v>21</v>
      </c>
      <c r="D53" s="30"/>
      <c r="E53" s="20" t="s">
        <v>23</v>
      </c>
      <c r="F53" s="27">
        <v>0</v>
      </c>
      <c r="G53" s="25">
        <f>H53+I53+J53+K53+L53</f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63"/>
      <c r="N53" s="120"/>
    </row>
    <row r="54" spans="1:14" s="1" customFormat="1" ht="36" customHeight="1">
      <c r="A54" s="76"/>
      <c r="B54" s="128"/>
      <c r="C54" s="20" t="s">
        <v>21</v>
      </c>
      <c r="D54" s="30"/>
      <c r="E54" s="20" t="s">
        <v>24</v>
      </c>
      <c r="F54" s="27">
        <v>0</v>
      </c>
      <c r="G54" s="25">
        <f>H54+I54+J54+K54+L54</f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63"/>
      <c r="N54" s="120"/>
    </row>
    <row r="55" spans="1:14" s="1" customFormat="1" ht="54.75" customHeight="1">
      <c r="A55" s="76"/>
      <c r="B55" s="128"/>
      <c r="C55" s="20" t="s">
        <v>21</v>
      </c>
      <c r="D55" s="30"/>
      <c r="E55" s="20" t="s">
        <v>25</v>
      </c>
      <c r="F55" s="27">
        <v>0</v>
      </c>
      <c r="G55" s="25">
        <f>H55+I55+J55+K55+L55</f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63"/>
      <c r="N55" s="120"/>
    </row>
    <row r="56" spans="1:14" s="1" customFormat="1" ht="36" customHeight="1">
      <c r="A56" s="77"/>
      <c r="B56" s="129"/>
      <c r="C56" s="20" t="s">
        <v>21</v>
      </c>
      <c r="D56" s="30"/>
      <c r="E56" s="20" t="s">
        <v>26</v>
      </c>
      <c r="F56" s="27">
        <v>0</v>
      </c>
      <c r="G56" s="25">
        <f>H56+I56+J56+K56+L56</f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64"/>
      <c r="N56" s="121"/>
    </row>
    <row r="57" spans="1:14" s="1" customFormat="1" ht="36" customHeight="1">
      <c r="A57" s="72">
        <v>2</v>
      </c>
      <c r="B57" s="122" t="s">
        <v>57</v>
      </c>
      <c r="C57" s="22" t="s">
        <v>21</v>
      </c>
      <c r="D57" s="16"/>
      <c r="E57" s="22" t="s">
        <v>22</v>
      </c>
      <c r="F57" s="40">
        <f aca="true" t="shared" si="9" ref="F57:L57">F58+F59+F60+F61</f>
        <v>0</v>
      </c>
      <c r="G57" s="28">
        <f t="shared" si="9"/>
        <v>0</v>
      </c>
      <c r="H57" s="28">
        <f t="shared" si="9"/>
        <v>0</v>
      </c>
      <c r="I57" s="28">
        <f t="shared" si="9"/>
        <v>0</v>
      </c>
      <c r="J57" s="28">
        <f t="shared" si="9"/>
        <v>0</v>
      </c>
      <c r="K57" s="28">
        <f t="shared" si="9"/>
        <v>0</v>
      </c>
      <c r="L57" s="28">
        <f t="shared" si="9"/>
        <v>0</v>
      </c>
      <c r="M57" s="199" t="s">
        <v>43</v>
      </c>
      <c r="N57" s="189" t="s">
        <v>85</v>
      </c>
    </row>
    <row r="58" spans="1:14" s="1" customFormat="1" ht="48" customHeight="1">
      <c r="A58" s="73"/>
      <c r="B58" s="123"/>
      <c r="C58" s="22" t="s">
        <v>21</v>
      </c>
      <c r="D58" s="15"/>
      <c r="E58" s="22" t="s">
        <v>23</v>
      </c>
      <c r="F58" s="40">
        <f>F63+F68</f>
        <v>0</v>
      </c>
      <c r="G58" s="40">
        <f>H58+I58+J58+K58+L58</f>
        <v>0</v>
      </c>
      <c r="H58" s="40">
        <f aca="true" t="shared" si="10" ref="H58:L61">H63+H68</f>
        <v>0</v>
      </c>
      <c r="I58" s="40">
        <f t="shared" si="10"/>
        <v>0</v>
      </c>
      <c r="J58" s="40">
        <f t="shared" si="10"/>
        <v>0</v>
      </c>
      <c r="K58" s="40">
        <f t="shared" si="10"/>
        <v>0</v>
      </c>
      <c r="L58" s="40">
        <f t="shared" si="10"/>
        <v>0</v>
      </c>
      <c r="M58" s="199"/>
      <c r="N58" s="99"/>
    </row>
    <row r="59" spans="1:14" s="1" customFormat="1" ht="44.25" customHeight="1">
      <c r="A59" s="73"/>
      <c r="B59" s="123"/>
      <c r="C59" s="22" t="s">
        <v>21</v>
      </c>
      <c r="D59" s="15"/>
      <c r="E59" s="22" t="s">
        <v>24</v>
      </c>
      <c r="F59" s="40">
        <f>F64+F69</f>
        <v>0</v>
      </c>
      <c r="G59" s="40">
        <f>H59+I59+J59+K59+L59</f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199"/>
      <c r="N59" s="99"/>
    </row>
    <row r="60" spans="1:14" s="1" customFormat="1" ht="45" customHeight="1">
      <c r="A60" s="73"/>
      <c r="B60" s="123"/>
      <c r="C60" s="22" t="s">
        <v>21</v>
      </c>
      <c r="D60" s="15"/>
      <c r="E60" s="22" t="s">
        <v>25</v>
      </c>
      <c r="F60" s="40">
        <f>F65+F70</f>
        <v>0</v>
      </c>
      <c r="G60" s="40">
        <f>H60+I60+J60+K60+L60</f>
        <v>0</v>
      </c>
      <c r="H60" s="40">
        <f t="shared" si="10"/>
        <v>0</v>
      </c>
      <c r="I60" s="40">
        <f t="shared" si="10"/>
        <v>0</v>
      </c>
      <c r="J60" s="40">
        <f t="shared" si="10"/>
        <v>0</v>
      </c>
      <c r="K60" s="40">
        <f t="shared" si="10"/>
        <v>0</v>
      </c>
      <c r="L60" s="40">
        <f t="shared" si="10"/>
        <v>0</v>
      </c>
      <c r="M60" s="199"/>
      <c r="N60" s="99"/>
    </row>
    <row r="61" spans="1:14" s="1" customFormat="1" ht="36" customHeight="1">
      <c r="A61" s="74"/>
      <c r="B61" s="124"/>
      <c r="C61" s="22" t="s">
        <v>21</v>
      </c>
      <c r="D61" s="15"/>
      <c r="E61" s="22" t="s">
        <v>26</v>
      </c>
      <c r="F61" s="40">
        <f>F66+F71</f>
        <v>0</v>
      </c>
      <c r="G61" s="40">
        <f>H61+I61+J61+K61+L61</f>
        <v>0</v>
      </c>
      <c r="H61" s="40">
        <f t="shared" si="10"/>
        <v>0</v>
      </c>
      <c r="I61" s="40">
        <f t="shared" si="10"/>
        <v>0</v>
      </c>
      <c r="J61" s="40">
        <f t="shared" si="10"/>
        <v>0</v>
      </c>
      <c r="K61" s="40">
        <f t="shared" si="10"/>
        <v>0</v>
      </c>
      <c r="L61" s="40">
        <f t="shared" si="10"/>
        <v>0</v>
      </c>
      <c r="M61" s="200"/>
      <c r="N61" s="99"/>
    </row>
    <row r="62" spans="1:14" s="1" customFormat="1" ht="36" customHeight="1">
      <c r="A62" s="75">
        <v>2.1</v>
      </c>
      <c r="B62" s="127" t="s">
        <v>70</v>
      </c>
      <c r="C62" s="20" t="s">
        <v>21</v>
      </c>
      <c r="D62" s="29"/>
      <c r="E62" s="20" t="s">
        <v>22</v>
      </c>
      <c r="F62" s="27">
        <f aca="true" t="shared" si="11" ref="F62:L62">F63+F64+F65+F66</f>
        <v>0</v>
      </c>
      <c r="G62" s="25">
        <f t="shared" si="11"/>
        <v>0</v>
      </c>
      <c r="H62" s="25">
        <f t="shared" si="11"/>
        <v>0</v>
      </c>
      <c r="I62" s="25">
        <f t="shared" si="11"/>
        <v>0</v>
      </c>
      <c r="J62" s="25">
        <f t="shared" si="11"/>
        <v>0</v>
      </c>
      <c r="K62" s="25">
        <f t="shared" si="11"/>
        <v>0</v>
      </c>
      <c r="L62" s="25">
        <f t="shared" si="11"/>
        <v>0</v>
      </c>
      <c r="M62" s="197" t="s">
        <v>88</v>
      </c>
      <c r="N62" s="119"/>
    </row>
    <row r="63" spans="1:14" s="1" customFormat="1" ht="42" customHeight="1">
      <c r="A63" s="76"/>
      <c r="B63" s="128"/>
      <c r="C63" s="20" t="s">
        <v>21</v>
      </c>
      <c r="D63" s="30"/>
      <c r="E63" s="20" t="s">
        <v>23</v>
      </c>
      <c r="F63" s="27">
        <v>0</v>
      </c>
      <c r="G63" s="25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198"/>
      <c r="N63" s="120"/>
    </row>
    <row r="64" spans="1:14" s="1" customFormat="1" ht="36" customHeight="1">
      <c r="A64" s="76"/>
      <c r="B64" s="128"/>
      <c r="C64" s="20" t="s">
        <v>21</v>
      </c>
      <c r="D64" s="30"/>
      <c r="E64" s="20" t="s">
        <v>24</v>
      </c>
      <c r="F64" s="27">
        <v>0</v>
      </c>
      <c r="G64" s="25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198"/>
      <c r="N64" s="120"/>
    </row>
    <row r="65" spans="1:14" s="1" customFormat="1" ht="50.25" customHeight="1">
      <c r="A65" s="76"/>
      <c r="B65" s="128"/>
      <c r="C65" s="20" t="s">
        <v>21</v>
      </c>
      <c r="D65" s="30"/>
      <c r="E65" s="20" t="s">
        <v>25</v>
      </c>
      <c r="F65" s="27">
        <v>0</v>
      </c>
      <c r="G65" s="25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198"/>
      <c r="N65" s="120"/>
    </row>
    <row r="66" spans="1:14" s="1" customFormat="1" ht="36" customHeight="1">
      <c r="A66" s="77"/>
      <c r="B66" s="129"/>
      <c r="C66" s="20" t="s">
        <v>21</v>
      </c>
      <c r="D66" s="30"/>
      <c r="E66" s="20" t="s">
        <v>26</v>
      </c>
      <c r="F66" s="27">
        <v>0</v>
      </c>
      <c r="G66" s="25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198"/>
      <c r="N66" s="121"/>
    </row>
    <row r="67" spans="1:14" s="1" customFormat="1" ht="36" customHeight="1">
      <c r="A67" s="75">
        <v>2.2</v>
      </c>
      <c r="B67" s="127" t="s">
        <v>71</v>
      </c>
      <c r="C67" s="20" t="s">
        <v>21</v>
      </c>
      <c r="D67" s="29"/>
      <c r="E67" s="20" t="s">
        <v>22</v>
      </c>
      <c r="F67" s="27">
        <f>F68+F69+F70+F71</f>
        <v>0</v>
      </c>
      <c r="G67" s="27">
        <f aca="true" t="shared" si="12" ref="G67:L67">G68+G69+G70+G71</f>
        <v>0</v>
      </c>
      <c r="H67" s="27">
        <f t="shared" si="12"/>
        <v>0</v>
      </c>
      <c r="I67" s="27">
        <f t="shared" si="12"/>
        <v>0</v>
      </c>
      <c r="J67" s="27">
        <f t="shared" si="12"/>
        <v>0</v>
      </c>
      <c r="K67" s="27">
        <f t="shared" si="12"/>
        <v>0</v>
      </c>
      <c r="L67" s="27">
        <f t="shared" si="12"/>
        <v>0</v>
      </c>
      <c r="M67" s="195" t="s">
        <v>88</v>
      </c>
      <c r="N67" s="50"/>
    </row>
    <row r="68" spans="1:14" s="1" customFormat="1" ht="41.25" customHeight="1">
      <c r="A68" s="76"/>
      <c r="B68" s="128"/>
      <c r="C68" s="20" t="s">
        <v>21</v>
      </c>
      <c r="D68" s="30"/>
      <c r="E68" s="20" t="s">
        <v>23</v>
      </c>
      <c r="F68" s="27">
        <v>0</v>
      </c>
      <c r="G68" s="25">
        <f>H68+I68+J68+K68+L68</f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195"/>
      <c r="N68" s="50"/>
    </row>
    <row r="69" spans="1:14" s="1" customFormat="1" ht="51.75" customHeight="1">
      <c r="A69" s="76"/>
      <c r="B69" s="128"/>
      <c r="C69" s="20" t="s">
        <v>21</v>
      </c>
      <c r="D69" s="30"/>
      <c r="E69" s="20" t="s">
        <v>24</v>
      </c>
      <c r="F69" s="27">
        <v>0</v>
      </c>
      <c r="G69" s="25">
        <f>H69+I69+J69+K69+L69</f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195"/>
      <c r="N69" s="50"/>
    </row>
    <row r="70" spans="1:14" s="1" customFormat="1" ht="61.5" customHeight="1">
      <c r="A70" s="76"/>
      <c r="B70" s="128"/>
      <c r="C70" s="20" t="s">
        <v>21</v>
      </c>
      <c r="D70" s="30"/>
      <c r="E70" s="20" t="s">
        <v>25</v>
      </c>
      <c r="F70" s="27">
        <v>0</v>
      </c>
      <c r="G70" s="25">
        <f>H70+I70+J70+K70+L70</f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195"/>
      <c r="N70" s="50"/>
    </row>
    <row r="71" spans="1:14" s="1" customFormat="1" ht="37.5" customHeight="1">
      <c r="A71" s="77"/>
      <c r="B71" s="129"/>
      <c r="C71" s="20" t="s">
        <v>21</v>
      </c>
      <c r="D71" s="30"/>
      <c r="E71" s="20" t="s">
        <v>26</v>
      </c>
      <c r="F71" s="27">
        <v>0</v>
      </c>
      <c r="G71" s="25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196"/>
      <c r="N71" s="50"/>
    </row>
    <row r="72" spans="1:14" s="1" customFormat="1" ht="30.75" customHeight="1">
      <c r="A72" s="72">
        <v>3</v>
      </c>
      <c r="B72" s="122" t="s">
        <v>58</v>
      </c>
      <c r="C72" s="22" t="s">
        <v>21</v>
      </c>
      <c r="D72" s="16"/>
      <c r="E72" s="22" t="s">
        <v>22</v>
      </c>
      <c r="F72" s="40">
        <f>F73+F74+F75+F76</f>
        <v>7404.3</v>
      </c>
      <c r="G72" s="40">
        <f aca="true" t="shared" si="13" ref="G72:L72">G73+G74+G75+G76</f>
        <v>20801.6</v>
      </c>
      <c r="H72" s="40">
        <f t="shared" si="13"/>
        <v>4100</v>
      </c>
      <c r="I72" s="40">
        <f t="shared" si="13"/>
        <v>4175.4</v>
      </c>
      <c r="J72" s="40">
        <f t="shared" si="13"/>
        <v>4175.4</v>
      </c>
      <c r="K72" s="40">
        <f t="shared" si="13"/>
        <v>4175.4</v>
      </c>
      <c r="L72" s="40">
        <f t="shared" si="13"/>
        <v>4175.4</v>
      </c>
      <c r="M72" s="192" t="s">
        <v>89</v>
      </c>
      <c r="N72" s="190" t="s">
        <v>39</v>
      </c>
    </row>
    <row r="73" spans="1:14" s="1" customFormat="1" ht="48" customHeight="1">
      <c r="A73" s="73"/>
      <c r="B73" s="123"/>
      <c r="C73" s="22" t="s">
        <v>21</v>
      </c>
      <c r="D73" s="15"/>
      <c r="E73" s="22" t="s">
        <v>23</v>
      </c>
      <c r="F73" s="40">
        <f>F78+F83+F88+F93</f>
        <v>0</v>
      </c>
      <c r="G73" s="40">
        <f aca="true" t="shared" si="14" ref="G73:L73">G78+G83+G88+G93</f>
        <v>0</v>
      </c>
      <c r="H73" s="40">
        <f t="shared" si="14"/>
        <v>0</v>
      </c>
      <c r="I73" s="40">
        <f t="shared" si="14"/>
        <v>0</v>
      </c>
      <c r="J73" s="40">
        <f t="shared" si="14"/>
        <v>0</v>
      </c>
      <c r="K73" s="40">
        <f t="shared" si="14"/>
        <v>0</v>
      </c>
      <c r="L73" s="40">
        <f t="shared" si="14"/>
        <v>0</v>
      </c>
      <c r="M73" s="193"/>
      <c r="N73" s="189"/>
    </row>
    <row r="74" spans="1:14" s="1" customFormat="1" ht="48.75" customHeight="1">
      <c r="A74" s="73"/>
      <c r="B74" s="123"/>
      <c r="C74" s="22" t="s">
        <v>21</v>
      </c>
      <c r="D74" s="15"/>
      <c r="E74" s="22" t="s">
        <v>24</v>
      </c>
      <c r="F74" s="40">
        <f>F79+F84+F89+F94</f>
        <v>0</v>
      </c>
      <c r="G74" s="40">
        <f aca="true" t="shared" si="15" ref="G74:L74">G79+G84+G89+G94</f>
        <v>0</v>
      </c>
      <c r="H74" s="40">
        <f t="shared" si="15"/>
        <v>0</v>
      </c>
      <c r="I74" s="40">
        <f t="shared" si="15"/>
        <v>0</v>
      </c>
      <c r="J74" s="40">
        <f t="shared" si="15"/>
        <v>0</v>
      </c>
      <c r="K74" s="40">
        <f t="shared" si="15"/>
        <v>0</v>
      </c>
      <c r="L74" s="40">
        <f t="shared" si="15"/>
        <v>0</v>
      </c>
      <c r="M74" s="193"/>
      <c r="N74" s="189"/>
    </row>
    <row r="75" spans="1:14" s="1" customFormat="1" ht="45.75" customHeight="1">
      <c r="A75" s="73"/>
      <c r="B75" s="123"/>
      <c r="C75" s="22" t="s">
        <v>21</v>
      </c>
      <c r="D75" s="15"/>
      <c r="E75" s="22" t="s">
        <v>25</v>
      </c>
      <c r="F75" s="60">
        <f>F80+F85+F90+F95</f>
        <v>3604</v>
      </c>
      <c r="G75" s="60">
        <f aca="true" t="shared" si="16" ref="G75:L75">G80+G85+G90+G95</f>
        <v>20801.6</v>
      </c>
      <c r="H75" s="60">
        <f t="shared" si="16"/>
        <v>4100</v>
      </c>
      <c r="I75" s="60">
        <f t="shared" si="16"/>
        <v>4175.4</v>
      </c>
      <c r="J75" s="60">
        <f t="shared" si="16"/>
        <v>4175.4</v>
      </c>
      <c r="K75" s="60">
        <f t="shared" si="16"/>
        <v>4175.4</v>
      </c>
      <c r="L75" s="60">
        <f t="shared" si="16"/>
        <v>4175.4</v>
      </c>
      <c r="M75" s="193"/>
      <c r="N75" s="189"/>
    </row>
    <row r="76" spans="1:14" s="1" customFormat="1" ht="39" customHeight="1">
      <c r="A76" s="74"/>
      <c r="B76" s="124"/>
      <c r="C76" s="22" t="s">
        <v>21</v>
      </c>
      <c r="D76" s="15"/>
      <c r="E76" s="22" t="s">
        <v>26</v>
      </c>
      <c r="F76" s="60">
        <f>F81+F86+F91+F96</f>
        <v>3800.3</v>
      </c>
      <c r="G76" s="60">
        <f aca="true" t="shared" si="17" ref="G76:L76">G81+G86+G91+G96</f>
        <v>0</v>
      </c>
      <c r="H76" s="60">
        <f t="shared" si="17"/>
        <v>0</v>
      </c>
      <c r="I76" s="60">
        <f t="shared" si="17"/>
        <v>0</v>
      </c>
      <c r="J76" s="60">
        <f t="shared" si="17"/>
        <v>0</v>
      </c>
      <c r="K76" s="60">
        <f t="shared" si="17"/>
        <v>0</v>
      </c>
      <c r="L76" s="60">
        <f t="shared" si="17"/>
        <v>0</v>
      </c>
      <c r="M76" s="194"/>
      <c r="N76" s="191"/>
    </row>
    <row r="77" spans="1:14" s="1" customFormat="1" ht="24" customHeight="1">
      <c r="A77" s="75">
        <v>3.1</v>
      </c>
      <c r="B77" s="127" t="s">
        <v>72</v>
      </c>
      <c r="C77" s="20" t="s">
        <v>21</v>
      </c>
      <c r="D77" s="29"/>
      <c r="E77" s="20" t="s">
        <v>22</v>
      </c>
      <c r="F77" s="24">
        <f>F78+F79+F80+F81</f>
        <v>1652</v>
      </c>
      <c r="G77" s="25">
        <f>H77+I77+J77+L77+K77</f>
        <v>9230.8</v>
      </c>
      <c r="H77" s="27">
        <f>H78+H79+H80+H81</f>
        <v>1656</v>
      </c>
      <c r="I77" s="27">
        <f>I78+I79+I80+I81</f>
        <v>1893.7</v>
      </c>
      <c r="J77" s="27">
        <f>J78+J79+J80+J81</f>
        <v>1893.7</v>
      </c>
      <c r="K77" s="27">
        <f>K78+K79+K80+K81</f>
        <v>1893.7</v>
      </c>
      <c r="L77" s="27">
        <f>L78+L79+L80+L81</f>
        <v>1893.7</v>
      </c>
      <c r="M77" s="141" t="s">
        <v>89</v>
      </c>
      <c r="N77" s="119"/>
    </row>
    <row r="78" spans="1:14" s="1" customFormat="1" ht="45" customHeight="1">
      <c r="A78" s="76"/>
      <c r="B78" s="128"/>
      <c r="C78" s="20" t="s">
        <v>21</v>
      </c>
      <c r="D78" s="30"/>
      <c r="E78" s="20" t="s">
        <v>23</v>
      </c>
      <c r="F78" s="24">
        <v>0</v>
      </c>
      <c r="G78" s="25">
        <f>H78+I78+J78+K78+L78</f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63"/>
      <c r="N78" s="120"/>
    </row>
    <row r="79" spans="1:14" s="1" customFormat="1" ht="35.25" customHeight="1">
      <c r="A79" s="76"/>
      <c r="B79" s="128"/>
      <c r="C79" s="20" t="s">
        <v>21</v>
      </c>
      <c r="D79" s="30"/>
      <c r="E79" s="20" t="s">
        <v>24</v>
      </c>
      <c r="F79" s="24">
        <v>0</v>
      </c>
      <c r="G79" s="25">
        <f>H79+I79+J79+K79+L79</f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63"/>
      <c r="N79" s="120"/>
    </row>
    <row r="80" spans="1:14" s="1" customFormat="1" ht="47.25" customHeight="1">
      <c r="A80" s="76"/>
      <c r="B80" s="128"/>
      <c r="C80" s="20" t="s">
        <v>21</v>
      </c>
      <c r="D80" s="30"/>
      <c r="E80" s="20" t="s">
        <v>25</v>
      </c>
      <c r="F80" s="24">
        <v>1652</v>
      </c>
      <c r="G80" s="24">
        <f>H80+I80+J80+L80+K80</f>
        <v>9230.8</v>
      </c>
      <c r="H80" s="24">
        <v>1656</v>
      </c>
      <c r="I80" s="24">
        <v>1893.7</v>
      </c>
      <c r="J80" s="24">
        <v>1893.7</v>
      </c>
      <c r="K80" s="24">
        <v>1893.7</v>
      </c>
      <c r="L80" s="24">
        <v>1893.7</v>
      </c>
      <c r="M80" s="63"/>
      <c r="N80" s="120"/>
    </row>
    <row r="81" spans="1:14" s="1" customFormat="1" ht="31.5" customHeight="1">
      <c r="A81" s="77"/>
      <c r="B81" s="129"/>
      <c r="C81" s="20" t="s">
        <v>21</v>
      </c>
      <c r="D81" s="30"/>
      <c r="E81" s="20" t="s">
        <v>26</v>
      </c>
      <c r="F81" s="24">
        <v>0</v>
      </c>
      <c r="G81" s="25">
        <f>H81+I81+K81+L81+J81</f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64"/>
      <c r="N81" s="121"/>
    </row>
    <row r="82" spans="1:14" s="1" customFormat="1" ht="47.25" customHeight="1">
      <c r="A82" s="75">
        <v>3.2</v>
      </c>
      <c r="B82" s="127" t="s">
        <v>73</v>
      </c>
      <c r="C82" s="20" t="s">
        <v>21</v>
      </c>
      <c r="D82" s="29"/>
      <c r="E82" s="20" t="s">
        <v>22</v>
      </c>
      <c r="F82" s="24">
        <f>F83+F84+F85+F86</f>
        <v>5652.3</v>
      </c>
      <c r="G82" s="24">
        <f aca="true" t="shared" si="18" ref="G82:L82">G83+G84+G85+G86</f>
        <v>11070.8</v>
      </c>
      <c r="H82" s="24">
        <f t="shared" si="18"/>
        <v>2344</v>
      </c>
      <c r="I82" s="24">
        <f t="shared" si="18"/>
        <v>2181.7</v>
      </c>
      <c r="J82" s="24">
        <f t="shared" si="18"/>
        <v>2181.7</v>
      </c>
      <c r="K82" s="24">
        <f t="shared" si="18"/>
        <v>2181.7</v>
      </c>
      <c r="L82" s="24">
        <f t="shared" si="18"/>
        <v>2181.7</v>
      </c>
      <c r="M82" s="141" t="s">
        <v>89</v>
      </c>
      <c r="N82" s="119"/>
    </row>
    <row r="83" spans="1:14" s="1" customFormat="1" ht="47.25" customHeight="1">
      <c r="A83" s="76"/>
      <c r="B83" s="128"/>
      <c r="C83" s="20" t="s">
        <v>21</v>
      </c>
      <c r="D83" s="30"/>
      <c r="E83" s="20" t="s">
        <v>23</v>
      </c>
      <c r="F83" s="24">
        <v>0</v>
      </c>
      <c r="G83" s="25">
        <f>H83+I83+J83+K83+L83</f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63"/>
      <c r="N83" s="120"/>
    </row>
    <row r="84" spans="1:14" s="1" customFormat="1" ht="33" customHeight="1">
      <c r="A84" s="76"/>
      <c r="B84" s="128"/>
      <c r="C84" s="20" t="s">
        <v>21</v>
      </c>
      <c r="D84" s="30"/>
      <c r="E84" s="20" t="s">
        <v>24</v>
      </c>
      <c r="F84" s="24">
        <v>0</v>
      </c>
      <c r="G84" s="25">
        <f>H84+I84+J84+K84+L84</f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63"/>
      <c r="N84" s="120"/>
    </row>
    <row r="85" spans="1:14" s="1" customFormat="1" ht="47.25" customHeight="1">
      <c r="A85" s="76"/>
      <c r="B85" s="128"/>
      <c r="C85" s="20" t="s">
        <v>21</v>
      </c>
      <c r="D85" s="30"/>
      <c r="E85" s="20" t="s">
        <v>25</v>
      </c>
      <c r="F85" s="24">
        <v>1852</v>
      </c>
      <c r="G85" s="25">
        <f>H85+I85+J85+K85+L85</f>
        <v>11070.8</v>
      </c>
      <c r="H85" s="24">
        <v>2344</v>
      </c>
      <c r="I85" s="24">
        <v>2181.7</v>
      </c>
      <c r="J85" s="24">
        <v>2181.7</v>
      </c>
      <c r="K85" s="24">
        <v>2181.7</v>
      </c>
      <c r="L85" s="24">
        <v>2181.7</v>
      </c>
      <c r="M85" s="63"/>
      <c r="N85" s="120"/>
    </row>
    <row r="86" spans="1:14" s="1" customFormat="1" ht="47.25" customHeight="1">
      <c r="A86" s="77"/>
      <c r="B86" s="129"/>
      <c r="C86" s="20" t="s">
        <v>21</v>
      </c>
      <c r="D86" s="30"/>
      <c r="E86" s="20" t="s">
        <v>26</v>
      </c>
      <c r="F86" s="51">
        <v>3800.3</v>
      </c>
      <c r="G86" s="25">
        <f>H86+I86+J86+K86+L86</f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63"/>
      <c r="N86" s="121"/>
    </row>
    <row r="87" spans="1:14" s="1" customFormat="1" ht="31.5" customHeight="1">
      <c r="A87" s="75">
        <v>3.3</v>
      </c>
      <c r="B87" s="127" t="s">
        <v>74</v>
      </c>
      <c r="C87" s="20" t="s">
        <v>21</v>
      </c>
      <c r="D87" s="29"/>
      <c r="E87" s="20" t="s">
        <v>22</v>
      </c>
      <c r="F87" s="51">
        <f aca="true" t="shared" si="19" ref="F87:L87">F88+F89+F90+F91</f>
        <v>100</v>
      </c>
      <c r="G87" s="25">
        <f t="shared" si="19"/>
        <v>500</v>
      </c>
      <c r="H87" s="25">
        <f t="shared" si="19"/>
        <v>100</v>
      </c>
      <c r="I87" s="25">
        <f t="shared" si="19"/>
        <v>100</v>
      </c>
      <c r="J87" s="25">
        <f t="shared" si="19"/>
        <v>100</v>
      </c>
      <c r="K87" s="25">
        <f t="shared" si="19"/>
        <v>100</v>
      </c>
      <c r="L87" s="25">
        <f t="shared" si="19"/>
        <v>100</v>
      </c>
      <c r="M87" s="141" t="s">
        <v>89</v>
      </c>
      <c r="N87" s="119"/>
    </row>
    <row r="88" spans="1:14" s="1" customFormat="1" ht="43.5" customHeight="1">
      <c r="A88" s="76"/>
      <c r="B88" s="128"/>
      <c r="C88" s="20" t="s">
        <v>21</v>
      </c>
      <c r="D88" s="30"/>
      <c r="E88" s="20" t="s">
        <v>23</v>
      </c>
      <c r="F88" s="51">
        <v>0</v>
      </c>
      <c r="G88" s="25">
        <f>H88+I88+J88+K88+L88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63"/>
      <c r="N88" s="120"/>
    </row>
    <row r="89" spans="1:14" s="1" customFormat="1" ht="35.25" customHeight="1">
      <c r="A89" s="76"/>
      <c r="B89" s="128"/>
      <c r="C89" s="20" t="s">
        <v>21</v>
      </c>
      <c r="D89" s="30"/>
      <c r="E89" s="20" t="s">
        <v>24</v>
      </c>
      <c r="F89" s="24">
        <v>0</v>
      </c>
      <c r="G89" s="25">
        <f>H89+I89+J89+K89+L89</f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63"/>
      <c r="N89" s="120"/>
    </row>
    <row r="90" spans="1:14" s="1" customFormat="1" ht="44.25" customHeight="1">
      <c r="A90" s="76"/>
      <c r="B90" s="128"/>
      <c r="C90" s="20" t="s">
        <v>21</v>
      </c>
      <c r="D90" s="30"/>
      <c r="E90" s="20" t="s">
        <v>25</v>
      </c>
      <c r="F90" s="24">
        <v>100</v>
      </c>
      <c r="G90" s="25">
        <f>H90+I90+J90+K90+L90</f>
        <v>500</v>
      </c>
      <c r="H90" s="24">
        <v>100</v>
      </c>
      <c r="I90" s="24">
        <v>100</v>
      </c>
      <c r="J90" s="24">
        <v>100</v>
      </c>
      <c r="K90" s="24">
        <v>100</v>
      </c>
      <c r="L90" s="24">
        <v>100</v>
      </c>
      <c r="M90" s="63"/>
      <c r="N90" s="120"/>
    </row>
    <row r="91" spans="1:14" s="1" customFormat="1" ht="35.25" customHeight="1">
      <c r="A91" s="77"/>
      <c r="B91" s="129"/>
      <c r="C91" s="20" t="s">
        <v>21</v>
      </c>
      <c r="D91" s="30"/>
      <c r="E91" s="20" t="s">
        <v>26</v>
      </c>
      <c r="F91" s="24">
        <v>0</v>
      </c>
      <c r="G91" s="25">
        <f>H91+I91+J91+K91+L91</f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64"/>
      <c r="N91" s="121"/>
    </row>
    <row r="92" spans="1:14" s="1" customFormat="1" ht="27" customHeight="1">
      <c r="A92" s="75">
        <v>3.4</v>
      </c>
      <c r="B92" s="127" t="s">
        <v>75</v>
      </c>
      <c r="C92" s="20" t="s">
        <v>21</v>
      </c>
      <c r="D92" s="29"/>
      <c r="E92" s="20" t="s">
        <v>22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116" t="s">
        <v>89</v>
      </c>
      <c r="N92" s="119"/>
    </row>
    <row r="93" spans="1:14" s="1" customFormat="1" ht="47.25" customHeight="1">
      <c r="A93" s="76"/>
      <c r="B93" s="128"/>
      <c r="C93" s="20" t="s">
        <v>21</v>
      </c>
      <c r="D93" s="30"/>
      <c r="E93" s="20" t="s">
        <v>23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117"/>
      <c r="N93" s="120"/>
    </row>
    <row r="94" spans="1:14" s="1" customFormat="1" ht="37.5" customHeight="1">
      <c r="A94" s="76"/>
      <c r="B94" s="128"/>
      <c r="C94" s="20" t="s">
        <v>21</v>
      </c>
      <c r="D94" s="30"/>
      <c r="E94" s="20" t="s">
        <v>24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117"/>
      <c r="N94" s="120"/>
    </row>
    <row r="95" spans="1:14" s="1" customFormat="1" ht="47.25" customHeight="1">
      <c r="A95" s="76"/>
      <c r="B95" s="128"/>
      <c r="C95" s="20" t="s">
        <v>21</v>
      </c>
      <c r="D95" s="30"/>
      <c r="E95" s="20" t="s">
        <v>25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117"/>
      <c r="N95" s="120"/>
    </row>
    <row r="96" spans="1:14" s="1" customFormat="1" ht="34.5" customHeight="1">
      <c r="A96" s="77"/>
      <c r="B96" s="129"/>
      <c r="C96" s="20" t="s">
        <v>21</v>
      </c>
      <c r="D96" s="30"/>
      <c r="E96" s="20" t="s">
        <v>26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118"/>
      <c r="N96" s="121"/>
    </row>
    <row r="97" spans="1:14" s="1" customFormat="1" ht="38.25" customHeight="1">
      <c r="A97" s="162" t="s">
        <v>34</v>
      </c>
      <c r="B97" s="163"/>
      <c r="C97" s="163"/>
      <c r="D97" s="164"/>
      <c r="E97" s="20" t="s">
        <v>22</v>
      </c>
      <c r="F97" s="28">
        <f aca="true" t="shared" si="20" ref="F97:L97">F98+F99+F100+F101</f>
        <v>101789.9</v>
      </c>
      <c r="G97" s="28">
        <f t="shared" si="20"/>
        <v>474803</v>
      </c>
      <c r="H97" s="28">
        <f t="shared" si="20"/>
        <v>101285.8</v>
      </c>
      <c r="I97" s="28">
        <f t="shared" si="20"/>
        <v>98338.6</v>
      </c>
      <c r="J97" s="28">
        <f t="shared" si="20"/>
        <v>91726.2</v>
      </c>
      <c r="K97" s="28">
        <f t="shared" si="20"/>
        <v>91726.2</v>
      </c>
      <c r="L97" s="28">
        <f t="shared" si="20"/>
        <v>91726.2</v>
      </c>
      <c r="M97" s="81"/>
      <c r="N97" s="65"/>
    </row>
    <row r="98" spans="1:15" s="1" customFormat="1" ht="44.25" customHeight="1">
      <c r="A98" s="165"/>
      <c r="B98" s="166"/>
      <c r="C98" s="166"/>
      <c r="D98" s="167"/>
      <c r="E98" s="20" t="s">
        <v>23</v>
      </c>
      <c r="F98" s="28">
        <f>F73+F58+F18</f>
        <v>0</v>
      </c>
      <c r="G98" s="28">
        <f>H98+I98+J98+K98+L98</f>
        <v>0</v>
      </c>
      <c r="H98" s="28">
        <f aca="true" t="shared" si="21" ref="H98:L101">H73+H58+H18</f>
        <v>0</v>
      </c>
      <c r="I98" s="28">
        <f t="shared" si="21"/>
        <v>0</v>
      </c>
      <c r="J98" s="28">
        <f t="shared" si="21"/>
        <v>0</v>
      </c>
      <c r="K98" s="28">
        <f t="shared" si="21"/>
        <v>0</v>
      </c>
      <c r="L98" s="28">
        <f t="shared" si="21"/>
        <v>0</v>
      </c>
      <c r="M98" s="82"/>
      <c r="N98" s="87"/>
      <c r="O98" s="39"/>
    </row>
    <row r="99" spans="1:14" s="1" customFormat="1" ht="43.5" customHeight="1">
      <c r="A99" s="165"/>
      <c r="B99" s="166"/>
      <c r="C99" s="166"/>
      <c r="D99" s="167"/>
      <c r="E99" s="20" t="s">
        <v>24</v>
      </c>
      <c r="F99" s="28">
        <f>F74+F59+F19</f>
        <v>0</v>
      </c>
      <c r="G99" s="28">
        <f>H99+I99+J99+K99+L99</f>
        <v>0</v>
      </c>
      <c r="H99" s="28">
        <f t="shared" si="21"/>
        <v>0</v>
      </c>
      <c r="I99" s="28">
        <f t="shared" si="21"/>
        <v>0</v>
      </c>
      <c r="J99" s="28">
        <f t="shared" si="21"/>
        <v>0</v>
      </c>
      <c r="K99" s="28">
        <f t="shared" si="21"/>
        <v>0</v>
      </c>
      <c r="L99" s="28">
        <f t="shared" si="21"/>
        <v>0</v>
      </c>
      <c r="M99" s="82"/>
      <c r="N99" s="87"/>
    </row>
    <row r="100" spans="1:16" s="1" customFormat="1" ht="43.5" customHeight="1">
      <c r="A100" s="165"/>
      <c r="B100" s="166"/>
      <c r="C100" s="166"/>
      <c r="D100" s="167"/>
      <c r="E100" s="20" t="s">
        <v>25</v>
      </c>
      <c r="F100" s="28">
        <f>F75+F60+F20</f>
        <v>82238.8</v>
      </c>
      <c r="G100" s="28">
        <f>H100+I100+J100+K100+L100</f>
        <v>396049</v>
      </c>
      <c r="H100" s="28">
        <f t="shared" si="21"/>
        <v>85535</v>
      </c>
      <c r="I100" s="28">
        <f t="shared" si="21"/>
        <v>82587.8</v>
      </c>
      <c r="J100" s="28">
        <f t="shared" si="21"/>
        <v>75975.4</v>
      </c>
      <c r="K100" s="28">
        <f t="shared" si="21"/>
        <v>75975.4</v>
      </c>
      <c r="L100" s="28">
        <f t="shared" si="21"/>
        <v>75975.4</v>
      </c>
      <c r="M100" s="82"/>
      <c r="N100" s="87"/>
      <c r="P100" s="7"/>
    </row>
    <row r="101" spans="1:14" s="1" customFormat="1" ht="45" customHeight="1">
      <c r="A101" s="168"/>
      <c r="B101" s="169"/>
      <c r="C101" s="169"/>
      <c r="D101" s="170"/>
      <c r="E101" s="20" t="s">
        <v>26</v>
      </c>
      <c r="F101" s="28">
        <f>F76+F61+F21</f>
        <v>19551.1</v>
      </c>
      <c r="G101" s="28">
        <f>H101+I101+J101+K101+L101</f>
        <v>78754</v>
      </c>
      <c r="H101" s="28">
        <f t="shared" si="21"/>
        <v>15750.8</v>
      </c>
      <c r="I101" s="28">
        <f t="shared" si="21"/>
        <v>15750.8</v>
      </c>
      <c r="J101" s="28">
        <f t="shared" si="21"/>
        <v>15750.8</v>
      </c>
      <c r="K101" s="28">
        <f t="shared" si="21"/>
        <v>15750.8</v>
      </c>
      <c r="L101" s="28">
        <f t="shared" si="21"/>
        <v>15750.8</v>
      </c>
      <c r="M101" s="83"/>
      <c r="N101" s="88"/>
    </row>
    <row r="102" spans="1:14" s="1" customFormat="1" ht="45" customHeight="1">
      <c r="A102" s="66" t="s">
        <v>55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8"/>
    </row>
    <row r="103" spans="1:14" s="1" customFormat="1" ht="29.25" customHeight="1">
      <c r="A103" s="72">
        <v>7</v>
      </c>
      <c r="B103" s="69" t="s">
        <v>59</v>
      </c>
      <c r="C103" s="22" t="s">
        <v>21</v>
      </c>
      <c r="D103" s="16"/>
      <c r="E103" s="22" t="s">
        <v>22</v>
      </c>
      <c r="F103" s="28">
        <v>0</v>
      </c>
      <c r="G103" s="28">
        <f aca="true" t="shared" si="22" ref="G103:G111">H103+I103+J103+K103+L103</f>
        <v>29984.22</v>
      </c>
      <c r="H103" s="28">
        <f>H104+H105+H106+H107</f>
        <v>11440</v>
      </c>
      <c r="I103" s="28">
        <f>I104+I105+I106+I107</f>
        <v>18544.22</v>
      </c>
      <c r="J103" s="28">
        <f>J104+J105+J106+J107</f>
        <v>0</v>
      </c>
      <c r="K103" s="28">
        <f>K104+K105+K106+K107</f>
        <v>0</v>
      </c>
      <c r="L103" s="28">
        <f>L104+L105+L106+L107</f>
        <v>0</v>
      </c>
      <c r="M103" s="81" t="s">
        <v>90</v>
      </c>
      <c r="N103" s="84" t="s">
        <v>84</v>
      </c>
    </row>
    <row r="104" spans="1:14" s="1" customFormat="1" ht="45" customHeight="1">
      <c r="A104" s="73"/>
      <c r="B104" s="70"/>
      <c r="C104" s="22" t="s">
        <v>21</v>
      </c>
      <c r="D104" s="15"/>
      <c r="E104" s="22" t="s">
        <v>23</v>
      </c>
      <c r="F104" s="28">
        <v>0</v>
      </c>
      <c r="G104" s="28">
        <f t="shared" si="22"/>
        <v>0</v>
      </c>
      <c r="H104" s="28">
        <f>H109</f>
        <v>0</v>
      </c>
      <c r="I104" s="28">
        <v>0</v>
      </c>
      <c r="J104" s="28">
        <v>0</v>
      </c>
      <c r="K104" s="28">
        <v>0</v>
      </c>
      <c r="L104" s="28">
        <v>0</v>
      </c>
      <c r="M104" s="82"/>
      <c r="N104" s="85"/>
    </row>
    <row r="105" spans="1:14" s="1" customFormat="1" ht="45" customHeight="1">
      <c r="A105" s="73"/>
      <c r="B105" s="70"/>
      <c r="C105" s="22" t="s">
        <v>21</v>
      </c>
      <c r="D105" s="15"/>
      <c r="E105" s="22" t="s">
        <v>24</v>
      </c>
      <c r="F105" s="28">
        <v>0</v>
      </c>
      <c r="G105" s="28">
        <f t="shared" si="22"/>
        <v>19273.97</v>
      </c>
      <c r="H105" s="28">
        <f>H110</f>
        <v>7275.86</v>
      </c>
      <c r="I105" s="28">
        <f aca="true" t="shared" si="23" ref="I105:K106">I110</f>
        <v>11998.11</v>
      </c>
      <c r="J105" s="28">
        <f t="shared" si="23"/>
        <v>0</v>
      </c>
      <c r="K105" s="28">
        <f t="shared" si="23"/>
        <v>0</v>
      </c>
      <c r="L105" s="28">
        <v>0</v>
      </c>
      <c r="M105" s="82"/>
      <c r="N105" s="85"/>
    </row>
    <row r="106" spans="1:15" s="1" customFormat="1" ht="45" customHeight="1">
      <c r="A106" s="73"/>
      <c r="B106" s="70"/>
      <c r="C106" s="22" t="s">
        <v>21</v>
      </c>
      <c r="D106" s="15"/>
      <c r="E106" s="22" t="s">
        <v>25</v>
      </c>
      <c r="F106" s="28">
        <v>0</v>
      </c>
      <c r="G106" s="28">
        <f t="shared" si="22"/>
        <v>10710.25</v>
      </c>
      <c r="H106" s="28">
        <f>H111</f>
        <v>4164.14</v>
      </c>
      <c r="I106" s="28">
        <f t="shared" si="23"/>
        <v>6546.11</v>
      </c>
      <c r="J106" s="28">
        <f t="shared" si="23"/>
        <v>0</v>
      </c>
      <c r="K106" s="28">
        <f t="shared" si="23"/>
        <v>0</v>
      </c>
      <c r="L106" s="28">
        <f>L111</f>
        <v>0</v>
      </c>
      <c r="M106" s="82"/>
      <c r="N106" s="85"/>
      <c r="O106" s="7"/>
    </row>
    <row r="107" spans="1:14" s="1" customFormat="1" ht="27.75" customHeight="1">
      <c r="A107" s="74"/>
      <c r="B107" s="71"/>
      <c r="C107" s="22" t="s">
        <v>21</v>
      </c>
      <c r="D107" s="15"/>
      <c r="E107" s="22" t="s">
        <v>26</v>
      </c>
      <c r="F107" s="28">
        <v>0</v>
      </c>
      <c r="G107" s="28">
        <f t="shared" si="22"/>
        <v>0</v>
      </c>
      <c r="H107" s="28">
        <f>H112</f>
        <v>0</v>
      </c>
      <c r="I107" s="28">
        <v>0</v>
      </c>
      <c r="J107" s="28">
        <v>0</v>
      </c>
      <c r="K107" s="28">
        <v>0</v>
      </c>
      <c r="L107" s="28">
        <v>0</v>
      </c>
      <c r="M107" s="83"/>
      <c r="N107" s="86"/>
    </row>
    <row r="108" spans="1:14" s="1" customFormat="1" ht="21.75" customHeight="1">
      <c r="A108" s="75">
        <v>7.1</v>
      </c>
      <c r="B108" s="78" t="s">
        <v>76</v>
      </c>
      <c r="C108" s="20" t="s">
        <v>21</v>
      </c>
      <c r="D108" s="29"/>
      <c r="E108" s="20" t="s">
        <v>22</v>
      </c>
      <c r="F108" s="25">
        <f>F109+F110+F111+F112</f>
        <v>0</v>
      </c>
      <c r="G108" s="25">
        <f t="shared" si="22"/>
        <v>29984.22</v>
      </c>
      <c r="H108" s="25">
        <f>H109+H110+H111</f>
        <v>11440</v>
      </c>
      <c r="I108" s="25">
        <f>I109+I110+I111</f>
        <v>18544.22</v>
      </c>
      <c r="J108" s="25">
        <f>J109+J110+J111</f>
        <v>0</v>
      </c>
      <c r="K108" s="25">
        <f>K109+K110+K111</f>
        <v>0</v>
      </c>
      <c r="L108" s="25">
        <f>L109+L110+L111</f>
        <v>0</v>
      </c>
      <c r="M108" s="62"/>
      <c r="N108" s="65"/>
    </row>
    <row r="109" spans="1:14" s="1" customFormat="1" ht="33.75" customHeight="1">
      <c r="A109" s="76"/>
      <c r="B109" s="79"/>
      <c r="C109" s="20" t="s">
        <v>21</v>
      </c>
      <c r="D109" s="30"/>
      <c r="E109" s="20" t="s">
        <v>23</v>
      </c>
      <c r="F109" s="25">
        <v>0</v>
      </c>
      <c r="G109" s="25">
        <f t="shared" si="22"/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125"/>
      <c r="N109" s="87"/>
    </row>
    <row r="110" spans="1:14" s="1" customFormat="1" ht="32.25" customHeight="1">
      <c r="A110" s="76"/>
      <c r="B110" s="79"/>
      <c r="C110" s="20" t="s">
        <v>21</v>
      </c>
      <c r="D110" s="30"/>
      <c r="E110" s="20" t="s">
        <v>24</v>
      </c>
      <c r="F110" s="25">
        <v>0</v>
      </c>
      <c r="G110" s="25">
        <f t="shared" si="22"/>
        <v>19273.97</v>
      </c>
      <c r="H110" s="25">
        <v>7275.86</v>
      </c>
      <c r="I110" s="25">
        <v>11998.11</v>
      </c>
      <c r="J110" s="25">
        <v>0</v>
      </c>
      <c r="K110" s="25">
        <v>0</v>
      </c>
      <c r="L110" s="25">
        <v>0</v>
      </c>
      <c r="M110" s="125"/>
      <c r="N110" s="87"/>
    </row>
    <row r="111" spans="1:14" s="1" customFormat="1" ht="45" customHeight="1">
      <c r="A111" s="76"/>
      <c r="B111" s="79"/>
      <c r="C111" s="20" t="s">
        <v>21</v>
      </c>
      <c r="D111" s="30"/>
      <c r="E111" s="20" t="s">
        <v>25</v>
      </c>
      <c r="F111" s="25">
        <v>0</v>
      </c>
      <c r="G111" s="25">
        <f t="shared" si="22"/>
        <v>10710.25</v>
      </c>
      <c r="H111" s="25">
        <v>4164.14</v>
      </c>
      <c r="I111" s="25">
        <v>6546.11</v>
      </c>
      <c r="J111" s="25">
        <v>0</v>
      </c>
      <c r="K111" s="25">
        <v>0</v>
      </c>
      <c r="L111" s="25">
        <v>0</v>
      </c>
      <c r="M111" s="125"/>
      <c r="N111" s="87"/>
    </row>
    <row r="112" spans="1:14" s="1" customFormat="1" ht="27.75" customHeight="1">
      <c r="A112" s="77"/>
      <c r="B112" s="80"/>
      <c r="C112" s="20" t="s">
        <v>21</v>
      </c>
      <c r="D112" s="30"/>
      <c r="E112" s="20" t="s">
        <v>26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126"/>
      <c r="N112" s="88"/>
    </row>
    <row r="113" spans="1:14" s="1" customFormat="1" ht="27.75" customHeight="1">
      <c r="A113" s="101" t="s">
        <v>54</v>
      </c>
      <c r="B113" s="102"/>
      <c r="C113" s="103"/>
      <c r="D113" s="38"/>
      <c r="E113" s="22" t="s">
        <v>22</v>
      </c>
      <c r="F113" s="28">
        <v>0</v>
      </c>
      <c r="G113" s="28">
        <f>H113+I113+J113+K113+L113</f>
        <v>29984.22</v>
      </c>
      <c r="H113" s="28">
        <f>H114+H115+H116+H117</f>
        <v>11440</v>
      </c>
      <c r="I113" s="28">
        <f>I114+I115+I116+I117</f>
        <v>18544.22</v>
      </c>
      <c r="J113" s="28">
        <f>J114+J115+J116+J117</f>
        <v>0</v>
      </c>
      <c r="K113" s="28">
        <f>K114+K115+K116+K117</f>
        <v>0</v>
      </c>
      <c r="L113" s="28">
        <f>L114+L115+L116+L117</f>
        <v>0</v>
      </c>
      <c r="M113" s="62"/>
      <c r="N113" s="65"/>
    </row>
    <row r="114" spans="1:14" s="1" customFormat="1" ht="27.75" customHeight="1">
      <c r="A114" s="104"/>
      <c r="B114" s="105"/>
      <c r="C114" s="106"/>
      <c r="D114" s="38"/>
      <c r="E114" s="22" t="s">
        <v>23</v>
      </c>
      <c r="F114" s="28">
        <v>0</v>
      </c>
      <c r="G114" s="28">
        <f>H114+I114+J114+K114+L114</f>
        <v>0</v>
      </c>
      <c r="H114" s="28">
        <f aca="true" t="shared" si="24" ref="H114:L117">H104</f>
        <v>0</v>
      </c>
      <c r="I114" s="28">
        <f t="shared" si="24"/>
        <v>0</v>
      </c>
      <c r="J114" s="28">
        <f t="shared" si="24"/>
        <v>0</v>
      </c>
      <c r="K114" s="28">
        <f t="shared" si="24"/>
        <v>0</v>
      </c>
      <c r="L114" s="28">
        <f t="shared" si="24"/>
        <v>0</v>
      </c>
      <c r="M114" s="63"/>
      <c r="N114" s="63"/>
    </row>
    <row r="115" spans="1:14" s="1" customFormat="1" ht="45" customHeight="1">
      <c r="A115" s="104"/>
      <c r="B115" s="105"/>
      <c r="C115" s="106"/>
      <c r="D115" s="55"/>
      <c r="E115" s="22" t="s">
        <v>24</v>
      </c>
      <c r="F115" s="28">
        <v>0</v>
      </c>
      <c r="G115" s="28">
        <f>H115+I115+J115+K115+L115</f>
        <v>19273.97</v>
      </c>
      <c r="H115" s="28">
        <f t="shared" si="24"/>
        <v>7275.86</v>
      </c>
      <c r="I115" s="28">
        <f t="shared" si="24"/>
        <v>11998.11</v>
      </c>
      <c r="J115" s="28">
        <f t="shared" si="24"/>
        <v>0</v>
      </c>
      <c r="K115" s="28">
        <f t="shared" si="24"/>
        <v>0</v>
      </c>
      <c r="L115" s="28">
        <f t="shared" si="24"/>
        <v>0</v>
      </c>
      <c r="M115" s="63"/>
      <c r="N115" s="63"/>
    </row>
    <row r="116" spans="1:14" s="1" customFormat="1" ht="45" customHeight="1">
      <c r="A116" s="104"/>
      <c r="B116" s="105"/>
      <c r="C116" s="106"/>
      <c r="D116" s="55"/>
      <c r="E116" s="22" t="s">
        <v>25</v>
      </c>
      <c r="F116" s="28">
        <v>0</v>
      </c>
      <c r="G116" s="28">
        <f>H116+I116+J116+K116+L116</f>
        <v>10710.25</v>
      </c>
      <c r="H116" s="28">
        <f t="shared" si="24"/>
        <v>4164.14</v>
      </c>
      <c r="I116" s="28">
        <f t="shared" si="24"/>
        <v>6546.11</v>
      </c>
      <c r="J116" s="28">
        <f t="shared" si="24"/>
        <v>0</v>
      </c>
      <c r="K116" s="28">
        <f t="shared" si="24"/>
        <v>0</v>
      </c>
      <c r="L116" s="28">
        <f t="shared" si="24"/>
        <v>0</v>
      </c>
      <c r="M116" s="63"/>
      <c r="N116" s="63"/>
    </row>
    <row r="117" spans="1:14" s="1" customFormat="1" ht="45" customHeight="1">
      <c r="A117" s="107"/>
      <c r="B117" s="108"/>
      <c r="C117" s="109"/>
      <c r="D117" s="37"/>
      <c r="E117" s="22" t="s">
        <v>26</v>
      </c>
      <c r="F117" s="28">
        <v>0</v>
      </c>
      <c r="G117" s="28">
        <f>H117+I117+J117+K117+L117</f>
        <v>0</v>
      </c>
      <c r="H117" s="28">
        <f t="shared" si="24"/>
        <v>0</v>
      </c>
      <c r="I117" s="28">
        <f t="shared" si="24"/>
        <v>0</v>
      </c>
      <c r="J117" s="28">
        <f t="shared" si="24"/>
        <v>0</v>
      </c>
      <c r="K117" s="28">
        <f t="shared" si="24"/>
        <v>0</v>
      </c>
      <c r="L117" s="28">
        <f t="shared" si="24"/>
        <v>0</v>
      </c>
      <c r="M117" s="64"/>
      <c r="N117" s="64"/>
    </row>
    <row r="118" spans="1:14" s="1" customFormat="1" ht="38.25" customHeight="1">
      <c r="A118" s="110" t="s">
        <v>35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2"/>
    </row>
    <row r="119" spans="1:14" s="1" customFormat="1" ht="27" customHeight="1">
      <c r="A119" s="92">
        <v>1</v>
      </c>
      <c r="B119" s="96" t="s">
        <v>60</v>
      </c>
      <c r="C119" s="53" t="s">
        <v>21</v>
      </c>
      <c r="D119" s="35"/>
      <c r="E119" s="53" t="s">
        <v>22</v>
      </c>
      <c r="F119" s="60">
        <f aca="true" t="shared" si="25" ref="F119:L119">F120+F121+F122</f>
        <v>40726</v>
      </c>
      <c r="G119" s="60">
        <f t="shared" si="25"/>
        <v>203111.94</v>
      </c>
      <c r="H119" s="60">
        <f t="shared" si="25"/>
        <v>38966.04</v>
      </c>
      <c r="I119" s="60">
        <f t="shared" si="25"/>
        <v>40155.00000000001</v>
      </c>
      <c r="J119" s="60">
        <f t="shared" si="25"/>
        <v>41330.3</v>
      </c>
      <c r="K119" s="60">
        <f t="shared" si="25"/>
        <v>41330.3</v>
      </c>
      <c r="L119" s="60">
        <f t="shared" si="25"/>
        <v>41330.3</v>
      </c>
      <c r="M119" s="81" t="s">
        <v>42</v>
      </c>
      <c r="N119" s="75" t="s">
        <v>46</v>
      </c>
    </row>
    <row r="120" spans="1:14" s="1" customFormat="1" ht="48" customHeight="1">
      <c r="A120" s="93"/>
      <c r="B120" s="97"/>
      <c r="C120" s="53" t="s">
        <v>21</v>
      </c>
      <c r="D120" s="36"/>
      <c r="E120" s="53" t="s">
        <v>23</v>
      </c>
      <c r="F120" s="60">
        <f>F124+F136</f>
        <v>0</v>
      </c>
      <c r="G120" s="60">
        <f>H120+I120+J120+K120+L120</f>
        <v>0</v>
      </c>
      <c r="H120" s="60">
        <f>H124+H136</f>
        <v>0</v>
      </c>
      <c r="I120" s="60">
        <f>I124+I136</f>
        <v>0</v>
      </c>
      <c r="J120" s="60">
        <f>J124+J136</f>
        <v>0</v>
      </c>
      <c r="K120" s="60">
        <f>K124+K136</f>
        <v>0</v>
      </c>
      <c r="L120" s="60">
        <f>L124+L136</f>
        <v>0</v>
      </c>
      <c r="M120" s="63"/>
      <c r="N120" s="99"/>
    </row>
    <row r="121" spans="1:14" s="1" customFormat="1" ht="48" customHeight="1">
      <c r="A121" s="93"/>
      <c r="B121" s="97"/>
      <c r="C121" s="53" t="s">
        <v>21</v>
      </c>
      <c r="D121" s="36"/>
      <c r="E121" s="53" t="s">
        <v>24</v>
      </c>
      <c r="F121" s="60">
        <f>F125+F137</f>
        <v>0</v>
      </c>
      <c r="G121" s="60">
        <f>H121+I121+J121+K121+L121</f>
        <v>0</v>
      </c>
      <c r="H121" s="60">
        <f>H137+H125</f>
        <v>0</v>
      </c>
      <c r="I121" s="60">
        <f>I137+I125</f>
        <v>0</v>
      </c>
      <c r="J121" s="60">
        <f>J137+J125</f>
        <v>0</v>
      </c>
      <c r="K121" s="60">
        <f>K137+K125</f>
        <v>0</v>
      </c>
      <c r="L121" s="60">
        <f>L137+L125</f>
        <v>0</v>
      </c>
      <c r="M121" s="63"/>
      <c r="N121" s="99"/>
    </row>
    <row r="122" spans="1:14" s="1" customFormat="1" ht="48" customHeight="1">
      <c r="A122" s="94"/>
      <c r="B122" s="98"/>
      <c r="C122" s="53" t="s">
        <v>21</v>
      </c>
      <c r="D122" s="36"/>
      <c r="E122" s="53" t="s">
        <v>25</v>
      </c>
      <c r="F122" s="60">
        <f>F126+F138</f>
        <v>40726</v>
      </c>
      <c r="G122" s="60">
        <f>H122+I122+J122+K122+L122</f>
        <v>203111.94</v>
      </c>
      <c r="H122" s="60">
        <f>H126+H138+H130</f>
        <v>38966.04</v>
      </c>
      <c r="I122" s="60">
        <f>I126+I138+I130+I134</f>
        <v>40155.00000000001</v>
      </c>
      <c r="J122" s="60">
        <f>J126+J138+J130</f>
        <v>41330.3</v>
      </c>
      <c r="K122" s="60">
        <f>K126+K138+K130</f>
        <v>41330.3</v>
      </c>
      <c r="L122" s="60">
        <f>L126+L138+L130</f>
        <v>41330.3</v>
      </c>
      <c r="M122" s="64"/>
      <c r="N122" s="100"/>
    </row>
    <row r="123" spans="1:14" s="1" customFormat="1" ht="25.5" customHeight="1">
      <c r="A123" s="135">
        <v>1.1</v>
      </c>
      <c r="B123" s="144" t="s">
        <v>77</v>
      </c>
      <c r="C123" s="53" t="s">
        <v>21</v>
      </c>
      <c r="D123" s="35"/>
      <c r="E123" s="53" t="s">
        <v>22</v>
      </c>
      <c r="F123" s="24">
        <f aca="true" t="shared" si="26" ref="F123:L123">F124+F125+F126</f>
        <v>4765</v>
      </c>
      <c r="G123" s="24">
        <f t="shared" si="26"/>
        <v>8886</v>
      </c>
      <c r="H123" s="24">
        <f t="shared" si="26"/>
        <v>1800</v>
      </c>
      <c r="I123" s="24">
        <f t="shared" si="26"/>
        <v>1686</v>
      </c>
      <c r="J123" s="24">
        <f t="shared" si="26"/>
        <v>1800</v>
      </c>
      <c r="K123" s="24">
        <f t="shared" si="26"/>
        <v>1800</v>
      </c>
      <c r="L123" s="24">
        <f t="shared" si="26"/>
        <v>1800</v>
      </c>
      <c r="M123" s="24"/>
      <c r="N123" s="43"/>
    </row>
    <row r="124" spans="1:14" s="1" customFormat="1" ht="48" customHeight="1">
      <c r="A124" s="152"/>
      <c r="B124" s="145"/>
      <c r="C124" s="53" t="s">
        <v>21</v>
      </c>
      <c r="D124" s="36"/>
      <c r="E124" s="53" t="s">
        <v>23</v>
      </c>
      <c r="F124" s="24">
        <v>0</v>
      </c>
      <c r="G124" s="24">
        <f>H124+I124+J124+K124+L124+M124</f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/>
      <c r="N124" s="43"/>
    </row>
    <row r="125" spans="1:14" s="1" customFormat="1" ht="41.25" customHeight="1">
      <c r="A125" s="152"/>
      <c r="B125" s="145"/>
      <c r="C125" s="53" t="s">
        <v>21</v>
      </c>
      <c r="D125" s="36"/>
      <c r="E125" s="53" t="s">
        <v>24</v>
      </c>
      <c r="F125" s="27">
        <v>0</v>
      </c>
      <c r="G125" s="24">
        <f>I125+H125+J125+K125+L125+M125</f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/>
      <c r="N125" s="43"/>
    </row>
    <row r="126" spans="1:14" s="1" customFormat="1" ht="48" customHeight="1">
      <c r="A126" s="136"/>
      <c r="B126" s="146"/>
      <c r="C126" s="53" t="s">
        <v>21</v>
      </c>
      <c r="D126" s="36"/>
      <c r="E126" s="53" t="s">
        <v>25</v>
      </c>
      <c r="F126" s="24">
        <f>2000+2765</f>
        <v>4765</v>
      </c>
      <c r="G126" s="24">
        <f>I126+H126+J126+K126+L126+M126</f>
        <v>8886</v>
      </c>
      <c r="H126" s="24">
        <f>2000-200</f>
        <v>1800</v>
      </c>
      <c r="I126" s="24">
        <f>1800-114</f>
        <v>1686</v>
      </c>
      <c r="J126" s="24">
        <v>1800</v>
      </c>
      <c r="K126" s="24">
        <v>1800</v>
      </c>
      <c r="L126" s="24">
        <v>1800</v>
      </c>
      <c r="M126" s="24"/>
      <c r="N126" s="43"/>
    </row>
    <row r="127" spans="1:14" s="1" customFormat="1" ht="32.25" customHeight="1">
      <c r="A127" s="135" t="s">
        <v>49</v>
      </c>
      <c r="B127" s="144" t="s">
        <v>78</v>
      </c>
      <c r="C127" s="53" t="s">
        <v>21</v>
      </c>
      <c r="D127" s="35"/>
      <c r="E127" s="53" t="s">
        <v>22</v>
      </c>
      <c r="F127" s="24">
        <f aca="true" t="shared" si="27" ref="F127:L127">F128+F129+F130</f>
        <v>4765</v>
      </c>
      <c r="G127" s="24">
        <f t="shared" si="27"/>
        <v>13821.5</v>
      </c>
      <c r="H127" s="24">
        <f t="shared" si="27"/>
        <v>2764.3</v>
      </c>
      <c r="I127" s="24">
        <f t="shared" si="27"/>
        <v>2764.3</v>
      </c>
      <c r="J127" s="24">
        <f t="shared" si="27"/>
        <v>2764.3</v>
      </c>
      <c r="K127" s="24">
        <f t="shared" si="27"/>
        <v>2764.3</v>
      </c>
      <c r="L127" s="24">
        <f t="shared" si="27"/>
        <v>2764.3</v>
      </c>
      <c r="M127" s="24"/>
      <c r="N127" s="43"/>
    </row>
    <row r="128" spans="1:14" s="1" customFormat="1" ht="39" customHeight="1">
      <c r="A128" s="152"/>
      <c r="B128" s="145"/>
      <c r="C128" s="53" t="s">
        <v>21</v>
      </c>
      <c r="D128" s="36"/>
      <c r="E128" s="53" t="s">
        <v>23</v>
      </c>
      <c r="F128" s="24">
        <v>0</v>
      </c>
      <c r="G128" s="24">
        <f>H128+I128+J128+K128+L128+M128</f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/>
      <c r="N128" s="43"/>
    </row>
    <row r="129" spans="1:14" s="1" customFormat="1" ht="41.25" customHeight="1">
      <c r="A129" s="152"/>
      <c r="B129" s="145"/>
      <c r="C129" s="53" t="s">
        <v>21</v>
      </c>
      <c r="D129" s="36"/>
      <c r="E129" s="53" t="s">
        <v>24</v>
      </c>
      <c r="F129" s="27">
        <v>0</v>
      </c>
      <c r="G129" s="24">
        <f>I129+H129+J129+K129+L129+M129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/>
      <c r="N129" s="43"/>
    </row>
    <row r="130" spans="1:14" s="1" customFormat="1" ht="48" customHeight="1">
      <c r="A130" s="136"/>
      <c r="B130" s="146"/>
      <c r="C130" s="53" t="s">
        <v>21</v>
      </c>
      <c r="D130" s="36"/>
      <c r="E130" s="53" t="s">
        <v>25</v>
      </c>
      <c r="F130" s="24">
        <f>2000+2765</f>
        <v>4765</v>
      </c>
      <c r="G130" s="24">
        <f>I130+H130+J130+K130+L130+M130</f>
        <v>13821.5</v>
      </c>
      <c r="H130" s="24">
        <f>2764.3</f>
        <v>2764.3</v>
      </c>
      <c r="I130" s="24">
        <f>2764.3</f>
        <v>2764.3</v>
      </c>
      <c r="J130" s="24">
        <v>2764.3</v>
      </c>
      <c r="K130" s="24">
        <f>2764.3</f>
        <v>2764.3</v>
      </c>
      <c r="L130" s="24">
        <f>2764.3</f>
        <v>2764.3</v>
      </c>
      <c r="M130" s="24"/>
      <c r="N130" s="43"/>
    </row>
    <row r="131" spans="1:14" s="1" customFormat="1" ht="27.75" customHeight="1">
      <c r="A131" s="54"/>
      <c r="B131" s="144" t="s">
        <v>91</v>
      </c>
      <c r="C131" s="53" t="s">
        <v>21</v>
      </c>
      <c r="D131" s="35"/>
      <c r="E131" s="53" t="s">
        <v>22</v>
      </c>
      <c r="F131" s="44">
        <f>F132+F133+F134</f>
        <v>0</v>
      </c>
      <c r="G131" s="24">
        <f>H131+I131+J131+K131+L131</f>
        <v>174.2</v>
      </c>
      <c r="H131" s="24">
        <f>H132+H133+H134</f>
        <v>0</v>
      </c>
      <c r="I131" s="24">
        <f>I132+I133+I134</f>
        <v>174.2</v>
      </c>
      <c r="J131" s="24">
        <f>J132+J133+J134</f>
        <v>0</v>
      </c>
      <c r="K131" s="24">
        <f>K132+K133+K134</f>
        <v>0</v>
      </c>
      <c r="L131" s="24">
        <f>L132+L133+L134</f>
        <v>0</v>
      </c>
      <c r="M131" s="24"/>
      <c r="N131" s="43"/>
    </row>
    <row r="132" spans="1:14" s="1" customFormat="1" ht="48" customHeight="1">
      <c r="A132" s="54" t="s">
        <v>92</v>
      </c>
      <c r="B132" s="145"/>
      <c r="C132" s="53" t="s">
        <v>21</v>
      </c>
      <c r="D132" s="36"/>
      <c r="E132" s="53" t="s">
        <v>23</v>
      </c>
      <c r="F132" s="44">
        <v>0</v>
      </c>
      <c r="G132" s="24">
        <f>H132+I132+J132+K132+L132</f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/>
      <c r="N132" s="43"/>
    </row>
    <row r="133" spans="1:14" s="1" customFormat="1" ht="48" customHeight="1">
      <c r="A133" s="54"/>
      <c r="B133" s="145"/>
      <c r="C133" s="53" t="s">
        <v>21</v>
      </c>
      <c r="D133" s="36"/>
      <c r="E133" s="53" t="s">
        <v>24</v>
      </c>
      <c r="F133" s="44">
        <v>0</v>
      </c>
      <c r="G133" s="24">
        <f>H133+I133+J133+K133+L133</f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/>
      <c r="N133" s="43"/>
    </row>
    <row r="134" spans="1:14" s="1" customFormat="1" ht="48" customHeight="1">
      <c r="A134" s="54"/>
      <c r="B134" s="146"/>
      <c r="C134" s="53" t="s">
        <v>21</v>
      </c>
      <c r="D134" s="36"/>
      <c r="E134" s="53" t="s">
        <v>25</v>
      </c>
      <c r="F134" s="44">
        <v>0</v>
      </c>
      <c r="G134" s="24">
        <f>H134+I134+J134+K134+L134</f>
        <v>174.2</v>
      </c>
      <c r="H134" s="24">
        <v>0</v>
      </c>
      <c r="I134" s="24">
        <f>220-45.8</f>
        <v>174.2</v>
      </c>
      <c r="J134" s="24">
        <v>0</v>
      </c>
      <c r="K134" s="24">
        <v>0</v>
      </c>
      <c r="L134" s="24">
        <v>0</v>
      </c>
      <c r="M134" s="24"/>
      <c r="N134" s="43"/>
    </row>
    <row r="135" spans="1:14" s="1" customFormat="1" ht="26.25" customHeight="1">
      <c r="A135" s="135">
        <v>1.5</v>
      </c>
      <c r="B135" s="144" t="s">
        <v>79</v>
      </c>
      <c r="C135" s="53" t="s">
        <v>21</v>
      </c>
      <c r="D135" s="35"/>
      <c r="E135" s="53" t="s">
        <v>22</v>
      </c>
      <c r="F135" s="27">
        <f aca="true" t="shared" si="28" ref="F135:L135">F136+F137+F138</f>
        <v>35961</v>
      </c>
      <c r="G135" s="24">
        <f t="shared" si="28"/>
        <v>180230.24</v>
      </c>
      <c r="H135" s="24">
        <f t="shared" si="28"/>
        <v>34401.74</v>
      </c>
      <c r="I135" s="24">
        <f t="shared" si="28"/>
        <v>35530.50000000001</v>
      </c>
      <c r="J135" s="24">
        <f t="shared" si="28"/>
        <v>36766</v>
      </c>
      <c r="K135" s="24">
        <f t="shared" si="28"/>
        <v>36766</v>
      </c>
      <c r="L135" s="24">
        <f t="shared" si="28"/>
        <v>36766</v>
      </c>
      <c r="M135" s="24"/>
      <c r="N135" s="43"/>
    </row>
    <row r="136" spans="1:14" s="1" customFormat="1" ht="48" customHeight="1">
      <c r="A136" s="152"/>
      <c r="B136" s="145"/>
      <c r="C136" s="53" t="s">
        <v>21</v>
      </c>
      <c r="D136" s="36"/>
      <c r="E136" s="53" t="s">
        <v>23</v>
      </c>
      <c r="F136" s="27">
        <v>0</v>
      </c>
      <c r="G136" s="24">
        <f>I136+H136+J136+K136+L136+M136</f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/>
      <c r="N136" s="43"/>
    </row>
    <row r="137" spans="1:14" s="1" customFormat="1" ht="48" customHeight="1">
      <c r="A137" s="152"/>
      <c r="B137" s="145"/>
      <c r="C137" s="53" t="s">
        <v>21</v>
      </c>
      <c r="D137" s="36"/>
      <c r="E137" s="53" t="s">
        <v>24</v>
      </c>
      <c r="F137" s="27">
        <v>0</v>
      </c>
      <c r="G137" s="24">
        <f>I137+H137+J137+K137+L137+M137</f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/>
      <c r="N137" s="43"/>
    </row>
    <row r="138" spans="1:14" s="1" customFormat="1" ht="48" customHeight="1">
      <c r="A138" s="136"/>
      <c r="B138" s="146"/>
      <c r="C138" s="53" t="s">
        <v>21</v>
      </c>
      <c r="D138" s="36"/>
      <c r="E138" s="53" t="s">
        <v>25</v>
      </c>
      <c r="F138" s="24">
        <v>35961</v>
      </c>
      <c r="G138" s="24">
        <f>H138+I138+J138+K138+L138+M138</f>
        <v>180230.24</v>
      </c>
      <c r="H138" s="24">
        <f>34794.74-393</f>
        <v>34401.74</v>
      </c>
      <c r="I138" s="24">
        <f>36766-1086.2-250.2-99.1+200</f>
        <v>35530.50000000001</v>
      </c>
      <c r="J138" s="24">
        <v>36766</v>
      </c>
      <c r="K138" s="24">
        <v>36766</v>
      </c>
      <c r="L138" s="24">
        <v>36766</v>
      </c>
      <c r="M138" s="24"/>
      <c r="N138" s="43"/>
    </row>
    <row r="139" spans="1:14" s="1" customFormat="1" ht="33.75" customHeight="1">
      <c r="A139" s="101" t="s">
        <v>33</v>
      </c>
      <c r="B139" s="154"/>
      <c r="C139" s="155"/>
      <c r="D139" s="21"/>
      <c r="E139" s="20" t="s">
        <v>22</v>
      </c>
      <c r="F139" s="60">
        <f>F140+F141+F142</f>
        <v>40726</v>
      </c>
      <c r="G139" s="60">
        <f>H139+I139+J139+K139+L139</f>
        <v>203111.94</v>
      </c>
      <c r="H139" s="60">
        <f>H140+H141+H142</f>
        <v>38966.04</v>
      </c>
      <c r="I139" s="60">
        <f>I140+I141+I142</f>
        <v>40155.00000000001</v>
      </c>
      <c r="J139" s="60">
        <f>J140+J141+J142</f>
        <v>41330.3</v>
      </c>
      <c r="K139" s="60">
        <f>K140+K141+K142</f>
        <v>41330.3</v>
      </c>
      <c r="L139" s="60">
        <f>L140+L141+L142</f>
        <v>41330.3</v>
      </c>
      <c r="M139" s="60"/>
      <c r="N139" s="61"/>
    </row>
    <row r="140" spans="1:14" s="1" customFormat="1" ht="44.25" customHeight="1">
      <c r="A140" s="156"/>
      <c r="B140" s="157"/>
      <c r="C140" s="158"/>
      <c r="D140" s="21"/>
      <c r="E140" s="20" t="s">
        <v>23</v>
      </c>
      <c r="F140" s="60">
        <f>F120</f>
        <v>0</v>
      </c>
      <c r="G140" s="60">
        <f>H140+I140+J140+K140+L140</f>
        <v>0</v>
      </c>
      <c r="H140" s="60">
        <f aca="true" t="shared" si="29" ref="H140:L142">H120</f>
        <v>0</v>
      </c>
      <c r="I140" s="60">
        <f t="shared" si="29"/>
        <v>0</v>
      </c>
      <c r="J140" s="60">
        <f t="shared" si="29"/>
        <v>0</v>
      </c>
      <c r="K140" s="60">
        <f t="shared" si="29"/>
        <v>0</v>
      </c>
      <c r="L140" s="60">
        <f t="shared" si="29"/>
        <v>0</v>
      </c>
      <c r="M140" s="60"/>
      <c r="N140" s="61"/>
    </row>
    <row r="141" spans="1:14" s="1" customFormat="1" ht="39" customHeight="1">
      <c r="A141" s="156"/>
      <c r="B141" s="157"/>
      <c r="C141" s="158"/>
      <c r="D141" s="21"/>
      <c r="E141" s="20" t="s">
        <v>24</v>
      </c>
      <c r="F141" s="60">
        <f>F121</f>
        <v>0</v>
      </c>
      <c r="G141" s="60">
        <f>H141+I141+J141+K141+L141</f>
        <v>0</v>
      </c>
      <c r="H141" s="60">
        <f t="shared" si="29"/>
        <v>0</v>
      </c>
      <c r="I141" s="60">
        <f t="shared" si="29"/>
        <v>0</v>
      </c>
      <c r="J141" s="60">
        <f t="shared" si="29"/>
        <v>0</v>
      </c>
      <c r="K141" s="60">
        <f t="shared" si="29"/>
        <v>0</v>
      </c>
      <c r="L141" s="60">
        <f t="shared" si="29"/>
        <v>0</v>
      </c>
      <c r="M141" s="60"/>
      <c r="N141" s="61"/>
    </row>
    <row r="142" spans="1:14" s="1" customFormat="1" ht="48" customHeight="1">
      <c r="A142" s="159"/>
      <c r="B142" s="160"/>
      <c r="C142" s="161"/>
      <c r="D142" s="21"/>
      <c r="E142" s="20" t="s">
        <v>25</v>
      </c>
      <c r="F142" s="60">
        <f>F122</f>
        <v>40726</v>
      </c>
      <c r="G142" s="60">
        <f>H142+I142+J142+K142+L142</f>
        <v>203111.94</v>
      </c>
      <c r="H142" s="60">
        <f t="shared" si="29"/>
        <v>38966.04</v>
      </c>
      <c r="I142" s="60">
        <f t="shared" si="29"/>
        <v>40155.00000000001</v>
      </c>
      <c r="J142" s="60">
        <f t="shared" si="29"/>
        <v>41330.3</v>
      </c>
      <c r="K142" s="60">
        <f t="shared" si="29"/>
        <v>41330.3</v>
      </c>
      <c r="L142" s="60">
        <f t="shared" si="29"/>
        <v>41330.3</v>
      </c>
      <c r="M142" s="60"/>
      <c r="N142" s="61"/>
    </row>
    <row r="143" spans="1:14" s="1" customFormat="1" ht="35.25" customHeight="1">
      <c r="A143" s="110" t="s">
        <v>36</v>
      </c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1"/>
    </row>
    <row r="144" spans="1:14" s="1" customFormat="1" ht="30" customHeight="1">
      <c r="A144" s="92">
        <v>1</v>
      </c>
      <c r="B144" s="89" t="s">
        <v>61</v>
      </c>
      <c r="C144" s="22" t="s">
        <v>21</v>
      </c>
      <c r="D144" s="16"/>
      <c r="E144" s="22" t="s">
        <v>22</v>
      </c>
      <c r="F144" s="60">
        <f aca="true" t="shared" si="30" ref="F144:L144">F145+F146+F147</f>
        <v>128</v>
      </c>
      <c r="G144" s="60">
        <f t="shared" si="30"/>
        <v>1197</v>
      </c>
      <c r="H144" s="60">
        <f t="shared" si="30"/>
        <v>8</v>
      </c>
      <c r="I144" s="60">
        <f t="shared" si="30"/>
        <v>3</v>
      </c>
      <c r="J144" s="60">
        <f t="shared" si="30"/>
        <v>1135</v>
      </c>
      <c r="K144" s="60">
        <f t="shared" si="30"/>
        <v>51</v>
      </c>
      <c r="L144" s="60">
        <f t="shared" si="30"/>
        <v>0</v>
      </c>
      <c r="M144" s="81" t="s">
        <v>45</v>
      </c>
      <c r="N144" s="65"/>
    </row>
    <row r="145" spans="1:14" s="1" customFormat="1" ht="36" customHeight="1">
      <c r="A145" s="93"/>
      <c r="B145" s="90"/>
      <c r="C145" s="22" t="s">
        <v>21</v>
      </c>
      <c r="D145" s="15"/>
      <c r="E145" s="22" t="s">
        <v>23</v>
      </c>
      <c r="F145" s="60">
        <f>F149</f>
        <v>128</v>
      </c>
      <c r="G145" s="60">
        <f>H145+I145+J145+K145+L145</f>
        <v>1197</v>
      </c>
      <c r="H145" s="28">
        <f>H149</f>
        <v>8</v>
      </c>
      <c r="I145" s="28">
        <f>I149</f>
        <v>3</v>
      </c>
      <c r="J145" s="28">
        <f>J149+J157</f>
        <v>1135</v>
      </c>
      <c r="K145" s="28">
        <f aca="true" t="shared" si="31" ref="K145:L147">K149</f>
        <v>51</v>
      </c>
      <c r="L145" s="28">
        <f t="shared" si="31"/>
        <v>0</v>
      </c>
      <c r="M145" s="63"/>
      <c r="N145" s="87"/>
    </row>
    <row r="146" spans="1:14" s="1" customFormat="1" ht="39" customHeight="1">
      <c r="A146" s="93"/>
      <c r="B146" s="90"/>
      <c r="C146" s="22" t="s">
        <v>21</v>
      </c>
      <c r="D146" s="15"/>
      <c r="E146" s="22" t="s">
        <v>24</v>
      </c>
      <c r="F146" s="60">
        <f>F150</f>
        <v>0</v>
      </c>
      <c r="G146" s="60">
        <f>H146+I146+J146+K146+L146</f>
        <v>0</v>
      </c>
      <c r="H146" s="60">
        <f aca="true" t="shared" si="32" ref="H146:J147">H150</f>
        <v>0</v>
      </c>
      <c r="I146" s="60">
        <f t="shared" si="32"/>
        <v>0</v>
      </c>
      <c r="J146" s="60">
        <f t="shared" si="32"/>
        <v>0</v>
      </c>
      <c r="K146" s="60">
        <f t="shared" si="31"/>
        <v>0</v>
      </c>
      <c r="L146" s="60">
        <f t="shared" si="31"/>
        <v>0</v>
      </c>
      <c r="M146" s="63"/>
      <c r="N146" s="87"/>
    </row>
    <row r="147" spans="1:14" s="1" customFormat="1" ht="48" customHeight="1">
      <c r="A147" s="94"/>
      <c r="B147" s="91"/>
      <c r="C147" s="22" t="s">
        <v>21</v>
      </c>
      <c r="D147" s="15"/>
      <c r="E147" s="22" t="s">
        <v>25</v>
      </c>
      <c r="F147" s="60">
        <f>F151</f>
        <v>0</v>
      </c>
      <c r="G147" s="60">
        <f>H147+I147+J147+K147+L147</f>
        <v>0</v>
      </c>
      <c r="H147" s="60">
        <f t="shared" si="32"/>
        <v>0</v>
      </c>
      <c r="I147" s="60">
        <f t="shared" si="32"/>
        <v>0</v>
      </c>
      <c r="J147" s="60">
        <f t="shared" si="32"/>
        <v>0</v>
      </c>
      <c r="K147" s="60">
        <f t="shared" si="31"/>
        <v>0</v>
      </c>
      <c r="L147" s="60">
        <f t="shared" si="31"/>
        <v>0</v>
      </c>
      <c r="M147" s="64"/>
      <c r="N147" s="88"/>
    </row>
    <row r="148" spans="1:14" s="1" customFormat="1" ht="27" customHeight="1">
      <c r="A148" s="135">
        <v>1.1</v>
      </c>
      <c r="B148" s="147" t="s">
        <v>80</v>
      </c>
      <c r="C148" s="20" t="s">
        <v>21</v>
      </c>
      <c r="D148" s="29"/>
      <c r="E148" s="20" t="s">
        <v>22</v>
      </c>
      <c r="F148" s="24">
        <f aca="true" t="shared" si="33" ref="F148:L148">F149+F150+F151</f>
        <v>128</v>
      </c>
      <c r="G148" s="24">
        <f t="shared" si="33"/>
        <v>1197</v>
      </c>
      <c r="H148" s="24">
        <f t="shared" si="33"/>
        <v>8</v>
      </c>
      <c r="I148" s="24">
        <f t="shared" si="33"/>
        <v>3</v>
      </c>
      <c r="J148" s="24">
        <f t="shared" si="33"/>
        <v>1135</v>
      </c>
      <c r="K148" s="24">
        <f t="shared" si="33"/>
        <v>51</v>
      </c>
      <c r="L148" s="24">
        <f t="shared" si="33"/>
        <v>0</v>
      </c>
      <c r="M148" s="62"/>
      <c r="N148" s="65"/>
    </row>
    <row r="149" spans="1:14" s="1" customFormat="1" ht="48" customHeight="1">
      <c r="A149" s="63"/>
      <c r="B149" s="148"/>
      <c r="C149" s="20" t="s">
        <v>21</v>
      </c>
      <c r="D149" s="30"/>
      <c r="E149" s="20" t="s">
        <v>23</v>
      </c>
      <c r="F149" s="24">
        <v>128</v>
      </c>
      <c r="G149" s="24">
        <f>H149+I149+J149+K149+L149</f>
        <v>1197</v>
      </c>
      <c r="H149" s="41">
        <f>5+3</f>
        <v>8</v>
      </c>
      <c r="I149" s="24">
        <v>3</v>
      </c>
      <c r="J149" s="24">
        <v>1135</v>
      </c>
      <c r="K149" s="24">
        <v>51</v>
      </c>
      <c r="L149" s="24">
        <v>0</v>
      </c>
      <c r="M149" s="63"/>
      <c r="N149" s="63"/>
    </row>
    <row r="150" spans="1:14" s="1" customFormat="1" ht="34.5" customHeight="1">
      <c r="A150" s="63"/>
      <c r="B150" s="148"/>
      <c r="C150" s="20" t="s">
        <v>21</v>
      </c>
      <c r="D150" s="30"/>
      <c r="E150" s="20" t="s">
        <v>24</v>
      </c>
      <c r="F150" s="24">
        <v>0</v>
      </c>
      <c r="G150" s="24">
        <f>H150+I150+J150+K150+L150</f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63"/>
      <c r="N150" s="63"/>
    </row>
    <row r="151" spans="1:14" s="1" customFormat="1" ht="48" customHeight="1">
      <c r="A151" s="64"/>
      <c r="B151" s="149"/>
      <c r="C151" s="20" t="s">
        <v>21</v>
      </c>
      <c r="D151" s="30"/>
      <c r="E151" s="20" t="s">
        <v>25</v>
      </c>
      <c r="F151" s="24">
        <v>0</v>
      </c>
      <c r="G151" s="24">
        <f>H151+I151+J151+K151+L151</f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64"/>
      <c r="N151" s="64"/>
    </row>
    <row r="152" spans="1:14" s="1" customFormat="1" ht="29.25" customHeight="1">
      <c r="A152" s="92">
        <v>2</v>
      </c>
      <c r="B152" s="89" t="s">
        <v>87</v>
      </c>
      <c r="C152" s="22" t="s">
        <v>21</v>
      </c>
      <c r="D152" s="16"/>
      <c r="E152" s="22" t="s">
        <v>22</v>
      </c>
      <c r="F152" s="49">
        <f aca="true" t="shared" si="34" ref="F152:L152">F153+F154+F155</f>
        <v>0</v>
      </c>
      <c r="G152" s="49">
        <f t="shared" si="34"/>
        <v>3430</v>
      </c>
      <c r="H152" s="49">
        <f t="shared" si="34"/>
        <v>0</v>
      </c>
      <c r="I152" s="49">
        <f t="shared" si="34"/>
        <v>3430</v>
      </c>
      <c r="J152" s="49">
        <f t="shared" si="34"/>
        <v>0</v>
      </c>
      <c r="K152" s="49">
        <f t="shared" si="34"/>
        <v>0</v>
      </c>
      <c r="L152" s="49">
        <f t="shared" si="34"/>
        <v>0</v>
      </c>
      <c r="M152" s="92" t="s">
        <v>45</v>
      </c>
      <c r="N152" s="95"/>
    </row>
    <row r="153" spans="1:14" s="1" customFormat="1" ht="36" customHeight="1">
      <c r="A153" s="93"/>
      <c r="B153" s="90"/>
      <c r="C153" s="22" t="s">
        <v>21</v>
      </c>
      <c r="D153" s="15"/>
      <c r="E153" s="22" t="s">
        <v>23</v>
      </c>
      <c r="F153" s="49">
        <v>0</v>
      </c>
      <c r="G153" s="49">
        <f aca="true" t="shared" si="35" ref="G153:L155">G157</f>
        <v>3430</v>
      </c>
      <c r="H153" s="49">
        <f t="shared" si="35"/>
        <v>0</v>
      </c>
      <c r="I153" s="49">
        <f t="shared" si="35"/>
        <v>3430</v>
      </c>
      <c r="J153" s="49">
        <f t="shared" si="35"/>
        <v>0</v>
      </c>
      <c r="K153" s="49">
        <f t="shared" si="35"/>
        <v>0</v>
      </c>
      <c r="L153" s="49">
        <f t="shared" si="35"/>
        <v>0</v>
      </c>
      <c r="M153" s="93"/>
      <c r="N153" s="63"/>
    </row>
    <row r="154" spans="1:14" s="1" customFormat="1" ht="30.75" customHeight="1">
      <c r="A154" s="93"/>
      <c r="B154" s="90"/>
      <c r="C154" s="22" t="s">
        <v>21</v>
      </c>
      <c r="D154" s="15"/>
      <c r="E154" s="22" t="s">
        <v>24</v>
      </c>
      <c r="F154" s="49">
        <f>G154+H154+I154+J154+K154+L154</f>
        <v>0</v>
      </c>
      <c r="G154" s="49">
        <f t="shared" si="35"/>
        <v>0</v>
      </c>
      <c r="H154" s="49">
        <f t="shared" si="35"/>
        <v>0</v>
      </c>
      <c r="I154" s="49">
        <f t="shared" si="35"/>
        <v>0</v>
      </c>
      <c r="J154" s="49">
        <f t="shared" si="35"/>
        <v>0</v>
      </c>
      <c r="K154" s="49">
        <f t="shared" si="35"/>
        <v>0</v>
      </c>
      <c r="L154" s="49">
        <f t="shared" si="35"/>
        <v>0</v>
      </c>
      <c r="M154" s="93"/>
      <c r="N154" s="63"/>
    </row>
    <row r="155" spans="1:14" s="1" customFormat="1" ht="42" customHeight="1">
      <c r="A155" s="94"/>
      <c r="B155" s="91"/>
      <c r="C155" s="22" t="s">
        <v>21</v>
      </c>
      <c r="D155" s="15"/>
      <c r="E155" s="22" t="s">
        <v>25</v>
      </c>
      <c r="F155" s="49">
        <f>G155+H155+I155+J155+K155+L155</f>
        <v>0</v>
      </c>
      <c r="G155" s="49">
        <f t="shared" si="35"/>
        <v>0</v>
      </c>
      <c r="H155" s="49">
        <f t="shared" si="35"/>
        <v>0</v>
      </c>
      <c r="I155" s="49">
        <f t="shared" si="35"/>
        <v>0</v>
      </c>
      <c r="J155" s="49">
        <f t="shared" si="35"/>
        <v>0</v>
      </c>
      <c r="K155" s="49">
        <f t="shared" si="35"/>
        <v>0</v>
      </c>
      <c r="L155" s="49">
        <f t="shared" si="35"/>
        <v>0</v>
      </c>
      <c r="M155" s="94"/>
      <c r="N155" s="64"/>
    </row>
    <row r="156" spans="1:14" s="1" customFormat="1" ht="23.25" customHeight="1">
      <c r="A156" s="135">
        <v>2.1</v>
      </c>
      <c r="B156" s="147" t="s">
        <v>81</v>
      </c>
      <c r="C156" s="20" t="s">
        <v>21</v>
      </c>
      <c r="D156" s="29"/>
      <c r="E156" s="20" t="s">
        <v>22</v>
      </c>
      <c r="F156" s="46">
        <f>F157+F158+F159</f>
        <v>0</v>
      </c>
      <c r="G156" s="46">
        <f aca="true" t="shared" si="36" ref="G156:L156">G157+G158+G159</f>
        <v>3430</v>
      </c>
      <c r="H156" s="46">
        <f t="shared" si="36"/>
        <v>0</v>
      </c>
      <c r="I156" s="46">
        <f t="shared" si="36"/>
        <v>3430</v>
      </c>
      <c r="J156" s="46">
        <f t="shared" si="36"/>
        <v>0</v>
      </c>
      <c r="K156" s="46">
        <f t="shared" si="36"/>
        <v>0</v>
      </c>
      <c r="L156" s="46">
        <f t="shared" si="36"/>
        <v>0</v>
      </c>
      <c r="M156" s="62"/>
      <c r="N156" s="65"/>
    </row>
    <row r="157" spans="1:14" s="1" customFormat="1" ht="36.75" customHeight="1">
      <c r="A157" s="152"/>
      <c r="B157" s="201"/>
      <c r="C157" s="20" t="s">
        <v>21</v>
      </c>
      <c r="D157" s="30"/>
      <c r="E157" s="20" t="s">
        <v>23</v>
      </c>
      <c r="F157" s="59">
        <v>0</v>
      </c>
      <c r="G157" s="59">
        <f>H157+I157+J157+K157+L157</f>
        <v>3430</v>
      </c>
      <c r="H157" s="59">
        <f>1720-1720</f>
        <v>0</v>
      </c>
      <c r="I157" s="59">
        <v>3430</v>
      </c>
      <c r="J157" s="59">
        <v>0</v>
      </c>
      <c r="K157" s="59">
        <v>0</v>
      </c>
      <c r="L157" s="59">
        <v>0</v>
      </c>
      <c r="M157" s="125"/>
      <c r="N157" s="87"/>
    </row>
    <row r="158" spans="1:14" s="1" customFormat="1" ht="39" customHeight="1">
      <c r="A158" s="152"/>
      <c r="B158" s="201"/>
      <c r="C158" s="20" t="s">
        <v>21</v>
      </c>
      <c r="D158" s="30"/>
      <c r="E158" s="20" t="s">
        <v>24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125"/>
      <c r="N158" s="87"/>
    </row>
    <row r="159" spans="1:14" s="1" customFormat="1" ht="48" customHeight="1">
      <c r="A159" s="136"/>
      <c r="B159" s="202"/>
      <c r="C159" s="20" t="s">
        <v>21</v>
      </c>
      <c r="D159" s="30"/>
      <c r="E159" s="20" t="s">
        <v>25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126"/>
      <c r="N159" s="88"/>
    </row>
    <row r="160" spans="1:14" s="1" customFormat="1" ht="23.25" customHeight="1">
      <c r="A160" s="101" t="s">
        <v>37</v>
      </c>
      <c r="B160" s="176"/>
      <c r="C160" s="177"/>
      <c r="D160" s="23"/>
      <c r="E160" s="22" t="s">
        <v>22</v>
      </c>
      <c r="F160" s="49">
        <f>F161+F162+F163</f>
        <v>128</v>
      </c>
      <c r="G160" s="49">
        <f aca="true" t="shared" si="37" ref="G160:L160">G161+G162+G163</f>
        <v>4627</v>
      </c>
      <c r="H160" s="49">
        <f t="shared" si="37"/>
        <v>8</v>
      </c>
      <c r="I160" s="49">
        <f t="shared" si="37"/>
        <v>3433</v>
      </c>
      <c r="J160" s="49">
        <f t="shared" si="37"/>
        <v>1135</v>
      </c>
      <c r="K160" s="49">
        <f t="shared" si="37"/>
        <v>51</v>
      </c>
      <c r="L160" s="49">
        <f t="shared" si="37"/>
        <v>0</v>
      </c>
      <c r="M160" s="81"/>
      <c r="N160" s="65"/>
    </row>
    <row r="161" spans="1:14" s="1" customFormat="1" ht="38.25" customHeight="1">
      <c r="A161" s="178"/>
      <c r="B161" s="179"/>
      <c r="C161" s="180"/>
      <c r="D161" s="23"/>
      <c r="E161" s="22" t="s">
        <v>23</v>
      </c>
      <c r="F161" s="49">
        <f>F145</f>
        <v>128</v>
      </c>
      <c r="G161" s="49">
        <f>H161+I161+J161+K161+L161</f>
        <v>4627</v>
      </c>
      <c r="H161" s="49">
        <f aca="true" t="shared" si="38" ref="H161:L163">H145+H153</f>
        <v>8</v>
      </c>
      <c r="I161" s="49">
        <f t="shared" si="38"/>
        <v>3433</v>
      </c>
      <c r="J161" s="49">
        <f t="shared" si="38"/>
        <v>1135</v>
      </c>
      <c r="K161" s="49">
        <f t="shared" si="38"/>
        <v>51</v>
      </c>
      <c r="L161" s="49">
        <f t="shared" si="38"/>
        <v>0</v>
      </c>
      <c r="M161" s="82"/>
      <c r="N161" s="87"/>
    </row>
    <row r="162" spans="1:14" s="1" customFormat="1" ht="35.25" customHeight="1">
      <c r="A162" s="178"/>
      <c r="B162" s="179"/>
      <c r="C162" s="180"/>
      <c r="D162" s="23"/>
      <c r="E162" s="22" t="s">
        <v>24</v>
      </c>
      <c r="F162" s="49">
        <f>F146</f>
        <v>0</v>
      </c>
      <c r="G162" s="49">
        <f>H162+I162+J162+K162+L162</f>
        <v>0</v>
      </c>
      <c r="H162" s="49">
        <f t="shared" si="38"/>
        <v>0</v>
      </c>
      <c r="I162" s="49">
        <f t="shared" si="38"/>
        <v>0</v>
      </c>
      <c r="J162" s="49">
        <f t="shared" si="38"/>
        <v>0</v>
      </c>
      <c r="K162" s="49">
        <f t="shared" si="38"/>
        <v>0</v>
      </c>
      <c r="L162" s="49">
        <f t="shared" si="38"/>
        <v>0</v>
      </c>
      <c r="M162" s="82"/>
      <c r="N162" s="87"/>
    </row>
    <row r="163" spans="1:14" s="1" customFormat="1" ht="48" customHeight="1">
      <c r="A163" s="178"/>
      <c r="B163" s="181"/>
      <c r="C163" s="180"/>
      <c r="D163" s="23"/>
      <c r="E163" s="47" t="s">
        <v>25</v>
      </c>
      <c r="F163" s="49">
        <f>F147</f>
        <v>0</v>
      </c>
      <c r="G163" s="49">
        <f>H163+I163+J163+K163+L163</f>
        <v>0</v>
      </c>
      <c r="H163" s="49">
        <f t="shared" si="38"/>
        <v>0</v>
      </c>
      <c r="I163" s="49">
        <f t="shared" si="38"/>
        <v>0</v>
      </c>
      <c r="J163" s="49">
        <f t="shared" si="38"/>
        <v>0</v>
      </c>
      <c r="K163" s="49">
        <f t="shared" si="38"/>
        <v>0</v>
      </c>
      <c r="L163" s="49">
        <f t="shared" si="38"/>
        <v>0</v>
      </c>
      <c r="M163" s="82"/>
      <c r="N163" s="87"/>
    </row>
    <row r="164" spans="1:14" s="1" customFormat="1" ht="36" customHeight="1">
      <c r="A164" s="209" t="s">
        <v>47</v>
      </c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</row>
    <row r="165" spans="1:14" s="1" customFormat="1" ht="24" customHeight="1">
      <c r="A165" s="92">
        <v>1</v>
      </c>
      <c r="B165" s="89" t="s">
        <v>62</v>
      </c>
      <c r="C165" s="22" t="s">
        <v>21</v>
      </c>
      <c r="D165" s="16"/>
      <c r="E165" s="22" t="s">
        <v>22</v>
      </c>
      <c r="F165" s="60">
        <v>0</v>
      </c>
      <c r="G165" s="60">
        <f>H165+I165+J165+K165+L165</f>
        <v>0</v>
      </c>
      <c r="H165" s="60">
        <f>H166+H167+H168</f>
        <v>0</v>
      </c>
      <c r="I165" s="60">
        <f>I166+I167+I168</f>
        <v>0</v>
      </c>
      <c r="J165" s="60">
        <f>J166+J167+J168</f>
        <v>0</v>
      </c>
      <c r="K165" s="60">
        <f>K166+K167+K168</f>
        <v>0</v>
      </c>
      <c r="L165" s="60">
        <f>L166+L167+L168</f>
        <v>0</v>
      </c>
      <c r="M165" s="81" t="s">
        <v>42</v>
      </c>
      <c r="N165" s="84" t="s">
        <v>48</v>
      </c>
    </row>
    <row r="166" spans="1:14" s="1" customFormat="1" ht="36.75" customHeight="1">
      <c r="A166" s="93"/>
      <c r="B166" s="90"/>
      <c r="C166" s="22" t="s">
        <v>21</v>
      </c>
      <c r="D166" s="15"/>
      <c r="E166" s="22" t="s">
        <v>23</v>
      </c>
      <c r="F166" s="60">
        <v>0</v>
      </c>
      <c r="G166" s="60">
        <f>H166+I166+J166+K166+L166</f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82"/>
      <c r="N166" s="211"/>
    </row>
    <row r="167" spans="1:14" s="1" customFormat="1" ht="38.25" customHeight="1">
      <c r="A167" s="93"/>
      <c r="B167" s="90"/>
      <c r="C167" s="22" t="s">
        <v>21</v>
      </c>
      <c r="D167" s="15"/>
      <c r="E167" s="22" t="s">
        <v>24</v>
      </c>
      <c r="F167" s="60">
        <v>0</v>
      </c>
      <c r="G167" s="60">
        <f>H167+I167+J167+K167+L167</f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82"/>
      <c r="N167" s="211"/>
    </row>
    <row r="168" spans="1:14" s="1" customFormat="1" ht="41.25" customHeight="1">
      <c r="A168" s="94"/>
      <c r="B168" s="91"/>
      <c r="C168" s="22" t="s">
        <v>21</v>
      </c>
      <c r="D168" s="15"/>
      <c r="E168" s="22" t="s">
        <v>25</v>
      </c>
      <c r="F168" s="60">
        <v>0</v>
      </c>
      <c r="G168" s="60">
        <f>H168+I168+J168+K168+L168</f>
        <v>0</v>
      </c>
      <c r="H168" s="60">
        <v>0</v>
      </c>
      <c r="I168" s="60">
        <v>0</v>
      </c>
      <c r="J168" s="60">
        <v>0</v>
      </c>
      <c r="K168" s="60">
        <v>0</v>
      </c>
      <c r="L168" s="60">
        <v>0</v>
      </c>
      <c r="M168" s="83"/>
      <c r="N168" s="212"/>
    </row>
    <row r="169" spans="1:14" s="1" customFormat="1" ht="21.75" customHeight="1">
      <c r="A169" s="135">
        <v>1.1</v>
      </c>
      <c r="B169" s="147" t="s">
        <v>82</v>
      </c>
      <c r="C169" s="20" t="s">
        <v>21</v>
      </c>
      <c r="D169" s="29"/>
      <c r="E169" s="20" t="s">
        <v>22</v>
      </c>
      <c r="F169" s="60">
        <f aca="true" t="shared" si="39" ref="F169:L169">F170+F171+F172</f>
        <v>0</v>
      </c>
      <c r="G169" s="60">
        <f t="shared" si="39"/>
        <v>0</v>
      </c>
      <c r="H169" s="60">
        <f t="shared" si="39"/>
        <v>0</v>
      </c>
      <c r="I169" s="60">
        <f t="shared" si="39"/>
        <v>0</v>
      </c>
      <c r="J169" s="60">
        <f t="shared" si="39"/>
        <v>0</v>
      </c>
      <c r="K169" s="60">
        <f t="shared" si="39"/>
        <v>0</v>
      </c>
      <c r="L169" s="60">
        <f t="shared" si="39"/>
        <v>0</v>
      </c>
      <c r="M169" s="81"/>
      <c r="N169" s="65"/>
    </row>
    <row r="170" spans="1:14" s="1" customFormat="1" ht="31.5" customHeight="1">
      <c r="A170" s="152"/>
      <c r="B170" s="201"/>
      <c r="C170" s="20" t="s">
        <v>21</v>
      </c>
      <c r="D170" s="30"/>
      <c r="E170" s="20" t="s">
        <v>23</v>
      </c>
      <c r="F170" s="24">
        <v>0</v>
      </c>
      <c r="G170" s="24">
        <f aca="true" t="shared" si="40" ref="G170:G176">H170+I170+J170+K170+L170</f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63"/>
      <c r="N170" s="63"/>
    </row>
    <row r="171" spans="1:14" s="1" customFormat="1" ht="33" customHeight="1">
      <c r="A171" s="152"/>
      <c r="B171" s="201"/>
      <c r="C171" s="20" t="s">
        <v>21</v>
      </c>
      <c r="D171" s="30"/>
      <c r="E171" s="20" t="s">
        <v>24</v>
      </c>
      <c r="F171" s="24">
        <v>0</v>
      </c>
      <c r="G171" s="24">
        <f t="shared" si="40"/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63"/>
      <c r="N171" s="63"/>
    </row>
    <row r="172" spans="1:14" s="1" customFormat="1" ht="42.75" customHeight="1">
      <c r="A172" s="152"/>
      <c r="B172" s="201"/>
      <c r="C172" s="48" t="s">
        <v>21</v>
      </c>
      <c r="D172" s="30"/>
      <c r="E172" s="48" t="s">
        <v>25</v>
      </c>
      <c r="F172" s="46">
        <v>0</v>
      </c>
      <c r="G172" s="46">
        <f t="shared" si="40"/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63"/>
      <c r="N172" s="63"/>
    </row>
    <row r="173" spans="1:14" s="1" customFormat="1" ht="30" customHeight="1">
      <c r="A173" s="153" t="s">
        <v>93</v>
      </c>
      <c r="B173" s="208"/>
      <c r="C173" s="208"/>
      <c r="D173" s="29"/>
      <c r="E173" s="22" t="s">
        <v>22</v>
      </c>
      <c r="F173" s="24">
        <f>F174+F175+F176</f>
        <v>0</v>
      </c>
      <c r="G173" s="24">
        <f t="shared" si="40"/>
        <v>0</v>
      </c>
      <c r="H173" s="24">
        <f>H174+H175+H176</f>
        <v>0</v>
      </c>
      <c r="I173" s="24">
        <f>I174+I175+I176</f>
        <v>0</v>
      </c>
      <c r="J173" s="24">
        <f>J174+J175+J176</f>
        <v>0</v>
      </c>
      <c r="K173" s="24">
        <f>K174+K175+K176</f>
        <v>0</v>
      </c>
      <c r="L173" s="24">
        <f>L174+L175+L176</f>
        <v>0</v>
      </c>
      <c r="M173" s="60"/>
      <c r="N173" s="61"/>
    </row>
    <row r="174" spans="1:14" s="1" customFormat="1" ht="33" customHeight="1">
      <c r="A174" s="153"/>
      <c r="B174" s="208"/>
      <c r="C174" s="208"/>
      <c r="D174" s="29"/>
      <c r="E174" s="22" t="s">
        <v>23</v>
      </c>
      <c r="F174" s="24">
        <v>0</v>
      </c>
      <c r="G174" s="24">
        <f t="shared" si="40"/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60"/>
      <c r="N174" s="61"/>
    </row>
    <row r="175" spans="1:14" s="1" customFormat="1" ht="36" customHeight="1">
      <c r="A175" s="153"/>
      <c r="B175" s="208"/>
      <c r="C175" s="208"/>
      <c r="D175" s="29"/>
      <c r="E175" s="22" t="s">
        <v>24</v>
      </c>
      <c r="F175" s="24">
        <v>0</v>
      </c>
      <c r="G175" s="24">
        <f t="shared" si="40"/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60"/>
      <c r="N175" s="61"/>
    </row>
    <row r="176" spans="1:14" s="1" customFormat="1" ht="48" customHeight="1">
      <c r="A176" s="153"/>
      <c r="B176" s="208"/>
      <c r="C176" s="208"/>
      <c r="D176" s="29"/>
      <c r="E176" s="22" t="s">
        <v>25</v>
      </c>
      <c r="F176" s="24">
        <v>0</v>
      </c>
      <c r="G176" s="24">
        <f t="shared" si="40"/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60"/>
      <c r="N176" s="61"/>
    </row>
    <row r="177" spans="1:14" s="1" customFormat="1" ht="31.5" customHeight="1">
      <c r="A177" s="153" t="s">
        <v>38</v>
      </c>
      <c r="B177" s="153"/>
      <c r="C177" s="153"/>
      <c r="D177" s="21"/>
      <c r="E177" s="22" t="s">
        <v>22</v>
      </c>
      <c r="F177" s="60">
        <f aca="true" t="shared" si="41" ref="F177:L177">F178+F179+F180+F181</f>
        <v>142643.9</v>
      </c>
      <c r="G177" s="60">
        <f t="shared" si="41"/>
        <v>712526.16</v>
      </c>
      <c r="H177" s="60">
        <f t="shared" si="41"/>
        <v>151699.84</v>
      </c>
      <c r="I177" s="60">
        <f t="shared" si="41"/>
        <v>160470.82</v>
      </c>
      <c r="J177" s="60">
        <f t="shared" si="41"/>
        <v>134191.5</v>
      </c>
      <c r="K177" s="60">
        <f t="shared" si="41"/>
        <v>133107.5</v>
      </c>
      <c r="L177" s="60">
        <f t="shared" si="41"/>
        <v>133056.5</v>
      </c>
      <c r="M177" s="205"/>
      <c r="N177" s="206"/>
    </row>
    <row r="178" spans="1:14" s="1" customFormat="1" ht="42" customHeight="1">
      <c r="A178" s="153"/>
      <c r="B178" s="153"/>
      <c r="C178" s="153"/>
      <c r="D178" s="21"/>
      <c r="E178" s="22" t="s">
        <v>23</v>
      </c>
      <c r="F178" s="60">
        <f>F161+F140+F98</f>
        <v>128</v>
      </c>
      <c r="G178" s="60">
        <f>H178+I178+J178+K178+L178</f>
        <v>4627</v>
      </c>
      <c r="H178" s="60">
        <f>H161+H140+H98</f>
        <v>8</v>
      </c>
      <c r="I178" s="60">
        <f>I161+I140+I98</f>
        <v>3433</v>
      </c>
      <c r="J178" s="60">
        <f>J161+J140+J98</f>
        <v>1135</v>
      </c>
      <c r="K178" s="60">
        <f>K161+K140+K98</f>
        <v>51</v>
      </c>
      <c r="L178" s="60">
        <f>L161+L140+L98</f>
        <v>0</v>
      </c>
      <c r="M178" s="198"/>
      <c r="N178" s="198"/>
    </row>
    <row r="179" spans="1:14" s="1" customFormat="1" ht="41.25" customHeight="1">
      <c r="A179" s="153"/>
      <c r="B179" s="153"/>
      <c r="C179" s="153"/>
      <c r="D179" s="21"/>
      <c r="E179" s="22" t="s">
        <v>24</v>
      </c>
      <c r="F179" s="60">
        <f>F162+F141+F99</f>
        <v>0</v>
      </c>
      <c r="G179" s="60">
        <f>H179+I179+J179+K179+L179</f>
        <v>19273.97</v>
      </c>
      <c r="H179" s="60">
        <f>H162+H141+H99+H115</f>
        <v>7275.86</v>
      </c>
      <c r="I179" s="60">
        <f>I162+I141+I99+I115</f>
        <v>11998.11</v>
      </c>
      <c r="J179" s="60">
        <f>J162+J141+J99+J115</f>
        <v>0</v>
      </c>
      <c r="K179" s="60">
        <f>K162+K141+K99+K115</f>
        <v>0</v>
      </c>
      <c r="L179" s="60">
        <f>L162+L141+L99+L115</f>
        <v>0</v>
      </c>
      <c r="M179" s="198"/>
      <c r="N179" s="198"/>
    </row>
    <row r="180" spans="1:14" s="1" customFormat="1" ht="41.25" customHeight="1">
      <c r="A180" s="153"/>
      <c r="B180" s="153"/>
      <c r="C180" s="153"/>
      <c r="D180" s="21"/>
      <c r="E180" s="22" t="s">
        <v>25</v>
      </c>
      <c r="F180" s="60">
        <f>F163+F142+F100</f>
        <v>122964.8</v>
      </c>
      <c r="G180" s="60">
        <f>H180+I180+J180+K180+L180</f>
        <v>609871.1900000001</v>
      </c>
      <c r="H180" s="60">
        <f>H163+H142+H100+H116</f>
        <v>128665.18000000001</v>
      </c>
      <c r="I180" s="60">
        <f>I163+I142+I100+I116</f>
        <v>129288.91000000002</v>
      </c>
      <c r="J180" s="60">
        <f>J163+J142+J100</f>
        <v>117305.7</v>
      </c>
      <c r="K180" s="60">
        <f>K163+K142+K100</f>
        <v>117305.7</v>
      </c>
      <c r="L180" s="60">
        <f>L163+L142+L100</f>
        <v>117305.7</v>
      </c>
      <c r="M180" s="198"/>
      <c r="N180" s="198"/>
    </row>
    <row r="181" spans="1:14" s="1" customFormat="1" ht="39.75" customHeight="1">
      <c r="A181" s="153"/>
      <c r="B181" s="153"/>
      <c r="C181" s="153"/>
      <c r="D181" s="21"/>
      <c r="E181" s="22" t="s">
        <v>26</v>
      </c>
      <c r="F181" s="60">
        <f>F101</f>
        <v>19551.1</v>
      </c>
      <c r="G181" s="60">
        <f>H181+I181+J181+K181+L181</f>
        <v>78754</v>
      </c>
      <c r="H181" s="60">
        <f>H101</f>
        <v>15750.8</v>
      </c>
      <c r="I181" s="60">
        <f>I101</f>
        <v>15750.8</v>
      </c>
      <c r="J181" s="60">
        <f>J101</f>
        <v>15750.8</v>
      </c>
      <c r="K181" s="60">
        <f>K101</f>
        <v>15750.8</v>
      </c>
      <c r="L181" s="60">
        <f>L101</f>
        <v>15750.8</v>
      </c>
      <c r="M181" s="198"/>
      <c r="N181" s="198"/>
    </row>
    <row r="182" spans="6:14" ht="15">
      <c r="F182" s="11"/>
      <c r="G182" s="11"/>
      <c r="H182" s="42"/>
      <c r="I182" s="18"/>
      <c r="J182" s="11"/>
      <c r="K182" s="11"/>
      <c r="L182" s="11"/>
      <c r="M182" s="11"/>
      <c r="N182" s="10" t="s">
        <v>12</v>
      </c>
    </row>
    <row r="183" spans="6:13" ht="15">
      <c r="F183" s="11"/>
      <c r="G183" s="11"/>
      <c r="H183" s="42"/>
      <c r="I183" s="18"/>
      <c r="J183" s="11"/>
      <c r="K183" s="11"/>
      <c r="L183" s="11"/>
      <c r="M183" s="11"/>
    </row>
    <row r="184" spans="6:10" ht="15">
      <c r="F184" s="8"/>
      <c r="G184" s="8"/>
      <c r="H184" s="8"/>
      <c r="I184" s="19"/>
      <c r="J184" s="8"/>
    </row>
    <row r="185" spans="6:10" ht="15">
      <c r="F185" s="8"/>
      <c r="G185" s="8"/>
      <c r="H185" s="8"/>
      <c r="I185" s="19"/>
      <c r="J185" s="8"/>
    </row>
    <row r="186" spans="6:10" ht="15">
      <c r="F186" s="8"/>
      <c r="G186" s="8"/>
      <c r="H186" s="8"/>
      <c r="I186" s="19"/>
      <c r="J186" s="8"/>
    </row>
    <row r="187" spans="6:10" ht="15">
      <c r="F187" s="8"/>
      <c r="G187" s="8"/>
      <c r="H187" s="8"/>
      <c r="I187" s="19"/>
      <c r="J187" s="8"/>
    </row>
    <row r="188" spans="6:9" ht="15">
      <c r="F188" s="14"/>
      <c r="G188" s="8"/>
      <c r="H188" s="8"/>
      <c r="I188" s="7"/>
    </row>
    <row r="189" spans="6:9" ht="15">
      <c r="F189" s="14"/>
      <c r="G189" s="8"/>
      <c r="H189" s="8"/>
      <c r="I189" s="7"/>
    </row>
    <row r="190" spans="6:10" ht="15">
      <c r="F190" s="8"/>
      <c r="G190" s="8"/>
      <c r="H190" s="8"/>
      <c r="I190" s="7"/>
      <c r="J190" s="8"/>
    </row>
    <row r="191" spans="6:9" ht="15">
      <c r="F191" s="8"/>
      <c r="G191" s="8"/>
      <c r="H191" s="8"/>
      <c r="I191" s="7"/>
    </row>
  </sheetData>
  <sheetProtection/>
  <mergeCells count="141">
    <mergeCell ref="A173:C176"/>
    <mergeCell ref="M169:M172"/>
    <mergeCell ref="N169:N172"/>
    <mergeCell ref="A164:N164"/>
    <mergeCell ref="A165:A168"/>
    <mergeCell ref="B165:B168"/>
    <mergeCell ref="M165:M168"/>
    <mergeCell ref="N165:N168"/>
    <mergeCell ref="A169:A172"/>
    <mergeCell ref="B169:B172"/>
    <mergeCell ref="M160:M163"/>
    <mergeCell ref="B156:B159"/>
    <mergeCell ref="A10:N10"/>
    <mergeCell ref="M177:M181"/>
    <mergeCell ref="N177:N181"/>
    <mergeCell ref="L7:N7"/>
    <mergeCell ref="M144:M147"/>
    <mergeCell ref="M148:M151"/>
    <mergeCell ref="M156:M159"/>
    <mergeCell ref="N148:N151"/>
    <mergeCell ref="N156:N159"/>
    <mergeCell ref="N17:N21"/>
    <mergeCell ref="M87:M91"/>
    <mergeCell ref="N87:N91"/>
    <mergeCell ref="N160:N163"/>
    <mergeCell ref="N27:N31"/>
    <mergeCell ref="M22:M26"/>
    <mergeCell ref="N22:N26"/>
    <mergeCell ref="N47:N51"/>
    <mergeCell ref="M119:M122"/>
    <mergeCell ref="M47:M51"/>
    <mergeCell ref="M52:M56"/>
    <mergeCell ref="M57:M61"/>
    <mergeCell ref="M42:M46"/>
    <mergeCell ref="M77:M81"/>
    <mergeCell ref="A62:A66"/>
    <mergeCell ref="B67:B71"/>
    <mergeCell ref="A67:A71"/>
    <mergeCell ref="B52:B56"/>
    <mergeCell ref="A42:A46"/>
    <mergeCell ref="N57:N61"/>
    <mergeCell ref="N52:N56"/>
    <mergeCell ref="N62:N66"/>
    <mergeCell ref="N72:N76"/>
    <mergeCell ref="M72:M76"/>
    <mergeCell ref="M67:M71"/>
    <mergeCell ref="M62:M66"/>
    <mergeCell ref="M32:M36"/>
    <mergeCell ref="M27:M31"/>
    <mergeCell ref="B13:B14"/>
    <mergeCell ref="M17:M21"/>
    <mergeCell ref="B32:B36"/>
    <mergeCell ref="A22:A26"/>
    <mergeCell ref="E13:E14"/>
    <mergeCell ref="D13:D14"/>
    <mergeCell ref="M13:M14"/>
    <mergeCell ref="B22:B26"/>
    <mergeCell ref="H6:N6"/>
    <mergeCell ref="J8:N8"/>
    <mergeCell ref="G13:G14"/>
    <mergeCell ref="N13:N14"/>
    <mergeCell ref="A11:N11"/>
    <mergeCell ref="H9:L9"/>
    <mergeCell ref="A177:C181"/>
    <mergeCell ref="A139:C142"/>
    <mergeCell ref="A97:D101"/>
    <mergeCell ref="A156:A159"/>
    <mergeCell ref="B47:B51"/>
    <mergeCell ref="A17:A21"/>
    <mergeCell ref="A160:C163"/>
    <mergeCell ref="A123:A126"/>
    <mergeCell ref="B135:B138"/>
    <mergeCell ref="A135:A138"/>
    <mergeCell ref="A72:A76"/>
    <mergeCell ref="B123:B126"/>
    <mergeCell ref="A148:A151"/>
    <mergeCell ref="B148:B151"/>
    <mergeCell ref="A144:A147"/>
    <mergeCell ref="B144:B147"/>
    <mergeCell ref="A143:N143"/>
    <mergeCell ref="A127:A130"/>
    <mergeCell ref="B127:B130"/>
    <mergeCell ref="B131:B134"/>
    <mergeCell ref="M37:M41"/>
    <mergeCell ref="N97:N101"/>
    <mergeCell ref="B27:B31"/>
    <mergeCell ref="B77:B81"/>
    <mergeCell ref="A77:A81"/>
    <mergeCell ref="A27:A31"/>
    <mergeCell ref="B42:B46"/>
    <mergeCell ref="A92:A96"/>
    <mergeCell ref="B62:B66"/>
    <mergeCell ref="B72:B76"/>
    <mergeCell ref="A16:N16"/>
    <mergeCell ref="N37:N41"/>
    <mergeCell ref="B37:B41"/>
    <mergeCell ref="B82:B86"/>
    <mergeCell ref="A82:A86"/>
    <mergeCell ref="M82:M86"/>
    <mergeCell ref="N82:N86"/>
    <mergeCell ref="N77:N81"/>
    <mergeCell ref="A47:A51"/>
    <mergeCell ref="A52:A56"/>
    <mergeCell ref="M108:M112"/>
    <mergeCell ref="A57:A61"/>
    <mergeCell ref="B87:B91"/>
    <mergeCell ref="A87:A91"/>
    <mergeCell ref="B92:B96"/>
    <mergeCell ref="H13:L13"/>
    <mergeCell ref="A13:A14"/>
    <mergeCell ref="C13:C14"/>
    <mergeCell ref="B17:B21"/>
    <mergeCell ref="F13:F14"/>
    <mergeCell ref="A113:C117"/>
    <mergeCell ref="A118:N118"/>
    <mergeCell ref="A32:A36"/>
    <mergeCell ref="N42:N46"/>
    <mergeCell ref="N32:N36"/>
    <mergeCell ref="A37:A41"/>
    <mergeCell ref="M92:M96"/>
    <mergeCell ref="N92:N96"/>
    <mergeCell ref="M97:M101"/>
    <mergeCell ref="B57:B61"/>
    <mergeCell ref="B152:B155"/>
    <mergeCell ref="A152:A155"/>
    <mergeCell ref="M152:M155"/>
    <mergeCell ref="N152:N155"/>
    <mergeCell ref="N144:N147"/>
    <mergeCell ref="A119:A122"/>
    <mergeCell ref="B119:B122"/>
    <mergeCell ref="N119:N122"/>
    <mergeCell ref="M113:M117"/>
    <mergeCell ref="N113:N117"/>
    <mergeCell ref="A102:N102"/>
    <mergeCell ref="B103:B107"/>
    <mergeCell ref="A103:A107"/>
    <mergeCell ref="A108:A112"/>
    <mergeCell ref="B108:B112"/>
    <mergeCell ref="M103:M107"/>
    <mergeCell ref="N103:N107"/>
    <mergeCell ref="N108:N112"/>
  </mergeCells>
  <printOptions/>
  <pageMargins left="0.17" right="0" top="0.4724409448818898" bottom="0.1968503937007874" header="0.4724409448818898" footer="0.31496062992125984"/>
  <pageSetup horizontalDpi="600" verticalDpi="600" orientation="landscape" paperSize="9" scale="52" r:id="rId3"/>
  <rowBreaks count="10" manualBreakCount="10">
    <brk id="26" max="13" man="1"/>
    <brk id="46" max="13" man="1"/>
    <brk id="66" max="13" man="1"/>
    <brk id="86" max="13" man="1"/>
    <brk id="101" max="13" man="1"/>
    <brk id="117" max="13" man="1"/>
    <brk id="138" max="13" man="1"/>
    <brk id="142" max="13" man="1"/>
    <brk id="163" max="13" man="1"/>
    <brk id="17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2021-12-10T08:36:16Z</cp:lastPrinted>
  <dcterms:created xsi:type="dcterms:W3CDTF">2013-09-26T09:08:44Z</dcterms:created>
  <dcterms:modified xsi:type="dcterms:W3CDTF">2021-12-23T13:04:58Z</dcterms:modified>
  <cp:category/>
  <cp:version/>
  <cp:contentType/>
  <cp:contentStatus/>
</cp:coreProperties>
</file>