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29040" windowHeight="15840" tabRatio="561"/>
  </bookViews>
  <sheets>
    <sheet name="Приложение 1 " sheetId="5" r:id="rId1"/>
    <sheet name="Приложение 2" sheetId="6" r:id="rId2"/>
    <sheet name="Приложение 3" sheetId="23" r:id="rId3"/>
    <sheet name="Приложение 4" sheetId="2" r:id="rId4"/>
  </sheets>
  <definedNames>
    <definedName name="_xlnm._FilterDatabase" localSheetId="1" hidden="1">'Приложение 2'!$A$11:$N$11</definedName>
    <definedName name="_xlnm.Print_Area" localSheetId="0">'Приложение 1 '!$A$1:$I$27</definedName>
    <definedName name="_xlnm.Print_Area" localSheetId="1">'Приложение 2'!$A$1:$K$40</definedName>
    <definedName name="_xlnm.Print_Area" localSheetId="2">'Приложение 3'!$A$1:$K$88</definedName>
    <definedName name="_xlnm.Print_Area" localSheetId="3">'Приложение 4'!$A$1:$M$132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" l="1"/>
  <c r="F53" i="2" l="1"/>
  <c r="F52" i="2"/>
  <c r="F48" i="2"/>
  <c r="F47" i="2"/>
  <c r="K46" i="2"/>
  <c r="J46" i="2"/>
  <c r="I46" i="2"/>
  <c r="H46" i="2"/>
  <c r="G46" i="2"/>
  <c r="E46" i="2"/>
  <c r="F45" i="2"/>
  <c r="F44" i="2"/>
  <c r="K43" i="2"/>
  <c r="J43" i="2"/>
  <c r="I43" i="2"/>
  <c r="H43" i="2"/>
  <c r="G43" i="2"/>
  <c r="E43" i="2"/>
  <c r="K42" i="2"/>
  <c r="J42" i="2"/>
  <c r="J40" i="2" s="1"/>
  <c r="I42" i="2"/>
  <c r="H42" i="2"/>
  <c r="G42" i="2"/>
  <c r="E42" i="2"/>
  <c r="E40" i="2" s="1"/>
  <c r="K41" i="2"/>
  <c r="J41" i="2"/>
  <c r="I41" i="2"/>
  <c r="H41" i="2"/>
  <c r="G41" i="2"/>
  <c r="E41" i="2"/>
  <c r="G40" i="2"/>
  <c r="F38" i="2"/>
  <c r="K37" i="2"/>
  <c r="J37" i="2"/>
  <c r="I37" i="2"/>
  <c r="H37" i="2"/>
  <c r="G37" i="2"/>
  <c r="E37" i="2"/>
  <c r="F36" i="2"/>
  <c r="K35" i="2"/>
  <c r="J35" i="2"/>
  <c r="I35" i="2"/>
  <c r="H35" i="2"/>
  <c r="G35" i="2"/>
  <c r="E35" i="2"/>
  <c r="F34" i="2"/>
  <c r="K33" i="2"/>
  <c r="J33" i="2"/>
  <c r="I33" i="2"/>
  <c r="H33" i="2"/>
  <c r="G33" i="2"/>
  <c r="E33" i="2"/>
  <c r="F32" i="2"/>
  <c r="F31" i="2"/>
  <c r="K30" i="2"/>
  <c r="J30" i="2"/>
  <c r="I30" i="2"/>
  <c r="H30" i="2"/>
  <c r="G30" i="2"/>
  <c r="E30" i="2"/>
  <c r="F29" i="2"/>
  <c r="F28" i="2"/>
  <c r="K27" i="2"/>
  <c r="J27" i="2"/>
  <c r="I27" i="2"/>
  <c r="H27" i="2"/>
  <c r="G27" i="2"/>
  <c r="E27" i="2"/>
  <c r="K26" i="2"/>
  <c r="J26" i="2"/>
  <c r="I26" i="2"/>
  <c r="H26" i="2"/>
  <c r="H50" i="2" s="1"/>
  <c r="G26" i="2"/>
  <c r="K25" i="2"/>
  <c r="K24" i="2" s="1"/>
  <c r="J25" i="2"/>
  <c r="J51" i="2" s="1"/>
  <c r="I25" i="2"/>
  <c r="H25" i="2"/>
  <c r="G25" i="2"/>
  <c r="G24" i="2" s="1"/>
  <c r="E25" i="2"/>
  <c r="E51" i="2" s="1"/>
  <c r="J50" i="2" l="1"/>
  <c r="I51" i="2"/>
  <c r="G50" i="2"/>
  <c r="K50" i="2"/>
  <c r="H51" i="2"/>
  <c r="E26" i="2"/>
  <c r="K40" i="2"/>
  <c r="F43" i="2"/>
  <c r="F41" i="2"/>
  <c r="K51" i="2"/>
  <c r="F27" i="2"/>
  <c r="J24" i="2"/>
  <c r="E24" i="2"/>
  <c r="J49" i="2"/>
  <c r="F30" i="2"/>
  <c r="F33" i="2"/>
  <c r="F35" i="2"/>
  <c r="F46" i="2"/>
  <c r="I40" i="2"/>
  <c r="F25" i="2"/>
  <c r="I24" i="2"/>
  <c r="F37" i="2"/>
  <c r="F42" i="2"/>
  <c r="H49" i="2"/>
  <c r="E50" i="2"/>
  <c r="E49" i="2" s="1"/>
  <c r="I50" i="2"/>
  <c r="I49" i="2" s="1"/>
  <c r="H24" i="2"/>
  <c r="F26" i="2"/>
  <c r="H40" i="2"/>
  <c r="G51" i="2"/>
  <c r="G66" i="2"/>
  <c r="G62" i="2"/>
  <c r="G49" i="2" l="1"/>
  <c r="K49" i="2"/>
  <c r="F40" i="2"/>
  <c r="F51" i="2"/>
  <c r="F24" i="2"/>
  <c r="F50" i="2"/>
  <c r="J85" i="23"/>
  <c r="I85" i="23"/>
  <c r="H85" i="23"/>
  <c r="G85" i="23"/>
  <c r="F85" i="23"/>
  <c r="E85" i="23"/>
  <c r="J81" i="23"/>
  <c r="I81" i="23"/>
  <c r="H81" i="23"/>
  <c r="G81" i="23"/>
  <c r="F81" i="23"/>
  <c r="E81" i="23"/>
  <c r="J78" i="23"/>
  <c r="I78" i="23"/>
  <c r="H78" i="23"/>
  <c r="G78" i="23"/>
  <c r="F78" i="23"/>
  <c r="E78" i="23"/>
  <c r="J75" i="23"/>
  <c r="I75" i="23"/>
  <c r="H75" i="23"/>
  <c r="G75" i="23"/>
  <c r="F75" i="23"/>
  <c r="E75" i="23"/>
  <c r="J72" i="23"/>
  <c r="I72" i="23"/>
  <c r="H72" i="23"/>
  <c r="G72" i="23"/>
  <c r="F72" i="23"/>
  <c r="E72" i="23"/>
  <c r="J69" i="23"/>
  <c r="I69" i="23"/>
  <c r="H69" i="23"/>
  <c r="G69" i="23"/>
  <c r="F69" i="23"/>
  <c r="E69" i="23"/>
  <c r="J66" i="23"/>
  <c r="I66" i="23"/>
  <c r="H66" i="23"/>
  <c r="G66" i="23"/>
  <c r="F66" i="23"/>
  <c r="E66" i="23"/>
  <c r="F63" i="23"/>
  <c r="G63" i="23"/>
  <c r="H63" i="23"/>
  <c r="I63" i="23"/>
  <c r="J63" i="23"/>
  <c r="E63" i="23"/>
  <c r="J61" i="23"/>
  <c r="I61" i="23"/>
  <c r="H61" i="23"/>
  <c r="G61" i="23"/>
  <c r="F61" i="23"/>
  <c r="E61" i="23"/>
  <c r="J59" i="23"/>
  <c r="I59" i="23"/>
  <c r="H59" i="23"/>
  <c r="G59" i="23"/>
  <c r="F59" i="23"/>
  <c r="E59" i="23"/>
  <c r="J57" i="23"/>
  <c r="I57" i="23"/>
  <c r="H57" i="23"/>
  <c r="G57" i="23"/>
  <c r="F57" i="23"/>
  <c r="E57" i="23"/>
  <c r="J55" i="23"/>
  <c r="I55" i="23"/>
  <c r="H55" i="23"/>
  <c r="G55" i="23"/>
  <c r="F55" i="23"/>
  <c r="E55" i="23"/>
  <c r="J53" i="23"/>
  <c r="I53" i="23"/>
  <c r="H53" i="23"/>
  <c r="G53" i="23"/>
  <c r="F53" i="23"/>
  <c r="E53" i="23"/>
  <c r="J51" i="23"/>
  <c r="I51" i="23"/>
  <c r="H51" i="23"/>
  <c r="G51" i="23"/>
  <c r="F51" i="23"/>
  <c r="E51" i="23"/>
  <c r="J49" i="23"/>
  <c r="I49" i="23"/>
  <c r="H49" i="23"/>
  <c r="G49" i="23"/>
  <c r="F49" i="23"/>
  <c r="E49" i="23"/>
  <c r="J47" i="23"/>
  <c r="F47" i="23"/>
  <c r="G47" i="23"/>
  <c r="H47" i="23"/>
  <c r="I47" i="23"/>
  <c r="E47" i="23"/>
  <c r="F44" i="23"/>
  <c r="G44" i="23"/>
  <c r="H44" i="23"/>
  <c r="I44" i="23"/>
  <c r="J44" i="23"/>
  <c r="E44" i="23"/>
  <c r="K131" i="2"/>
  <c r="J131" i="2"/>
  <c r="I131" i="2"/>
  <c r="H131" i="2"/>
  <c r="G131" i="2"/>
  <c r="E131" i="2"/>
  <c r="F121" i="2"/>
  <c r="F120" i="2"/>
  <c r="F119" i="2"/>
  <c r="K118" i="2"/>
  <c r="J118" i="2"/>
  <c r="I118" i="2"/>
  <c r="H118" i="2"/>
  <c r="G118" i="2"/>
  <c r="E118" i="2"/>
  <c r="F117" i="2"/>
  <c r="F99" i="2" s="1"/>
  <c r="F125" i="2" s="1"/>
  <c r="F130" i="2" s="1"/>
  <c r="F116" i="2"/>
  <c r="F115" i="2"/>
  <c r="K114" i="2"/>
  <c r="J114" i="2"/>
  <c r="I114" i="2"/>
  <c r="H114" i="2"/>
  <c r="G114" i="2"/>
  <c r="E114" i="2"/>
  <c r="F113" i="2"/>
  <c r="F112" i="2"/>
  <c r="K111" i="2"/>
  <c r="J111" i="2"/>
  <c r="I111" i="2"/>
  <c r="H111" i="2"/>
  <c r="G111" i="2"/>
  <c r="E111" i="2"/>
  <c r="F110" i="2"/>
  <c r="F109" i="2"/>
  <c r="K108" i="2"/>
  <c r="J108" i="2"/>
  <c r="I108" i="2"/>
  <c r="H108" i="2"/>
  <c r="G108" i="2"/>
  <c r="E108" i="2"/>
  <c r="F107" i="2"/>
  <c r="F106" i="2"/>
  <c r="F105" i="2"/>
  <c r="F104" i="2"/>
  <c r="K103" i="2"/>
  <c r="J103" i="2"/>
  <c r="I103" i="2"/>
  <c r="H103" i="2"/>
  <c r="G103" i="2"/>
  <c r="E103" i="2"/>
  <c r="F102" i="2"/>
  <c r="F101" i="2"/>
  <c r="K100" i="2"/>
  <c r="J100" i="2"/>
  <c r="I100" i="2"/>
  <c r="H100" i="2"/>
  <c r="G100" i="2"/>
  <c r="E100" i="2"/>
  <c r="K99" i="2"/>
  <c r="K125" i="2" s="1"/>
  <c r="K130" i="2" s="1"/>
  <c r="J99" i="2"/>
  <c r="J125" i="2" s="1"/>
  <c r="J130" i="2" s="1"/>
  <c r="I99" i="2"/>
  <c r="I125" i="2" s="1"/>
  <c r="I130" i="2" s="1"/>
  <c r="H99" i="2"/>
  <c r="H125" i="2" s="1"/>
  <c r="H130" i="2" s="1"/>
  <c r="G99" i="2"/>
  <c r="G125" i="2" s="1"/>
  <c r="G130" i="2" s="1"/>
  <c r="E99" i="2"/>
  <c r="E125" i="2" s="1"/>
  <c r="E130" i="2" s="1"/>
  <c r="K98" i="2"/>
  <c r="J98" i="2"/>
  <c r="I98" i="2"/>
  <c r="H98" i="2"/>
  <c r="G98" i="2"/>
  <c r="E98" i="2"/>
  <c r="K97" i="2"/>
  <c r="J97" i="2"/>
  <c r="I97" i="2"/>
  <c r="H97" i="2"/>
  <c r="G97" i="2"/>
  <c r="E97" i="2"/>
  <c r="F95" i="2"/>
  <c r="F94" i="2"/>
  <c r="F91" i="2" s="1"/>
  <c r="K93" i="2"/>
  <c r="J93" i="2"/>
  <c r="I93" i="2"/>
  <c r="H93" i="2"/>
  <c r="G93" i="2"/>
  <c r="E93" i="2"/>
  <c r="K92" i="2"/>
  <c r="J92" i="2"/>
  <c r="I92" i="2"/>
  <c r="H92" i="2"/>
  <c r="G92" i="2"/>
  <c r="E92" i="2"/>
  <c r="K91" i="2"/>
  <c r="K90" i="2" s="1"/>
  <c r="J91" i="2"/>
  <c r="I91" i="2"/>
  <c r="H91" i="2"/>
  <c r="G91" i="2"/>
  <c r="E91" i="2"/>
  <c r="F89" i="2"/>
  <c r="F85" i="2" s="1"/>
  <c r="F88" i="2"/>
  <c r="F84" i="2" s="1"/>
  <c r="K87" i="2"/>
  <c r="J87" i="2"/>
  <c r="I87" i="2"/>
  <c r="H87" i="2"/>
  <c r="G87" i="2"/>
  <c r="E87" i="2"/>
  <c r="K85" i="2"/>
  <c r="J85" i="2"/>
  <c r="I85" i="2"/>
  <c r="H85" i="2"/>
  <c r="G85" i="2"/>
  <c r="E85" i="2"/>
  <c r="K84" i="2"/>
  <c r="J84" i="2"/>
  <c r="I84" i="2"/>
  <c r="H84" i="2"/>
  <c r="G84" i="2"/>
  <c r="E84" i="2"/>
  <c r="F82" i="2"/>
  <c r="F81" i="2" s="1"/>
  <c r="F80" i="2" s="1"/>
  <c r="F79" i="2" s="1"/>
  <c r="K81" i="2"/>
  <c r="K80" i="2" s="1"/>
  <c r="K79" i="2" s="1"/>
  <c r="J81" i="2"/>
  <c r="J80" i="2" s="1"/>
  <c r="J79" i="2" s="1"/>
  <c r="I81" i="2"/>
  <c r="I80" i="2" s="1"/>
  <c r="I79" i="2" s="1"/>
  <c r="H81" i="2"/>
  <c r="G81" i="2"/>
  <c r="G80" i="2" s="1"/>
  <c r="G79" i="2" s="1"/>
  <c r="E81" i="2"/>
  <c r="E80" i="2" s="1"/>
  <c r="E79" i="2" s="1"/>
  <c r="H80" i="2"/>
  <c r="H79" i="2" s="1"/>
  <c r="G78" i="2"/>
  <c r="F78" i="2" s="1"/>
  <c r="F77" i="2" s="1"/>
  <c r="K77" i="2"/>
  <c r="J77" i="2"/>
  <c r="I77" i="2"/>
  <c r="H77" i="2"/>
  <c r="E77" i="2"/>
  <c r="F76" i="2"/>
  <c r="F75" i="2" s="1"/>
  <c r="K75" i="2"/>
  <c r="J75" i="2"/>
  <c r="I75" i="2"/>
  <c r="H75" i="2"/>
  <c r="G75" i="2"/>
  <c r="E75" i="2"/>
  <c r="G74" i="2"/>
  <c r="G73" i="2" s="1"/>
  <c r="K73" i="2"/>
  <c r="J73" i="2"/>
  <c r="I73" i="2"/>
  <c r="H73" i="2"/>
  <c r="E73" i="2"/>
  <c r="K72" i="2"/>
  <c r="K71" i="2" s="1"/>
  <c r="J72" i="2"/>
  <c r="I72" i="2"/>
  <c r="I71" i="2" s="1"/>
  <c r="H72" i="2"/>
  <c r="H71" i="2" s="1"/>
  <c r="E72" i="2"/>
  <c r="E71" i="2" s="1"/>
  <c r="J71" i="2"/>
  <c r="G70" i="2"/>
  <c r="F70" i="2" s="1"/>
  <c r="K69" i="2"/>
  <c r="J69" i="2"/>
  <c r="I69" i="2"/>
  <c r="H69" i="2"/>
  <c r="E69" i="2"/>
  <c r="K68" i="2"/>
  <c r="K67" i="2" s="1"/>
  <c r="J68" i="2"/>
  <c r="J67" i="2" s="1"/>
  <c r="I68" i="2"/>
  <c r="I67" i="2" s="1"/>
  <c r="H68" i="2"/>
  <c r="H67" i="2" s="1"/>
  <c r="G68" i="2"/>
  <c r="G67" i="2" s="1"/>
  <c r="E68" i="2"/>
  <c r="E67" i="2" s="1"/>
  <c r="F66" i="2"/>
  <c r="F65" i="2" s="1"/>
  <c r="K65" i="2"/>
  <c r="J65" i="2"/>
  <c r="I65" i="2"/>
  <c r="H65" i="2"/>
  <c r="G65" i="2"/>
  <c r="E65" i="2"/>
  <c r="F64" i="2"/>
  <c r="F63" i="2" s="1"/>
  <c r="K63" i="2"/>
  <c r="J63" i="2"/>
  <c r="I63" i="2"/>
  <c r="H63" i="2"/>
  <c r="G63" i="2"/>
  <c r="E63" i="2"/>
  <c r="F62" i="2"/>
  <c r="K61" i="2"/>
  <c r="J61" i="2"/>
  <c r="I61" i="2"/>
  <c r="H61" i="2"/>
  <c r="G61" i="2"/>
  <c r="E61" i="2"/>
  <c r="F60" i="2"/>
  <c r="F57" i="2" s="1"/>
  <c r="F59" i="2"/>
  <c r="K58" i="2"/>
  <c r="J58" i="2"/>
  <c r="I58" i="2"/>
  <c r="H58" i="2"/>
  <c r="G58" i="2"/>
  <c r="E58" i="2"/>
  <c r="K57" i="2"/>
  <c r="J57" i="2"/>
  <c r="I57" i="2"/>
  <c r="H57" i="2"/>
  <c r="G57" i="2"/>
  <c r="E57" i="2"/>
  <c r="K56" i="2"/>
  <c r="J56" i="2"/>
  <c r="I56" i="2"/>
  <c r="H56" i="2"/>
  <c r="G56" i="2"/>
  <c r="E56" i="2"/>
  <c r="F131" i="2"/>
  <c r="F69" i="2" l="1"/>
  <c r="F68" i="2"/>
  <c r="F67" i="2" s="1"/>
  <c r="I55" i="2"/>
  <c r="G69" i="2"/>
  <c r="H96" i="2"/>
  <c r="F49" i="2"/>
  <c r="J55" i="2"/>
  <c r="J83" i="2"/>
  <c r="I90" i="2"/>
  <c r="G90" i="2"/>
  <c r="H83" i="2"/>
  <c r="E90" i="2"/>
  <c r="F97" i="2"/>
  <c r="F114" i="2"/>
  <c r="F61" i="2"/>
  <c r="H55" i="2"/>
  <c r="E55" i="2"/>
  <c r="F83" i="2"/>
  <c r="F98" i="2"/>
  <c r="K55" i="2"/>
  <c r="F111" i="2"/>
  <c r="E123" i="2"/>
  <c r="G83" i="2"/>
  <c r="K83" i="2"/>
  <c r="H124" i="2"/>
  <c r="H129" i="2" s="1"/>
  <c r="E96" i="2"/>
  <c r="I96" i="2"/>
  <c r="I123" i="2"/>
  <c r="I128" i="2" s="1"/>
  <c r="F56" i="2"/>
  <c r="F108" i="2"/>
  <c r="I124" i="2"/>
  <c r="I129" i="2" s="1"/>
  <c r="H90" i="2"/>
  <c r="J90" i="2"/>
  <c r="J96" i="2"/>
  <c r="G96" i="2"/>
  <c r="K96" i="2"/>
  <c r="K123" i="2"/>
  <c r="K122" i="2" s="1"/>
  <c r="G77" i="2"/>
  <c r="J124" i="2"/>
  <c r="F100" i="2"/>
  <c r="F103" i="2"/>
  <c r="J123" i="2"/>
  <c r="J128" i="2" s="1"/>
  <c r="F74" i="2"/>
  <c r="F73" i="2" s="1"/>
  <c r="E124" i="2"/>
  <c r="E129" i="2" s="1"/>
  <c r="F87" i="2"/>
  <c r="F93" i="2"/>
  <c r="H123" i="2"/>
  <c r="F58" i="2"/>
  <c r="G55" i="2"/>
  <c r="G72" i="2"/>
  <c r="E83" i="2"/>
  <c r="I83" i="2"/>
  <c r="G124" i="2"/>
  <c r="G129" i="2" s="1"/>
  <c r="K124" i="2"/>
  <c r="H24" i="5" s="1"/>
  <c r="F118" i="2"/>
  <c r="H128" i="2"/>
  <c r="J122" i="2"/>
  <c r="E128" i="2"/>
  <c r="F92" i="2"/>
  <c r="F90" i="2" s="1"/>
  <c r="G25" i="5"/>
  <c r="G23" i="5"/>
  <c r="E23" i="5"/>
  <c r="D24" i="5"/>
  <c r="H23" i="5"/>
  <c r="D23" i="5"/>
  <c r="G24" i="5"/>
  <c r="F24" i="5"/>
  <c r="F23" i="5"/>
  <c r="D26" i="5"/>
  <c r="E26" i="5"/>
  <c r="F26" i="5"/>
  <c r="G26" i="5"/>
  <c r="H26" i="5"/>
  <c r="F96" i="2" l="1"/>
  <c r="F55" i="2"/>
  <c r="E24" i="5"/>
  <c r="K129" i="2"/>
  <c r="K128" i="2"/>
  <c r="H25" i="5"/>
  <c r="I127" i="2"/>
  <c r="H127" i="2"/>
  <c r="I122" i="2"/>
  <c r="H122" i="2"/>
  <c r="E127" i="2"/>
  <c r="E122" i="2"/>
  <c r="F72" i="2"/>
  <c r="G71" i="2"/>
  <c r="G123" i="2"/>
  <c r="J129" i="2"/>
  <c r="J127" i="2" s="1"/>
  <c r="F124" i="2"/>
  <c r="I24" i="5"/>
  <c r="I26" i="5"/>
  <c r="H22" i="5"/>
  <c r="G22" i="5"/>
  <c r="I23" i="5"/>
  <c r="K127" i="2" l="1"/>
  <c r="G122" i="2"/>
  <c r="G128" i="2"/>
  <c r="G127" i="2" s="1"/>
  <c r="F71" i="2"/>
  <c r="F123" i="2"/>
  <c r="F128" i="2" s="1"/>
  <c r="F129" i="2"/>
  <c r="F127" i="2" l="1"/>
  <c r="F122" i="2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H17" i="5"/>
  <c r="G17" i="5"/>
  <c r="F17" i="5"/>
  <c r="E17" i="5"/>
  <c r="H14" i="5"/>
  <c r="G14" i="5"/>
  <c r="F14" i="5"/>
  <c r="E14" i="5"/>
  <c r="D17" i="5"/>
  <c r="D14" i="5"/>
  <c r="F25" i="5"/>
  <c r="F22" i="5" s="1"/>
  <c r="H16" i="5"/>
  <c r="E16" i="5"/>
  <c r="G15" i="5"/>
  <c r="E25" i="5" l="1"/>
  <c r="E22" i="5" s="1"/>
  <c r="D25" i="5"/>
  <c r="D22" i="5" s="1"/>
  <c r="D15" i="5"/>
  <c r="F15" i="5"/>
  <c r="I14" i="5"/>
  <c r="E15" i="5"/>
  <c r="E13" i="5" s="1"/>
  <c r="F16" i="5"/>
  <c r="I17" i="5"/>
  <c r="F13" i="5" l="1"/>
  <c r="I22" i="5"/>
  <c r="I25" i="5"/>
  <c r="G16" i="5"/>
  <c r="G13" i="5" s="1"/>
  <c r="H15" i="5"/>
  <c r="H13" i="5" s="1"/>
  <c r="D16" i="5"/>
  <c r="I15" i="5" l="1"/>
  <c r="D13" i="5"/>
  <c r="I13" i="5" s="1"/>
  <c r="I16" i="5"/>
</calcChain>
</file>

<file path=xl/sharedStrings.xml><?xml version="1.0" encoding="utf-8"?>
<sst xmlns="http://schemas.openxmlformats.org/spreadsheetml/2006/main" count="652" uniqueCount="209">
  <si>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</si>
  <si>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</si>
  <si>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</si>
  <si>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</si>
  <si>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</si>
  <si>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</si>
  <si>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</si>
  <si>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</si>
  <si>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</si>
  <si>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</si>
  <si>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</si>
  <si>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</si>
  <si>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</si>
  <si>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</si>
  <si>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</si>
  <si>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</si>
  <si>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</si>
  <si>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</si>
  <si>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</si>
  <si>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</si>
  <si>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</si>
  <si>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</si>
  <si>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</si>
  <si>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</si>
  <si>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</si>
  <si>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</si>
  <si>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</si>
  <si>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</si>
  <si>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</si>
  <si>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</si>
  <si>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</si>
  <si>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</si>
  <si>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</si>
  <si>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</si>
  <si>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</si>
  <si>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7.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</si>
  <si>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</si>
  <si>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единица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</si>
  <si>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</si>
  <si>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</si>
  <si>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</si>
  <si>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</si>
  <si>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</si>
  <si>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</si>
  <si>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</si>
  <si>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</si>
  <si>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</si>
  <si>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</si>
  <si>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ЖКХ</t>
  </si>
  <si>
    <t>Управление образования</t>
  </si>
  <si>
    <t>Увеличение доли граждан, зарегистрированных в ЕСИА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</si>
  <si>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</si>
  <si>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арендуемого ОМСУ муниципального образования Московской области иностранного ПО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</si>
  <si>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</si>
  <si>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</si>
  <si>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</si>
  <si>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</si>
  <si>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</si>
  <si>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</si>
  <si>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Увеличение доли граждан, использующих механизм получения государственных и муниципальных услуг в электронной форме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</si>
  <si>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</si>
  <si>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</si>
  <si>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</si>
  <si>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</si>
  <si>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>Доля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</si>
  <si>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</si>
  <si>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</si>
  <si>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</si>
  <si>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</si>
  <si>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до  100%  к 2021 г;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</si>
  <si>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</si>
  <si>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</si>
  <si>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</si>
  <si>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</si>
  <si>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</si>
  <si>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</si>
  <si>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</si>
  <si>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Основное мероприятие 1. Информационная инфраструктура</t>
  </si>
  <si>
    <t>Итого, в том числе:</t>
  </si>
  <si>
    <t xml:space="preserve">Увеличение доли многоквартирных домов, имеющих возможность пользоваться услугами проводного и мобильного доступа в информационно-телекоммуникационную сеть Интернет на скорости не менее 1 Мбит/с, предоставляемыми не менее чем 2 операторами связи с базового 80% до 81%  к 2023 г., Обеспечение Доли домашних хозяйств в муниципальном образовании Московской области, имеющих широкополосный доступ к сети Интернет на уровне 100%,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100%; </t>
  </si>
  <si>
    <t>Средства бюджета го Домодедово</t>
  </si>
  <si>
    <t>Внебюджетные источники</t>
  </si>
  <si>
    <t>Мероприятие 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</si>
  <si>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Управление строительства и городской инфраструктурф</t>
  </si>
  <si>
    <t>Мероприятие 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</si>
  <si>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</si>
  <si>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4. Обеспечение оборудованием и поддержание его работоспособности</t>
  </si>
  <si>
    <t>Основное мероприятие 2. Информационная безопасность</t>
  </si>
  <si>
    <t>Мероприятие 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</si>
  <si>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Основное мероприятие 3. Цифровое государственное управление</t>
  </si>
  <si>
    <t>3.1.</t>
  </si>
  <si>
    <t>Мероприятие 1. Обеспечение программными продуктами</t>
  </si>
  <si>
    <t>3.2.</t>
  </si>
  <si>
    <t>Мероприятие 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</si>
  <si>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3.3.</t>
  </si>
  <si>
    <t>Мероприятие 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</si>
  <si>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4. Цифровая культура</t>
  </si>
  <si>
    <t>Увеличение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с базовых 97% до 100% в 2020г.</t>
  </si>
  <si>
    <t>4.1.</t>
  </si>
  <si>
    <t>Мероприятие 1. Обеспечение муниципальных учреждений культуры доступом в информационно-телекоммуникационную сеть Интернет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</si>
  <si>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</si>
  <si>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</si>
  <si>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 ; Увеличение Доли образовательных организаций, у которых есть широкополосный доступ к сети Интернет (не менее 100 Мбит/с), за исключением дошкольных, с базового 51 % до 70% в 2023г.</t>
  </si>
  <si>
    <t>5.1.</t>
  </si>
  <si>
    <t>Мероприятие 1.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</si>
  <si>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</si>
  <si>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</si>
  <si>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6.1.</t>
  </si>
  <si>
    <t>Мероприятие 1. Предоставление доступа к электронным сервисам цифровой инфраструктуры в сфере жилищно-коммунального хозяйства</t>
  </si>
  <si>
    <t>Основное мероприятие E4. Федеральный проект «Цифровая образовательная среда»</t>
  </si>
  <si>
    <t>Средства Федерального бюджета</t>
  </si>
  <si>
    <t>7.1.</t>
  </si>
  <si>
    <t>Мероприятие 1. Обеспечение современными аппаратно-программными комплексами общеобразовательных организаций в Московской области</t>
  </si>
  <si>
    <t>7.2.</t>
  </si>
  <si>
    <t>Мероприятие 2.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</si>
  <si>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7.3.</t>
  </si>
  <si>
    <t>Мероприятие 3. Оснащение планшетными компьютерами общеобразовательных организаций в муниципальном образовании Московской области</t>
  </si>
  <si>
    <t>7.4.</t>
  </si>
  <si>
    <t>Мероприятие 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</si>
  <si>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7.5.</t>
  </si>
  <si>
    <t>Мероприятие 5.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</si>
  <si>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</si>
  <si>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</si>
  <si>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</si>
  <si>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</si>
  <si>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</si>
  <si>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</si>
  <si>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</si>
  <si>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</si>
  <si>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</si>
  <si>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</si>
  <si>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</si>
  <si>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</si>
  <si>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</si>
  <si>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</si>
  <si>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</si>
  <si>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</si>
  <si>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</si>
  <si>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</si>
  <si>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</si>
  <si>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</si>
  <si>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</si>
  <si>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</si>
  <si>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</si>
  <si>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</si>
  <si>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</si>
  <si>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</si>
  <si>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</si>
  <si>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 соответствии с категорией обрабатываемой информации, а 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</si>
  <si>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 xml:space="preserve">Отраслевой </t>
  </si>
  <si>
    <t>Доля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</t>
  </si>
  <si>
    <t>Количество современных компьютеров (со сроком эксплуатации не более семи лет) на 100 обучающихся в общеобразовательных организациях муниципального образования Московской области</t>
  </si>
  <si>
    <r>
      <t xml:space="preserve">Доля муниципальных учреждений культуры, обеспеченных доступом в </t>
    </r>
    <r>
      <rPr>
        <sz val="10"/>
        <color theme="1"/>
        <rFont val="Times New Roman"/>
        <family val="1"/>
        <charset val="204"/>
      </rPr>
      <t>информационно-телекоммуникационную</t>
    </r>
    <r>
      <rPr>
        <sz val="10"/>
        <color rgb="FF000000"/>
        <rFont val="Times New Roman"/>
        <family val="1"/>
        <charset val="204"/>
      </rPr>
      <t xml:space="preserve">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</t>
    </r>
  </si>
  <si>
    <t>7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</si>
  <si>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</si>
  <si>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</si>
  <si>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</si>
  <si>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</si>
  <si>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</si>
  <si>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Мероприятие 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</si>
  <si>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Мероприятие 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</si>
  <si>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</si>
  <si>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2.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</si>
  <si>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Мероприятие 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</si>
  <si>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</si>
  <si>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</si>
  <si>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 xml:space="preserve">Мероприятие 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</si>
  <si>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</si>
  <si>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Основное мероприятие 2. Организация деятельности многофункциональных центров предоставления государственных и муниципальных услуг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</si>
  <si>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</si>
  <si>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</si>
  <si>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</si>
  <si>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</si>
  <si>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</si>
  <si>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</si>
  <si>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</si>
  <si>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</si>
  <si>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</si>
  <si>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</si>
  <si>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Доля заявителей МФЦ, ожидающих в очереди более 11,5 минут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</si>
  <si>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</si>
  <si>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</si>
  <si>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</si>
  <si>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</si>
  <si>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</si>
  <si>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6</t>
  </si>
  <si>
    <t>Мероприятие 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</si>
  <si>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7.6.</t>
  </si>
  <si>
    <t>В пределах средств, предусмотренных в Федералньом бюджете</t>
  </si>
  <si>
    <t>В пределах средств, предусмотренных в Федеральном бюджете</t>
  </si>
  <si>
    <t>Отложенные решения – Доля отложенных решений от числа ответов, предоставленных на портале «Добродел» (два и более раз)</t>
  </si>
  <si>
    <t>Уменьшение стоимостной доли закупаемого и арендуемого ОМСУ муниципального образования Московской области иностранного ПО, с базового 40 % до 5% в 2022 году;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Увеличение доли граждан, использующих механизм получения государственных и муниципальных услуг в электронной форме, до 85% в 2021г; Увеличение доли граждан, зарегистрированных в ЕСИА, с базового 61% до 80% в 2021г;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</si>
  <si>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</si>
  <si>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</si>
  <si>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</si>
  <si>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"Приложение №1</t>
  </si>
  <si>
    <t>от 31.10.2019г.  № 2296"</t>
  </si>
  <si>
    <t>Доля образовательных организаций, у которых есть широкополосный доступ к сети Интернет (не менее 100 Мбит/с для образовательных организаций, расположенных в городах, и не менее 50 Мбит/с для образовательных организаций, расположенных в сельских населенных пунктах и поселках городского типа), за исключением дошкольных</t>
  </si>
  <si>
    <t>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</t>
  </si>
  <si>
    <t>Увеличение Количества муниципальных образований Московской области, в которых 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 до 1 шт в 2020г; увеличение доли образовательных организаций, у которых есть широкополосный доступ к сети Интернет (не менее 100 Мбит/с для образовательных организаций, расположенных в городах, и не менее 50 Мбит/с для образовательных организаций, расположенных в сельских населенных пунктах и поселках городского типа), за исключением дошкольных до 100% в 2021г; Увеличение Доли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 с базового 14.3% до 100% в 2020г; Обеспечение Количества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 на уровне 13.8 шт; 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</t>
  </si>
  <si>
    <t>2.5.</t>
  </si>
  <si>
    <t>Мероприятие 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</si>
  <si>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</si>
  <si>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</si>
  <si>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утвержденной постановлением Администрации</t>
  </si>
  <si>
    <t>городского округа Домодедово</t>
  </si>
  <si>
    <t>"Приложение №2 к  муниципальной программе</t>
  </si>
  <si>
    <t>"Приложение №3 к  муниципальной программе</t>
  </si>
  <si>
    <t>"Приложение №4 к 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</si>
</sst>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protection locked="0"/>
    </xf>
  </cellStyleXfs>
  <cellXfs count="13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9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1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85" zoomScaleNormal="100" zoomScaleSheetLayoutView="85" workbookViewId="0">
      <selection activeCell="G7" sqref="G7"/>
    </sheetView>
  </sheetViews>
  <sheetFormatPr defaultColWidth="9.140625" defaultRowHeight="15.75" x14ac:dyDescent="0.25"/>
  <cols>
    <col min="1" max="1" width="66.140625" style="17" customWidth="1"/>
    <col min="2" max="2" width="25" style="14" customWidth="1"/>
    <col min="3" max="3" width="32.140625" style="2" customWidth="1"/>
    <col min="4" max="4" width="17.5703125" style="14" customWidth="1"/>
    <col min="5" max="5" width="18.28515625" style="14" customWidth="1"/>
    <col min="6" max="6" width="17.42578125" style="14" customWidth="1"/>
    <col min="7" max="7" width="16.140625" style="14" customWidth="1"/>
    <col min="8" max="8" width="16.28515625" style="14" customWidth="1"/>
    <col min="9" max="9" width="18.85546875" style="14" customWidth="1"/>
    <col min="10" max="10" width="0.140625" style="1" hidden="1" customWidth="1"/>
    <col min="11" max="11" width="11.7109375" style="1" customWidth="1"/>
    <col min="12" max="16384" width="9.140625" style="1"/>
  </cols>
  <sheetData>
    <row r="1" spans="1:13" x14ac:dyDescent="0.25">
      <c r="A1" s="5"/>
      <c r="B1" s="5"/>
      <c r="C1" s="5"/>
      <c r="D1" s="5"/>
      <c r="E1" s="5"/>
      <c r="F1" s="43"/>
      <c r="G1" s="42" t="s">
        <v>195</v>
      </c>
      <c r="I1" s="40"/>
      <c r="J1" s="40"/>
      <c r="K1" s="40"/>
    </row>
    <row r="2" spans="1:13" x14ac:dyDescent="0.25">
      <c r="A2" s="5"/>
      <c r="B2" s="5"/>
      <c r="C2" s="5"/>
      <c r="D2" s="5"/>
      <c r="E2" s="5"/>
      <c r="F2" s="43"/>
      <c r="G2" s="47" t="s">
        <v>194</v>
      </c>
      <c r="I2" s="40"/>
      <c r="J2" s="40"/>
      <c r="K2" s="40"/>
    </row>
    <row r="3" spans="1:13" x14ac:dyDescent="0.25">
      <c r="A3" s="5"/>
      <c r="B3" s="5"/>
      <c r="C3" s="5"/>
      <c r="D3" s="5"/>
      <c r="E3" s="5"/>
      <c r="F3" s="43"/>
      <c r="G3" s="47" t="s">
        <v>193</v>
      </c>
      <c r="I3" s="40"/>
      <c r="J3" s="40"/>
      <c r="K3" s="40"/>
    </row>
    <row r="4" spans="1:13" x14ac:dyDescent="0.25">
      <c r="A4" s="5"/>
      <c r="B4" s="5"/>
      <c r="C4" s="5"/>
      <c r="D4" s="5"/>
      <c r="E4" s="5"/>
      <c r="F4" s="43"/>
      <c r="G4" s="47" t="s">
        <v>192</v>
      </c>
      <c r="I4" s="40"/>
      <c r="J4" s="40"/>
      <c r="K4" s="40"/>
    </row>
    <row r="5" spans="1:13" x14ac:dyDescent="0.25">
      <c r="A5" s="5"/>
      <c r="B5" s="5"/>
      <c r="C5" s="5"/>
      <c r="D5" s="5"/>
      <c r="E5" s="5"/>
      <c r="F5" s="43"/>
      <c r="G5" s="47" t="s">
        <v>204</v>
      </c>
      <c r="I5" s="40"/>
      <c r="J5" s="40"/>
      <c r="K5" s="40"/>
    </row>
    <row r="6" spans="1:13" ht="18" customHeight="1" x14ac:dyDescent="0.25">
      <c r="A6" s="5"/>
      <c r="B6" s="5"/>
      <c r="C6" s="5"/>
      <c r="D6" s="5"/>
      <c r="E6" s="44" t="s">
        <v>27</v>
      </c>
      <c r="F6" s="43"/>
      <c r="G6" s="47" t="s">
        <v>205</v>
      </c>
      <c r="I6" s="40"/>
      <c r="J6" s="40"/>
      <c r="K6" s="40"/>
      <c r="L6" s="40"/>
      <c r="M6" s="40"/>
    </row>
    <row r="7" spans="1:13" ht="16.899999999999999" customHeight="1" x14ac:dyDescent="0.25">
      <c r="A7" s="5"/>
      <c r="B7" s="5"/>
      <c r="C7" s="5"/>
      <c r="D7" s="5"/>
      <c r="E7" s="5"/>
      <c r="F7" s="5"/>
      <c r="G7" s="45" t="s">
        <v>196</v>
      </c>
      <c r="I7" s="46"/>
      <c r="J7" s="40"/>
      <c r="K7" s="40"/>
    </row>
    <row r="8" spans="1:13" ht="21.6" customHeight="1" x14ac:dyDescent="0.25">
      <c r="A8" s="85"/>
      <c r="B8" s="85"/>
      <c r="C8" s="85"/>
      <c r="D8" s="85"/>
      <c r="E8" s="86"/>
      <c r="F8" s="86"/>
      <c r="G8" s="86"/>
      <c r="H8" s="86"/>
      <c r="I8" s="86"/>
    </row>
    <row r="9" spans="1:13" ht="38.25" customHeight="1" x14ac:dyDescent="0.25">
      <c r="A9" s="90" t="s">
        <v>156</v>
      </c>
      <c r="B9" s="90"/>
      <c r="C9" s="90"/>
      <c r="D9" s="90"/>
      <c r="E9" s="90"/>
      <c r="F9" s="90"/>
      <c r="G9" s="90"/>
      <c r="H9" s="90"/>
      <c r="I9" s="90"/>
    </row>
    <row r="10" spans="1:13" ht="23.25" customHeight="1" x14ac:dyDescent="0.2">
      <c r="A10" s="18" t="s">
        <v>17</v>
      </c>
      <c r="B10" s="87" t="s">
        <v>41</v>
      </c>
      <c r="C10" s="88"/>
      <c r="D10" s="88"/>
      <c r="E10" s="88"/>
      <c r="F10" s="88"/>
      <c r="G10" s="88"/>
      <c r="H10" s="88"/>
      <c r="I10" s="89"/>
    </row>
    <row r="11" spans="1:13" ht="22.5" customHeight="1" x14ac:dyDescent="0.2">
      <c r="A11" s="98" t="s">
        <v>13</v>
      </c>
      <c r="B11" s="96" t="s">
        <v>14</v>
      </c>
      <c r="C11" s="96" t="s">
        <v>3</v>
      </c>
      <c r="D11" s="87" t="s">
        <v>18</v>
      </c>
      <c r="E11" s="88"/>
      <c r="F11" s="88"/>
      <c r="G11" s="88"/>
      <c r="H11" s="88"/>
      <c r="I11" s="89"/>
    </row>
    <row r="12" spans="1:13" ht="79.5" customHeight="1" x14ac:dyDescent="0.2">
      <c r="A12" s="99"/>
      <c r="B12" s="97"/>
      <c r="C12" s="97"/>
      <c r="D12" s="27" t="s">
        <v>171</v>
      </c>
      <c r="E12" s="27" t="s">
        <v>172</v>
      </c>
      <c r="F12" s="27" t="s">
        <v>173</v>
      </c>
      <c r="G12" s="27" t="s">
        <v>174</v>
      </c>
      <c r="H12" s="27" t="s">
        <v>175</v>
      </c>
      <c r="I12" s="26" t="s">
        <v>2</v>
      </c>
    </row>
    <row r="13" spans="1:13" ht="39" customHeight="1" x14ac:dyDescent="0.2">
      <c r="A13" s="99"/>
      <c r="B13" s="96" t="s">
        <v>71</v>
      </c>
      <c r="C13" s="25" t="s">
        <v>15</v>
      </c>
      <c r="D13" s="20">
        <f>SUM(D14:D17)</f>
        <v>169693</v>
      </c>
      <c r="E13" s="20">
        <f t="shared" ref="E13:H13" si="0">SUM(E14:E17)</f>
        <v>165000</v>
      </c>
      <c r="F13" s="20">
        <f t="shared" si="0"/>
        <v>165000</v>
      </c>
      <c r="G13" s="20">
        <f t="shared" si="0"/>
        <v>165000</v>
      </c>
      <c r="H13" s="20">
        <f t="shared" si="0"/>
        <v>165000</v>
      </c>
      <c r="I13" s="19">
        <f>SUM(D13:H13)</f>
        <v>829693</v>
      </c>
    </row>
    <row r="14" spans="1:13" ht="31.5" x14ac:dyDescent="0.2">
      <c r="A14" s="99"/>
      <c r="B14" s="101"/>
      <c r="C14" s="4" t="s">
        <v>1</v>
      </c>
      <c r="D14" s="15">
        <f>'Приложение 4'!G52</f>
        <v>0</v>
      </c>
      <c r="E14" s="15">
        <f>'Приложение 4'!H52</f>
        <v>0</v>
      </c>
      <c r="F14" s="15">
        <f>'Приложение 4'!I52</f>
        <v>0</v>
      </c>
      <c r="G14" s="15">
        <f>'Приложение 4'!J52</f>
        <v>0</v>
      </c>
      <c r="H14" s="15">
        <f>'Приложение 4'!K52</f>
        <v>0</v>
      </c>
      <c r="I14" s="19">
        <f t="shared" ref="I14:I17" si="1">SUM(D14:H14)</f>
        <v>0</v>
      </c>
    </row>
    <row r="15" spans="1:13" ht="31.5" x14ac:dyDescent="0.2">
      <c r="A15" s="99"/>
      <c r="B15" s="101"/>
      <c r="C15" s="4" t="s">
        <v>7</v>
      </c>
      <c r="D15" s="15">
        <f>'Приложение 4'!G51</f>
        <v>2539</v>
      </c>
      <c r="E15" s="15">
        <f>'Приложение 4'!H51</f>
        <v>0</v>
      </c>
      <c r="F15" s="15">
        <f>'Приложение 4'!I51</f>
        <v>0</v>
      </c>
      <c r="G15" s="15">
        <f>'Приложение 4'!J51</f>
        <v>0</v>
      </c>
      <c r="H15" s="15">
        <f>'Приложение 4'!K51</f>
        <v>0</v>
      </c>
      <c r="I15" s="19">
        <f t="shared" si="1"/>
        <v>2539</v>
      </c>
    </row>
    <row r="16" spans="1:13" ht="61.5" customHeight="1" x14ac:dyDescent="0.2">
      <c r="A16" s="99"/>
      <c r="B16" s="101"/>
      <c r="C16" s="4" t="s">
        <v>16</v>
      </c>
      <c r="D16" s="15">
        <f>'Приложение 4'!G50</f>
        <v>167154</v>
      </c>
      <c r="E16" s="15">
        <f>'Приложение 4'!H50</f>
        <v>165000</v>
      </c>
      <c r="F16" s="15">
        <f>'Приложение 4'!I50</f>
        <v>165000</v>
      </c>
      <c r="G16" s="15">
        <f>'Приложение 4'!J50</f>
        <v>165000</v>
      </c>
      <c r="H16" s="15">
        <f>'Приложение 4'!K50</f>
        <v>165000</v>
      </c>
      <c r="I16" s="19">
        <f t="shared" si="1"/>
        <v>827154</v>
      </c>
    </row>
    <row r="17" spans="1:9" ht="37.5" customHeight="1" x14ac:dyDescent="0.2">
      <c r="A17" s="100"/>
      <c r="B17" s="97"/>
      <c r="C17" s="4" t="s">
        <v>23</v>
      </c>
      <c r="D17" s="15">
        <f>'Приложение 4'!G53</f>
        <v>0</v>
      </c>
      <c r="E17" s="15">
        <f>'Приложение 4'!H53</f>
        <v>0</v>
      </c>
      <c r="F17" s="15">
        <f>'Приложение 4'!I53</f>
        <v>0</v>
      </c>
      <c r="G17" s="15">
        <f>'Приложение 4'!J53</f>
        <v>0</v>
      </c>
      <c r="H17" s="15">
        <f>'Приложение 4'!K53</f>
        <v>0</v>
      </c>
      <c r="I17" s="19">
        <f t="shared" si="1"/>
        <v>0</v>
      </c>
    </row>
    <row r="18" spans="1:9" ht="50.25" customHeight="1" x14ac:dyDescent="0.25">
      <c r="A18" s="93" t="s">
        <v>155</v>
      </c>
      <c r="B18" s="94"/>
      <c r="C18" s="94"/>
      <c r="D18" s="94"/>
      <c r="E18" s="94"/>
      <c r="F18" s="94"/>
      <c r="G18" s="94"/>
      <c r="H18" s="94"/>
      <c r="I18" s="95"/>
    </row>
    <row r="19" spans="1:9" x14ac:dyDescent="0.2">
      <c r="A19" s="18" t="s">
        <v>17</v>
      </c>
      <c r="B19" s="87" t="s">
        <v>70</v>
      </c>
      <c r="C19" s="88"/>
      <c r="D19" s="88"/>
      <c r="E19" s="88"/>
      <c r="F19" s="88"/>
      <c r="G19" s="88"/>
      <c r="H19" s="88"/>
      <c r="I19" s="89"/>
    </row>
    <row r="20" spans="1:9" ht="18" customHeight="1" x14ac:dyDescent="0.2">
      <c r="A20" s="91" t="s">
        <v>13</v>
      </c>
      <c r="B20" s="92" t="s">
        <v>14</v>
      </c>
      <c r="C20" s="92" t="s">
        <v>3</v>
      </c>
      <c r="D20" s="92" t="s">
        <v>18</v>
      </c>
      <c r="E20" s="92"/>
      <c r="F20" s="92"/>
      <c r="G20" s="92"/>
      <c r="H20" s="92"/>
      <c r="I20" s="92"/>
    </row>
    <row r="21" spans="1:9" ht="71.25" customHeight="1" x14ac:dyDescent="0.2">
      <c r="A21" s="91"/>
      <c r="B21" s="92"/>
      <c r="C21" s="92"/>
      <c r="D21" s="41" t="s">
        <v>171</v>
      </c>
      <c r="E21" s="41" t="s">
        <v>172</v>
      </c>
      <c r="F21" s="41" t="s">
        <v>173</v>
      </c>
      <c r="G21" s="41" t="s">
        <v>174</v>
      </c>
      <c r="H21" s="41" t="s">
        <v>175</v>
      </c>
      <c r="I21" s="39" t="s">
        <v>2</v>
      </c>
    </row>
    <row r="22" spans="1:9" ht="31.5" x14ac:dyDescent="0.2">
      <c r="A22" s="91"/>
      <c r="B22" s="92" t="s">
        <v>71</v>
      </c>
      <c r="C22" s="18" t="s">
        <v>15</v>
      </c>
      <c r="D22" s="19">
        <f>SUM(D23:D26)</f>
        <v>27125</v>
      </c>
      <c r="E22" s="19">
        <f t="shared" ref="E22:H22" si="2">SUM(E23:E26)</f>
        <v>64841.2</v>
      </c>
      <c r="F22" s="19">
        <f t="shared" si="2"/>
        <v>80823</v>
      </c>
      <c r="G22" s="19">
        <f t="shared" si="2"/>
        <v>19595</v>
      </c>
      <c r="H22" s="19">
        <f t="shared" si="2"/>
        <v>19595</v>
      </c>
      <c r="I22" s="19">
        <f>SUM(D22:H22)</f>
        <v>211979.2</v>
      </c>
    </row>
    <row r="23" spans="1:9" ht="31.5" x14ac:dyDescent="0.2">
      <c r="A23" s="91"/>
      <c r="B23" s="92"/>
      <c r="C23" s="4" t="s">
        <v>1</v>
      </c>
      <c r="D23" s="16">
        <f>'Приложение 4'!G125</f>
        <v>0</v>
      </c>
      <c r="E23" s="16">
        <f>'Приложение 4'!H125</f>
        <v>15218.2</v>
      </c>
      <c r="F23" s="16">
        <f>'Приложение 4'!I125</f>
        <v>0</v>
      </c>
      <c r="G23" s="16">
        <f>'Приложение 4'!J125</f>
        <v>0</v>
      </c>
      <c r="H23" s="16">
        <f>'Приложение 4'!K125</f>
        <v>0</v>
      </c>
      <c r="I23" s="19">
        <f t="shared" ref="I23:I26" si="3">SUM(D23:H23)</f>
        <v>15218.2</v>
      </c>
    </row>
    <row r="24" spans="1:9" ht="31.5" x14ac:dyDescent="0.2">
      <c r="A24" s="91"/>
      <c r="B24" s="92"/>
      <c r="C24" s="4" t="s">
        <v>7</v>
      </c>
      <c r="D24" s="16">
        <f>'Приложение 4'!G124</f>
        <v>5202</v>
      </c>
      <c r="E24" s="16">
        <f>'Приложение 4'!H124</f>
        <v>20511.73</v>
      </c>
      <c r="F24" s="16">
        <f>'Приложение 4'!I124</f>
        <v>39612</v>
      </c>
      <c r="G24" s="16">
        <f>'Приложение 4'!J124</f>
        <v>0</v>
      </c>
      <c r="H24" s="16">
        <f>'Приложение 4'!K124</f>
        <v>0</v>
      </c>
      <c r="I24" s="19">
        <f t="shared" si="3"/>
        <v>65325.729999999996</v>
      </c>
    </row>
    <row r="25" spans="1:9" ht="31.5" x14ac:dyDescent="0.2">
      <c r="A25" s="91"/>
      <c r="B25" s="92"/>
      <c r="C25" s="4" t="s">
        <v>16</v>
      </c>
      <c r="D25" s="16">
        <f>'Приложение 4'!G123</f>
        <v>21923</v>
      </c>
      <c r="E25" s="16">
        <f>'Приложение 4'!H123</f>
        <v>29111.27</v>
      </c>
      <c r="F25" s="16">
        <f>'Приложение 4'!I123</f>
        <v>41211</v>
      </c>
      <c r="G25" s="16">
        <f>'Приложение 4'!J123</f>
        <v>19595</v>
      </c>
      <c r="H25" s="16">
        <f>'Приложение 4'!K123</f>
        <v>19595</v>
      </c>
      <c r="I25" s="19">
        <f t="shared" si="3"/>
        <v>131435.27000000002</v>
      </c>
    </row>
    <row r="26" spans="1:9" x14ac:dyDescent="0.2">
      <c r="A26" s="91"/>
      <c r="B26" s="92"/>
      <c r="C26" s="4" t="s">
        <v>23</v>
      </c>
      <c r="D26" s="16">
        <f>'Приложение 4'!G126</f>
        <v>0</v>
      </c>
      <c r="E26" s="16">
        <f>'Приложение 4'!H126</f>
        <v>0</v>
      </c>
      <c r="F26" s="16">
        <f>'Приложение 4'!I126</f>
        <v>0</v>
      </c>
      <c r="G26" s="16">
        <f>'Приложение 4'!J126</f>
        <v>0</v>
      </c>
      <c r="H26" s="16">
        <f>'Приложение 4'!K126</f>
        <v>0</v>
      </c>
      <c r="I26" s="19">
        <f t="shared" si="3"/>
        <v>0</v>
      </c>
    </row>
  </sheetData>
  <mergeCells count="15">
    <mergeCell ref="A8:I8"/>
    <mergeCell ref="B10:I10"/>
    <mergeCell ref="A9:I9"/>
    <mergeCell ref="A20:A26"/>
    <mergeCell ref="B20:B21"/>
    <mergeCell ref="C20:C21"/>
    <mergeCell ref="D20:I20"/>
    <mergeCell ref="B22:B26"/>
    <mergeCell ref="A18:I18"/>
    <mergeCell ref="B19:I19"/>
    <mergeCell ref="B11:B12"/>
    <mergeCell ref="C11:C12"/>
    <mergeCell ref="A11:A17"/>
    <mergeCell ref="B13:B17"/>
    <mergeCell ref="D11:I11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activeCell="I6" sqref="I6"/>
    </sheetView>
  </sheetViews>
  <sheetFormatPr defaultColWidth="9.140625" defaultRowHeight="15.75" x14ac:dyDescent="0.2"/>
  <cols>
    <col min="1" max="1" width="9.42578125" style="6" customWidth="1"/>
    <col min="2" max="2" width="59.28515625" style="7" customWidth="1"/>
    <col min="3" max="3" width="17.140625" style="6" customWidth="1"/>
    <col min="4" max="4" width="12.5703125" style="6" customWidth="1"/>
    <col min="5" max="5" width="17" style="7" customWidth="1"/>
    <col min="6" max="6" width="16.28515625" style="7" customWidth="1"/>
    <col min="7" max="7" width="15.85546875" style="7" customWidth="1"/>
    <col min="8" max="8" width="15.7109375" style="7" customWidth="1"/>
    <col min="9" max="9" width="17.28515625" style="7" customWidth="1"/>
    <col min="10" max="10" width="18" style="7" customWidth="1"/>
    <col min="11" max="11" width="19.5703125" style="7" customWidth="1"/>
    <col min="12" max="12" width="0.28515625" style="52" customWidth="1"/>
    <col min="13" max="16384" width="9.140625" style="52"/>
  </cols>
  <sheetData>
    <row r="1" spans="1:12" ht="15" customHeight="1" x14ac:dyDescent="0.2">
      <c r="D1" s="3"/>
      <c r="G1" s="9"/>
      <c r="H1" s="49"/>
      <c r="I1" s="42" t="s">
        <v>206</v>
      </c>
      <c r="J1" s="83"/>
      <c r="K1" s="67"/>
      <c r="L1" s="67"/>
    </row>
    <row r="2" spans="1:12" ht="15" customHeight="1" x14ac:dyDescent="0.25">
      <c r="D2" s="3"/>
      <c r="G2" s="9"/>
      <c r="H2" s="49"/>
      <c r="I2" s="47" t="s">
        <v>193</v>
      </c>
      <c r="J2" s="83"/>
      <c r="K2" s="67"/>
      <c r="L2" s="67"/>
    </row>
    <row r="3" spans="1:12" ht="15" customHeight="1" x14ac:dyDescent="0.25">
      <c r="D3" s="3"/>
      <c r="G3" s="9"/>
      <c r="H3" s="49"/>
      <c r="I3" s="47" t="s">
        <v>192</v>
      </c>
      <c r="J3" s="83"/>
      <c r="K3" s="67"/>
      <c r="L3" s="67"/>
    </row>
    <row r="4" spans="1:12" ht="15" customHeight="1" x14ac:dyDescent="0.25">
      <c r="D4" s="3"/>
      <c r="G4" s="9"/>
      <c r="H4" s="49"/>
      <c r="I4" s="47" t="s">
        <v>204</v>
      </c>
      <c r="J4" s="83"/>
      <c r="K4" s="67"/>
      <c r="L4" s="67"/>
    </row>
    <row r="5" spans="1:12" ht="15" customHeight="1" x14ac:dyDescent="0.25">
      <c r="D5" s="3"/>
      <c r="G5" s="9"/>
      <c r="H5" s="49"/>
      <c r="I5" s="47" t="s">
        <v>205</v>
      </c>
      <c r="J5" s="83"/>
      <c r="K5" s="67"/>
      <c r="L5" s="67"/>
    </row>
    <row r="6" spans="1:12" ht="15" customHeight="1" x14ac:dyDescent="0.25">
      <c r="D6" s="3"/>
      <c r="G6" s="9"/>
      <c r="H6" s="49"/>
      <c r="I6" s="45" t="s">
        <v>196</v>
      </c>
      <c r="J6" s="46"/>
      <c r="K6" s="67"/>
      <c r="L6" s="67"/>
    </row>
    <row r="7" spans="1:12" s="70" customFormat="1" x14ac:dyDescent="0.2">
      <c r="A7" s="102" t="s">
        <v>72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2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2" x14ac:dyDescent="0.2">
      <c r="A9" s="103" t="s">
        <v>4</v>
      </c>
      <c r="B9" s="103" t="s">
        <v>19</v>
      </c>
      <c r="C9" s="107" t="s">
        <v>24</v>
      </c>
      <c r="D9" s="103" t="s">
        <v>12</v>
      </c>
      <c r="E9" s="103" t="s">
        <v>75</v>
      </c>
      <c r="F9" s="103" t="s">
        <v>5</v>
      </c>
      <c r="G9" s="103"/>
      <c r="H9" s="103"/>
      <c r="I9" s="103"/>
      <c r="J9" s="103"/>
      <c r="K9" s="103"/>
    </row>
    <row r="10" spans="1:12" ht="78.75" x14ac:dyDescent="0.2">
      <c r="A10" s="103"/>
      <c r="B10" s="103"/>
      <c r="C10" s="107"/>
      <c r="D10" s="103"/>
      <c r="E10" s="103"/>
      <c r="F10" s="53" t="s">
        <v>171</v>
      </c>
      <c r="G10" s="53" t="s">
        <v>172</v>
      </c>
      <c r="H10" s="53" t="s">
        <v>173</v>
      </c>
      <c r="I10" s="53" t="s">
        <v>174</v>
      </c>
      <c r="J10" s="53" t="s">
        <v>175</v>
      </c>
      <c r="K10" s="48" t="s">
        <v>20</v>
      </c>
    </row>
    <row r="11" spans="1:12" x14ac:dyDescent="0.2">
      <c r="A11" s="48">
        <v>1</v>
      </c>
      <c r="B11" s="48">
        <v>2</v>
      </c>
      <c r="C11" s="48">
        <v>3</v>
      </c>
      <c r="D11" s="48">
        <v>4</v>
      </c>
      <c r="E11" s="48">
        <v>5</v>
      </c>
      <c r="F11" s="48">
        <v>6</v>
      </c>
      <c r="G11" s="48">
        <v>7</v>
      </c>
      <c r="H11" s="48">
        <v>8</v>
      </c>
      <c r="I11" s="48">
        <v>9</v>
      </c>
      <c r="J11" s="48">
        <v>10</v>
      </c>
      <c r="K11" s="48">
        <v>11</v>
      </c>
    </row>
    <row r="12" spans="1:12" ht="12.75" x14ac:dyDescent="0.2">
      <c r="A12" s="108" t="s">
        <v>157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2" ht="38.25" x14ac:dyDescent="0.2">
      <c r="A13" s="29" t="s">
        <v>38</v>
      </c>
      <c r="B13" s="30" t="s">
        <v>176</v>
      </c>
      <c r="C13" s="28" t="s">
        <v>68</v>
      </c>
      <c r="D13" s="28" t="s">
        <v>56</v>
      </c>
      <c r="E13" s="28">
        <v>100</v>
      </c>
      <c r="F13" s="28">
        <v>100</v>
      </c>
      <c r="G13" s="28">
        <v>100</v>
      </c>
      <c r="H13" s="28">
        <v>100</v>
      </c>
      <c r="I13" s="28">
        <v>100</v>
      </c>
      <c r="J13" s="28">
        <v>100</v>
      </c>
      <c r="K13" s="28">
        <v>3</v>
      </c>
    </row>
    <row r="14" spans="1:12" ht="25.5" x14ac:dyDescent="0.2">
      <c r="A14" s="29" t="s">
        <v>39</v>
      </c>
      <c r="B14" s="30" t="s">
        <v>177</v>
      </c>
      <c r="C14" s="28" t="s">
        <v>68</v>
      </c>
      <c r="D14" s="28" t="s">
        <v>56</v>
      </c>
      <c r="E14" s="28">
        <v>95.6</v>
      </c>
      <c r="F14" s="28">
        <v>95.6</v>
      </c>
      <c r="G14" s="28">
        <v>95.6</v>
      </c>
      <c r="H14" s="28">
        <v>95.6</v>
      </c>
      <c r="I14" s="28">
        <v>95.6</v>
      </c>
      <c r="J14" s="28">
        <v>95.6</v>
      </c>
      <c r="K14" s="28">
        <v>1.2</v>
      </c>
    </row>
    <row r="15" spans="1:12" ht="25.5" x14ac:dyDescent="0.2">
      <c r="A15" s="29" t="s">
        <v>40</v>
      </c>
      <c r="B15" s="30" t="s">
        <v>178</v>
      </c>
      <c r="C15" s="28" t="s">
        <v>68</v>
      </c>
      <c r="D15" s="28" t="s">
        <v>146</v>
      </c>
      <c r="E15" s="28">
        <v>2.5</v>
      </c>
      <c r="F15" s="28">
        <v>2.5</v>
      </c>
      <c r="G15" s="28">
        <v>2.5</v>
      </c>
      <c r="H15" s="28">
        <v>2.5</v>
      </c>
      <c r="I15" s="28">
        <v>2.5</v>
      </c>
      <c r="J15" s="28">
        <v>2.5</v>
      </c>
      <c r="K15" s="28">
        <v>2</v>
      </c>
    </row>
    <row r="16" spans="1:12" ht="12.75" x14ac:dyDescent="0.2">
      <c r="A16" s="29" t="s">
        <v>42</v>
      </c>
      <c r="B16" s="30" t="s">
        <v>179</v>
      </c>
      <c r="C16" s="28" t="s">
        <v>55</v>
      </c>
      <c r="D16" s="28" t="s">
        <v>56</v>
      </c>
      <c r="E16" s="28" t="s">
        <v>46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2</v>
      </c>
    </row>
    <row r="17" spans="1:11" ht="12.75" x14ac:dyDescent="0.2">
      <c r="A17" s="29" t="s">
        <v>33</v>
      </c>
      <c r="B17" s="30" t="s">
        <v>147</v>
      </c>
      <c r="C17" s="28" t="s">
        <v>55</v>
      </c>
      <c r="D17" s="28" t="s">
        <v>56</v>
      </c>
      <c r="E17" s="28">
        <v>99.8</v>
      </c>
      <c r="F17" s="28">
        <v>100</v>
      </c>
      <c r="G17" s="28">
        <v>100</v>
      </c>
      <c r="H17" s="28">
        <v>100</v>
      </c>
      <c r="I17" s="28">
        <v>100</v>
      </c>
      <c r="J17" s="28">
        <v>100</v>
      </c>
      <c r="K17" s="28">
        <v>2</v>
      </c>
    </row>
    <row r="18" spans="1:11" x14ac:dyDescent="0.2">
      <c r="A18" s="21"/>
      <c r="B18" s="22"/>
      <c r="C18" s="22"/>
      <c r="D18" s="22"/>
      <c r="E18" s="51"/>
      <c r="F18" s="51"/>
      <c r="G18" s="51"/>
      <c r="H18" s="51"/>
      <c r="I18" s="51"/>
      <c r="J18" s="51"/>
      <c r="K18" s="23"/>
    </row>
    <row r="19" spans="1:11" ht="12.75" x14ac:dyDescent="0.2">
      <c r="A19" s="104" t="s">
        <v>158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6"/>
    </row>
    <row r="20" spans="1:11" ht="51.75" customHeight="1" x14ac:dyDescent="0.2">
      <c r="A20" s="31">
        <v>1</v>
      </c>
      <c r="B20" s="32" t="s">
        <v>51</v>
      </c>
      <c r="C20" s="31" t="s">
        <v>55</v>
      </c>
      <c r="D20" s="33" t="s">
        <v>56</v>
      </c>
      <c r="E20" s="33">
        <v>100</v>
      </c>
      <c r="F20" s="33">
        <v>100</v>
      </c>
      <c r="G20" s="33">
        <v>100</v>
      </c>
      <c r="H20" s="34">
        <v>100</v>
      </c>
      <c r="I20" s="33">
        <v>100</v>
      </c>
      <c r="J20" s="31">
        <v>100</v>
      </c>
      <c r="K20" s="24" t="s">
        <v>38</v>
      </c>
    </row>
    <row r="21" spans="1:11" ht="25.5" x14ac:dyDescent="0.2">
      <c r="A21" s="31">
        <f>A20+1</f>
        <v>2</v>
      </c>
      <c r="B21" s="32" t="s">
        <v>52</v>
      </c>
      <c r="C21" s="31" t="s">
        <v>55</v>
      </c>
      <c r="D21" s="33" t="s">
        <v>56</v>
      </c>
      <c r="E21" s="33">
        <v>40</v>
      </c>
      <c r="F21" s="33">
        <v>25</v>
      </c>
      <c r="G21" s="33">
        <v>10</v>
      </c>
      <c r="H21" s="33">
        <v>5</v>
      </c>
      <c r="I21" s="33">
        <v>5</v>
      </c>
      <c r="J21" s="31">
        <v>5</v>
      </c>
      <c r="K21" s="24" t="s">
        <v>40</v>
      </c>
    </row>
    <row r="22" spans="1:11" ht="108" customHeight="1" x14ac:dyDescent="0.2">
      <c r="A22" s="31">
        <f t="shared" ref="A22:A40" si="0">A21+1</f>
        <v>3</v>
      </c>
      <c r="B22" s="32" t="s">
        <v>148</v>
      </c>
      <c r="C22" s="31" t="s">
        <v>55</v>
      </c>
      <c r="D22" s="33" t="s">
        <v>56</v>
      </c>
      <c r="E22" s="33">
        <v>100</v>
      </c>
      <c r="F22" s="33">
        <v>100</v>
      </c>
      <c r="G22" s="33">
        <v>100</v>
      </c>
      <c r="H22" s="33">
        <v>100</v>
      </c>
      <c r="I22" s="33">
        <v>100</v>
      </c>
      <c r="J22" s="31">
        <v>100</v>
      </c>
      <c r="K22" s="24" t="s">
        <v>39</v>
      </c>
    </row>
    <row r="23" spans="1:11" ht="38.25" x14ac:dyDescent="0.2">
      <c r="A23" s="31">
        <f t="shared" si="0"/>
        <v>4</v>
      </c>
      <c r="B23" s="32" t="s">
        <v>57</v>
      </c>
      <c r="C23" s="31" t="s">
        <v>55</v>
      </c>
      <c r="D23" s="33" t="s">
        <v>56</v>
      </c>
      <c r="E23" s="33">
        <v>100</v>
      </c>
      <c r="F23" s="33">
        <v>100</v>
      </c>
      <c r="G23" s="33">
        <v>100</v>
      </c>
      <c r="H23" s="33">
        <v>100</v>
      </c>
      <c r="I23" s="33">
        <v>100</v>
      </c>
      <c r="J23" s="31">
        <v>100</v>
      </c>
      <c r="K23" s="24" t="s">
        <v>39</v>
      </c>
    </row>
    <row r="24" spans="1:11" ht="116.25" customHeight="1" x14ac:dyDescent="0.2">
      <c r="A24" s="31">
        <f t="shared" si="0"/>
        <v>5</v>
      </c>
      <c r="B24" s="32" t="s">
        <v>58</v>
      </c>
      <c r="C24" s="31" t="s">
        <v>55</v>
      </c>
      <c r="D24" s="33" t="s">
        <v>56</v>
      </c>
      <c r="E24" s="33">
        <v>100</v>
      </c>
      <c r="F24" s="33">
        <v>100</v>
      </c>
      <c r="G24" s="33">
        <v>100</v>
      </c>
      <c r="H24" s="35">
        <v>100</v>
      </c>
      <c r="I24" s="35">
        <v>100</v>
      </c>
      <c r="J24" s="28">
        <v>100</v>
      </c>
      <c r="K24" s="24" t="s">
        <v>40</v>
      </c>
    </row>
    <row r="25" spans="1:11" ht="42.75" customHeight="1" x14ac:dyDescent="0.2">
      <c r="A25" s="31">
        <f t="shared" si="0"/>
        <v>6</v>
      </c>
      <c r="B25" s="36" t="s">
        <v>59</v>
      </c>
      <c r="C25" s="31" t="s">
        <v>68</v>
      </c>
      <c r="D25" s="33" t="s">
        <v>56</v>
      </c>
      <c r="E25" s="33">
        <v>82</v>
      </c>
      <c r="F25" s="33">
        <v>85</v>
      </c>
      <c r="G25" s="33">
        <v>85</v>
      </c>
      <c r="H25" s="33">
        <v>85</v>
      </c>
      <c r="I25" s="33">
        <v>85</v>
      </c>
      <c r="J25" s="31">
        <v>85</v>
      </c>
      <c r="K25" s="24" t="s">
        <v>40</v>
      </c>
    </row>
    <row r="26" spans="1:11" ht="12.75" x14ac:dyDescent="0.2">
      <c r="A26" s="31">
        <f t="shared" si="0"/>
        <v>7</v>
      </c>
      <c r="B26" s="36" t="s">
        <v>50</v>
      </c>
      <c r="C26" s="31" t="s">
        <v>55</v>
      </c>
      <c r="D26" s="33" t="s">
        <v>56</v>
      </c>
      <c r="E26" s="33">
        <v>61</v>
      </c>
      <c r="F26" s="33">
        <v>75</v>
      </c>
      <c r="G26" s="33">
        <v>80</v>
      </c>
      <c r="H26" s="33">
        <v>80</v>
      </c>
      <c r="I26" s="33">
        <v>80</v>
      </c>
      <c r="J26" s="31">
        <v>80</v>
      </c>
      <c r="K26" s="24" t="s">
        <v>40</v>
      </c>
    </row>
    <row r="27" spans="1:11" ht="25.5" x14ac:dyDescent="0.2">
      <c r="A27" s="31">
        <f t="shared" si="0"/>
        <v>8</v>
      </c>
      <c r="B27" s="36" t="s">
        <v>60</v>
      </c>
      <c r="C27" s="31" t="s">
        <v>47</v>
      </c>
      <c r="D27" s="33" t="s">
        <v>56</v>
      </c>
      <c r="E27" s="35">
        <v>2.2000000000000002</v>
      </c>
      <c r="F27" s="35">
        <v>2</v>
      </c>
      <c r="G27" s="35">
        <v>2</v>
      </c>
      <c r="H27" s="35">
        <v>2</v>
      </c>
      <c r="I27" s="35">
        <v>2</v>
      </c>
      <c r="J27" s="28">
        <v>2</v>
      </c>
      <c r="K27" s="24" t="s">
        <v>40</v>
      </c>
    </row>
    <row r="28" spans="1:11" ht="38.25" x14ac:dyDescent="0.2">
      <c r="A28" s="31">
        <f t="shared" si="0"/>
        <v>9</v>
      </c>
      <c r="B28" s="36" t="s">
        <v>45</v>
      </c>
      <c r="C28" s="31" t="s">
        <v>149</v>
      </c>
      <c r="D28" s="33" t="s">
        <v>56</v>
      </c>
      <c r="E28" s="35">
        <v>85</v>
      </c>
      <c r="F28" s="35">
        <v>85</v>
      </c>
      <c r="G28" s="35">
        <v>90</v>
      </c>
      <c r="H28" s="35">
        <v>90</v>
      </c>
      <c r="I28" s="35">
        <v>90</v>
      </c>
      <c r="J28" s="28">
        <v>90</v>
      </c>
      <c r="K28" s="24" t="s">
        <v>40</v>
      </c>
    </row>
    <row r="29" spans="1:11" ht="25.5" x14ac:dyDescent="0.2">
      <c r="A29" s="31">
        <f t="shared" si="0"/>
        <v>10</v>
      </c>
      <c r="B29" s="36" t="s">
        <v>61</v>
      </c>
      <c r="C29" s="31" t="s">
        <v>47</v>
      </c>
      <c r="D29" s="33" t="s">
        <v>56</v>
      </c>
      <c r="E29" s="35">
        <v>40</v>
      </c>
      <c r="F29" s="35">
        <v>30</v>
      </c>
      <c r="G29" s="35">
        <v>30</v>
      </c>
      <c r="H29" s="35">
        <v>30</v>
      </c>
      <c r="I29" s="35">
        <v>30</v>
      </c>
      <c r="J29" s="28">
        <v>30</v>
      </c>
      <c r="K29" s="24" t="s">
        <v>40</v>
      </c>
    </row>
    <row r="30" spans="1:11" ht="25.5" x14ac:dyDescent="0.2">
      <c r="A30" s="31">
        <f t="shared" si="0"/>
        <v>11</v>
      </c>
      <c r="B30" s="36" t="s">
        <v>190</v>
      </c>
      <c r="C30" s="31" t="s">
        <v>47</v>
      </c>
      <c r="D30" s="33" t="s">
        <v>56</v>
      </c>
      <c r="E30" s="35">
        <v>5</v>
      </c>
      <c r="F30" s="35">
        <v>5</v>
      </c>
      <c r="G30" s="35">
        <v>5</v>
      </c>
      <c r="H30" s="35">
        <v>5</v>
      </c>
      <c r="I30" s="35">
        <v>5</v>
      </c>
      <c r="J30" s="35">
        <v>5</v>
      </c>
      <c r="K30" s="24" t="s">
        <v>40</v>
      </c>
    </row>
    <row r="31" spans="1:11" ht="25.5" x14ac:dyDescent="0.2">
      <c r="A31" s="31">
        <f t="shared" si="0"/>
        <v>12</v>
      </c>
      <c r="B31" s="36" t="s">
        <v>62</v>
      </c>
      <c r="C31" s="31" t="s">
        <v>47</v>
      </c>
      <c r="D31" s="33" t="s">
        <v>56</v>
      </c>
      <c r="E31" s="35">
        <v>10</v>
      </c>
      <c r="F31" s="35">
        <v>5</v>
      </c>
      <c r="G31" s="35">
        <v>5</v>
      </c>
      <c r="H31" s="35">
        <v>5</v>
      </c>
      <c r="I31" s="35">
        <v>5</v>
      </c>
      <c r="J31" s="28">
        <v>5</v>
      </c>
      <c r="K31" s="24" t="s">
        <v>40</v>
      </c>
    </row>
    <row r="32" spans="1:11" ht="51" x14ac:dyDescent="0.2">
      <c r="A32" s="31">
        <f t="shared" si="0"/>
        <v>13</v>
      </c>
      <c r="B32" s="36" t="s">
        <v>36</v>
      </c>
      <c r="C32" s="31" t="s">
        <v>55</v>
      </c>
      <c r="D32" s="33" t="s">
        <v>56</v>
      </c>
      <c r="E32" s="35">
        <v>100</v>
      </c>
      <c r="F32" s="35">
        <v>100</v>
      </c>
      <c r="G32" s="35">
        <v>100</v>
      </c>
      <c r="H32" s="35">
        <v>100</v>
      </c>
      <c r="I32" s="35">
        <v>100</v>
      </c>
      <c r="J32" s="28">
        <v>100</v>
      </c>
      <c r="K32" s="24" t="s">
        <v>40</v>
      </c>
    </row>
    <row r="33" spans="1:11" ht="38.25" x14ac:dyDescent="0.2">
      <c r="A33" s="31">
        <f t="shared" si="0"/>
        <v>14</v>
      </c>
      <c r="B33" s="32" t="s">
        <v>63</v>
      </c>
      <c r="C33" s="31" t="s">
        <v>67</v>
      </c>
      <c r="D33" s="33" t="s">
        <v>56</v>
      </c>
      <c r="E33" s="33">
        <v>100</v>
      </c>
      <c r="F33" s="33">
        <v>100</v>
      </c>
      <c r="G33" s="33">
        <v>100</v>
      </c>
      <c r="H33" s="33">
        <v>100</v>
      </c>
      <c r="I33" s="33">
        <v>100</v>
      </c>
      <c r="J33" s="31">
        <v>100</v>
      </c>
      <c r="K33" s="24" t="s">
        <v>185</v>
      </c>
    </row>
    <row r="34" spans="1:11" ht="102" x14ac:dyDescent="0.2">
      <c r="A34" s="31">
        <f t="shared" si="0"/>
        <v>15</v>
      </c>
      <c r="B34" s="32" t="s">
        <v>150</v>
      </c>
      <c r="C34" s="31" t="s">
        <v>67</v>
      </c>
      <c r="D34" s="33" t="s">
        <v>56</v>
      </c>
      <c r="E34" s="33">
        <v>100</v>
      </c>
      <c r="F34" s="33">
        <v>100</v>
      </c>
      <c r="G34" s="33">
        <v>100</v>
      </c>
      <c r="H34" s="33">
        <v>100</v>
      </c>
      <c r="I34" s="33">
        <v>100</v>
      </c>
      <c r="J34" s="31">
        <v>100</v>
      </c>
      <c r="K34" s="24" t="s">
        <v>33</v>
      </c>
    </row>
    <row r="35" spans="1:11" ht="73.900000000000006" customHeight="1" x14ac:dyDescent="0.2">
      <c r="A35" s="31">
        <f t="shared" si="0"/>
        <v>16</v>
      </c>
      <c r="B35" s="32" t="s">
        <v>197</v>
      </c>
      <c r="C35" s="31" t="s">
        <v>68</v>
      </c>
      <c r="D35" s="33" t="s">
        <v>56</v>
      </c>
      <c r="E35" s="33">
        <v>68</v>
      </c>
      <c r="F35" s="33">
        <v>97.2</v>
      </c>
      <c r="G35" s="33">
        <v>100</v>
      </c>
      <c r="H35" s="33">
        <v>100</v>
      </c>
      <c r="I35" s="33">
        <v>100</v>
      </c>
      <c r="J35" s="33">
        <v>100</v>
      </c>
      <c r="K35" s="24" t="s">
        <v>33</v>
      </c>
    </row>
    <row r="36" spans="1:11" ht="38.25" x14ac:dyDescent="0.2">
      <c r="A36" s="31">
        <f t="shared" si="0"/>
        <v>17</v>
      </c>
      <c r="B36" s="32" t="s">
        <v>151</v>
      </c>
      <c r="C36" s="31" t="s">
        <v>67</v>
      </c>
      <c r="D36" s="33" t="s">
        <v>37</v>
      </c>
      <c r="E36" s="33">
        <v>13.8</v>
      </c>
      <c r="F36" s="33">
        <v>13.8</v>
      </c>
      <c r="G36" s="33">
        <v>13.8</v>
      </c>
      <c r="H36" s="33">
        <v>13.8</v>
      </c>
      <c r="I36" s="33">
        <v>13.8</v>
      </c>
      <c r="J36" s="31">
        <v>13.8</v>
      </c>
      <c r="K36" s="24" t="s">
        <v>153</v>
      </c>
    </row>
    <row r="37" spans="1:11" ht="51" x14ac:dyDescent="0.2">
      <c r="A37" s="31">
        <f t="shared" si="0"/>
        <v>18</v>
      </c>
      <c r="B37" s="37" t="s">
        <v>64</v>
      </c>
      <c r="C37" s="31" t="s">
        <v>67</v>
      </c>
      <c r="D37" s="38" t="s">
        <v>56</v>
      </c>
      <c r="E37" s="38">
        <v>14.3</v>
      </c>
      <c r="F37" s="38">
        <v>100</v>
      </c>
      <c r="G37" s="38">
        <v>100</v>
      </c>
      <c r="H37" s="33">
        <v>100</v>
      </c>
      <c r="I37" s="33">
        <v>100</v>
      </c>
      <c r="J37" s="31">
        <v>100</v>
      </c>
      <c r="K37" s="24" t="s">
        <v>153</v>
      </c>
    </row>
    <row r="38" spans="1:11" ht="51" x14ac:dyDescent="0.2">
      <c r="A38" s="31">
        <f t="shared" si="0"/>
        <v>19</v>
      </c>
      <c r="B38" s="37" t="s">
        <v>198</v>
      </c>
      <c r="C38" s="31" t="s">
        <v>67</v>
      </c>
      <c r="D38" s="33" t="s">
        <v>37</v>
      </c>
      <c r="E38" s="38">
        <v>1</v>
      </c>
      <c r="F38" s="38">
        <v>3</v>
      </c>
      <c r="G38" s="38">
        <v>3</v>
      </c>
      <c r="H38" s="38">
        <v>3</v>
      </c>
      <c r="I38" s="38">
        <v>3</v>
      </c>
      <c r="J38" s="38">
        <v>3</v>
      </c>
      <c r="K38" s="24" t="s">
        <v>153</v>
      </c>
    </row>
    <row r="39" spans="1:11" ht="51" x14ac:dyDescent="0.2">
      <c r="A39" s="31">
        <f t="shared" si="0"/>
        <v>20</v>
      </c>
      <c r="B39" s="36" t="s">
        <v>65</v>
      </c>
      <c r="C39" s="31" t="s">
        <v>66</v>
      </c>
      <c r="D39" s="31" t="s">
        <v>56</v>
      </c>
      <c r="E39" s="31">
        <v>80</v>
      </c>
      <c r="F39" s="31">
        <v>80</v>
      </c>
      <c r="G39" s="28">
        <v>80</v>
      </c>
      <c r="H39" s="28">
        <v>80</v>
      </c>
      <c r="I39" s="28">
        <v>81</v>
      </c>
      <c r="J39" s="28">
        <v>81</v>
      </c>
      <c r="K39" s="24" t="s">
        <v>38</v>
      </c>
    </row>
    <row r="40" spans="1:11" ht="63.75" x14ac:dyDescent="0.2">
      <c r="A40" s="31">
        <f t="shared" si="0"/>
        <v>21</v>
      </c>
      <c r="B40" s="32" t="s">
        <v>152</v>
      </c>
      <c r="C40" s="31" t="s">
        <v>55</v>
      </c>
      <c r="D40" s="31" t="s">
        <v>56</v>
      </c>
      <c r="E40" s="31">
        <v>97</v>
      </c>
      <c r="F40" s="31">
        <v>100</v>
      </c>
      <c r="G40" s="31">
        <v>100</v>
      </c>
      <c r="H40" s="31">
        <v>100</v>
      </c>
      <c r="I40" s="31">
        <v>100</v>
      </c>
      <c r="J40" s="31">
        <v>100</v>
      </c>
      <c r="K40" s="24" t="s">
        <v>42</v>
      </c>
    </row>
  </sheetData>
  <mergeCells count="9">
    <mergeCell ref="A7:K7"/>
    <mergeCell ref="E9:E10"/>
    <mergeCell ref="A9:A10"/>
    <mergeCell ref="B9:B10"/>
    <mergeCell ref="A19:K19"/>
    <mergeCell ref="C9:C10"/>
    <mergeCell ref="D9:D10"/>
    <mergeCell ref="F9:K9"/>
    <mergeCell ref="A12:K12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2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Normal="100" zoomScaleSheetLayoutView="100" workbookViewId="0">
      <selection activeCell="B14" sqref="B14:B16"/>
    </sheetView>
  </sheetViews>
  <sheetFormatPr defaultColWidth="9.140625" defaultRowHeight="11.25" x14ac:dyDescent="0.2"/>
  <cols>
    <col min="1" max="1" width="6" style="71" customWidth="1"/>
    <col min="2" max="2" width="44.28515625" style="72" customWidth="1"/>
    <col min="3" max="3" width="14.28515625" style="72" customWidth="1"/>
    <col min="4" max="4" width="14" style="72" customWidth="1"/>
    <col min="5" max="5" width="9.85546875" style="72" customWidth="1"/>
    <col min="6" max="6" width="10" style="72" customWidth="1"/>
    <col min="7" max="7" width="10.28515625" style="72" customWidth="1"/>
    <col min="8" max="8" width="9.85546875" style="72" customWidth="1"/>
    <col min="9" max="9" width="10" style="72" customWidth="1"/>
    <col min="10" max="10" width="10.5703125" style="72" customWidth="1"/>
    <col min="11" max="11" width="21.5703125" style="72" customWidth="1"/>
    <col min="12" max="12" width="13" style="71" customWidth="1"/>
    <col min="13" max="13" width="55.42578125" style="72" customWidth="1"/>
    <col min="14" max="16384" width="9.140625" style="72"/>
  </cols>
  <sheetData>
    <row r="1" spans="1:12" x14ac:dyDescent="0.2">
      <c r="I1" s="62" t="s">
        <v>207</v>
      </c>
    </row>
    <row r="2" spans="1:12" x14ac:dyDescent="0.2">
      <c r="I2" s="61" t="s">
        <v>193</v>
      </c>
    </row>
    <row r="3" spans="1:12" x14ac:dyDescent="0.2">
      <c r="I3" s="61" t="s">
        <v>192</v>
      </c>
    </row>
    <row r="4" spans="1:12" ht="10.15" customHeight="1" x14ac:dyDescent="0.2">
      <c r="D4" s="73"/>
      <c r="E4" s="73"/>
      <c r="F4" s="73"/>
      <c r="G4" s="74"/>
      <c r="I4" s="61" t="s">
        <v>204</v>
      </c>
      <c r="J4" s="84"/>
      <c r="K4" s="84"/>
      <c r="L4" s="75"/>
    </row>
    <row r="5" spans="1:12" ht="12.6" customHeight="1" x14ac:dyDescent="0.2">
      <c r="D5" s="73"/>
      <c r="E5" s="73"/>
      <c r="F5" s="73"/>
      <c r="G5" s="74"/>
      <c r="I5" s="61" t="s">
        <v>205</v>
      </c>
      <c r="J5" s="84"/>
      <c r="K5" s="84"/>
      <c r="L5" s="75"/>
    </row>
    <row r="6" spans="1:12" ht="10.15" customHeight="1" x14ac:dyDescent="0.2">
      <c r="D6" s="73"/>
      <c r="E6" s="73"/>
      <c r="F6" s="73"/>
      <c r="G6" s="74"/>
      <c r="I6" s="63" t="s">
        <v>196</v>
      </c>
      <c r="J6" s="84"/>
      <c r="K6" s="84"/>
      <c r="L6" s="75"/>
    </row>
    <row r="7" spans="1:12" ht="30" customHeight="1" x14ac:dyDescent="0.2">
      <c r="D7" s="73"/>
      <c r="E7" s="73"/>
      <c r="F7" s="73"/>
      <c r="G7" s="74"/>
      <c r="H7" s="76"/>
      <c r="I7" s="84"/>
      <c r="J7" s="84"/>
      <c r="K7" s="84"/>
      <c r="L7" s="75"/>
    </row>
    <row r="8" spans="1:12" x14ac:dyDescent="0.2">
      <c r="B8" s="111" t="s">
        <v>73</v>
      </c>
      <c r="C8" s="111"/>
      <c r="D8" s="111"/>
      <c r="E8" s="111"/>
      <c r="F8" s="111"/>
      <c r="G8" s="111"/>
      <c r="H8" s="111"/>
      <c r="I8" s="111"/>
      <c r="J8" s="111"/>
      <c r="K8" s="111"/>
    </row>
    <row r="9" spans="1:12" ht="21" customHeight="1" x14ac:dyDescent="0.2"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2" ht="35.25" customHeight="1" x14ac:dyDescent="0.2">
      <c r="A10" s="72"/>
      <c r="B10" s="113" t="s">
        <v>180</v>
      </c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2" ht="22.9" customHeight="1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2" ht="58.5" customHeight="1" x14ac:dyDescent="0.2">
      <c r="A12" s="112" t="s">
        <v>4</v>
      </c>
      <c r="B12" s="112" t="s">
        <v>139</v>
      </c>
      <c r="C12" s="112" t="s">
        <v>3</v>
      </c>
      <c r="D12" s="112" t="s">
        <v>140</v>
      </c>
      <c r="E12" s="112" t="s">
        <v>141</v>
      </c>
      <c r="F12" s="112"/>
      <c r="G12" s="112"/>
      <c r="H12" s="112"/>
      <c r="I12" s="112"/>
      <c r="J12" s="112"/>
      <c r="K12" s="112" t="s">
        <v>142</v>
      </c>
    </row>
    <row r="13" spans="1:12" ht="35.25" customHeight="1" x14ac:dyDescent="0.2">
      <c r="A13" s="112"/>
      <c r="B13" s="112"/>
      <c r="C13" s="112"/>
      <c r="D13" s="112"/>
      <c r="E13" s="78" t="s">
        <v>143</v>
      </c>
      <c r="F13" s="78" t="s">
        <v>171</v>
      </c>
      <c r="G13" s="78" t="s">
        <v>172</v>
      </c>
      <c r="H13" s="78" t="s">
        <v>173</v>
      </c>
      <c r="I13" s="78" t="s">
        <v>174</v>
      </c>
      <c r="J13" s="78" t="s">
        <v>175</v>
      </c>
      <c r="K13" s="112"/>
    </row>
    <row r="14" spans="1:12" ht="13.15" customHeight="1" x14ac:dyDescent="0.2">
      <c r="A14" s="115" t="s">
        <v>10</v>
      </c>
      <c r="B14" s="116" t="s">
        <v>131</v>
      </c>
      <c r="C14" s="58" t="s">
        <v>2</v>
      </c>
      <c r="D14" s="79"/>
      <c r="E14" s="117" t="s">
        <v>44</v>
      </c>
      <c r="F14" s="118"/>
      <c r="G14" s="118"/>
      <c r="H14" s="118"/>
      <c r="I14" s="118"/>
      <c r="J14" s="118"/>
      <c r="K14" s="119"/>
    </row>
    <row r="15" spans="1:12" ht="67.5" x14ac:dyDescent="0.2">
      <c r="A15" s="115"/>
      <c r="B15" s="116"/>
      <c r="C15" s="58" t="s">
        <v>7</v>
      </c>
      <c r="D15" s="80" t="s">
        <v>145</v>
      </c>
      <c r="E15" s="118"/>
      <c r="F15" s="118"/>
      <c r="G15" s="118"/>
      <c r="H15" s="118"/>
      <c r="I15" s="118"/>
      <c r="J15" s="118"/>
      <c r="K15" s="120"/>
    </row>
    <row r="16" spans="1:12" ht="78.75" x14ac:dyDescent="0.2">
      <c r="A16" s="115"/>
      <c r="B16" s="116"/>
      <c r="C16" s="58" t="s">
        <v>80</v>
      </c>
      <c r="D16" s="80" t="s">
        <v>144</v>
      </c>
      <c r="E16" s="118"/>
      <c r="F16" s="118"/>
      <c r="G16" s="118"/>
      <c r="H16" s="118"/>
      <c r="I16" s="118"/>
      <c r="J16" s="118"/>
      <c r="K16" s="120"/>
    </row>
    <row r="17" spans="1:11" ht="13.15" customHeight="1" x14ac:dyDescent="0.2">
      <c r="A17" s="115" t="s">
        <v>21</v>
      </c>
      <c r="B17" s="116" t="s">
        <v>132</v>
      </c>
      <c r="C17" s="58" t="s">
        <v>2</v>
      </c>
      <c r="D17" s="79"/>
      <c r="E17" s="117" t="s">
        <v>44</v>
      </c>
      <c r="F17" s="118"/>
      <c r="G17" s="118"/>
      <c r="H17" s="118"/>
      <c r="I17" s="118"/>
      <c r="J17" s="118"/>
      <c r="K17" s="119"/>
    </row>
    <row r="18" spans="1:11" ht="67.5" x14ac:dyDescent="0.2">
      <c r="A18" s="115"/>
      <c r="B18" s="116"/>
      <c r="C18" s="58" t="s">
        <v>7</v>
      </c>
      <c r="D18" s="80" t="s">
        <v>145</v>
      </c>
      <c r="E18" s="118"/>
      <c r="F18" s="118"/>
      <c r="G18" s="118"/>
      <c r="H18" s="118"/>
      <c r="I18" s="118"/>
      <c r="J18" s="118"/>
      <c r="K18" s="120"/>
    </row>
    <row r="19" spans="1:11" ht="78.75" x14ac:dyDescent="0.2">
      <c r="A19" s="115"/>
      <c r="B19" s="116"/>
      <c r="C19" s="58" t="s">
        <v>80</v>
      </c>
      <c r="D19" s="80" t="s">
        <v>144</v>
      </c>
      <c r="E19" s="118"/>
      <c r="F19" s="118"/>
      <c r="G19" s="118"/>
      <c r="H19" s="118"/>
      <c r="I19" s="118"/>
      <c r="J19" s="118"/>
      <c r="K19" s="120"/>
    </row>
    <row r="20" spans="1:11" ht="13.15" customHeight="1" x14ac:dyDescent="0.2">
      <c r="A20" s="115" t="s">
        <v>11</v>
      </c>
      <c r="B20" s="116" t="s">
        <v>133</v>
      </c>
      <c r="C20" s="58" t="s">
        <v>2</v>
      </c>
      <c r="D20" s="79"/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78"/>
    </row>
    <row r="21" spans="1:11" ht="67.5" x14ac:dyDescent="0.2">
      <c r="A21" s="115"/>
      <c r="B21" s="116"/>
      <c r="C21" s="58" t="s">
        <v>7</v>
      </c>
      <c r="D21" s="80" t="s">
        <v>145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78"/>
    </row>
    <row r="22" spans="1:11" ht="78.75" x14ac:dyDescent="0.2">
      <c r="A22" s="115"/>
      <c r="B22" s="116"/>
      <c r="C22" s="58" t="s">
        <v>80</v>
      </c>
      <c r="D22" s="80" t="s">
        <v>144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78"/>
    </row>
    <row r="23" spans="1:11" ht="13.15" customHeight="1" x14ac:dyDescent="0.2">
      <c r="A23" s="115" t="s">
        <v>22</v>
      </c>
      <c r="B23" s="116" t="s">
        <v>134</v>
      </c>
      <c r="C23" s="58" t="s">
        <v>2</v>
      </c>
      <c r="D23" s="79"/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/>
    </row>
    <row r="24" spans="1:11" ht="67.5" x14ac:dyDescent="0.2">
      <c r="A24" s="115"/>
      <c r="B24" s="116"/>
      <c r="C24" s="58" t="s">
        <v>7</v>
      </c>
      <c r="D24" s="80" t="s">
        <v>145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2"/>
    </row>
    <row r="25" spans="1:11" ht="78.75" x14ac:dyDescent="0.2">
      <c r="A25" s="115"/>
      <c r="B25" s="116"/>
      <c r="C25" s="58" t="s">
        <v>80</v>
      </c>
      <c r="D25" s="80" t="s">
        <v>144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2"/>
    </row>
    <row r="26" spans="1:11" ht="13.15" customHeight="1" x14ac:dyDescent="0.2">
      <c r="A26" s="115" t="s">
        <v>26</v>
      </c>
      <c r="B26" s="116" t="s">
        <v>135</v>
      </c>
      <c r="C26" s="58" t="s">
        <v>2</v>
      </c>
      <c r="D26" s="79"/>
      <c r="E26" s="81">
        <v>826382</v>
      </c>
      <c r="F26" s="81">
        <v>166382</v>
      </c>
      <c r="G26" s="81">
        <v>165000</v>
      </c>
      <c r="H26" s="81">
        <v>165000</v>
      </c>
      <c r="I26" s="81">
        <v>165000</v>
      </c>
      <c r="J26" s="81">
        <v>165000</v>
      </c>
      <c r="K26" s="82"/>
    </row>
    <row r="27" spans="1:11" ht="78.75" x14ac:dyDescent="0.2">
      <c r="A27" s="115"/>
      <c r="B27" s="116"/>
      <c r="C27" s="58" t="s">
        <v>80</v>
      </c>
      <c r="D27" s="80" t="s">
        <v>144</v>
      </c>
      <c r="E27" s="81">
        <v>826382</v>
      </c>
      <c r="F27" s="81">
        <v>166382</v>
      </c>
      <c r="G27" s="81">
        <v>165000</v>
      </c>
      <c r="H27" s="81">
        <v>165000</v>
      </c>
      <c r="I27" s="81">
        <v>165000</v>
      </c>
      <c r="J27" s="81">
        <v>165000</v>
      </c>
      <c r="K27" s="82"/>
    </row>
    <row r="28" spans="1:11" ht="13.15" customHeight="1" x14ac:dyDescent="0.2">
      <c r="A28" s="115" t="s">
        <v>28</v>
      </c>
      <c r="B28" s="116" t="s">
        <v>136</v>
      </c>
      <c r="C28" s="58" t="s">
        <v>2</v>
      </c>
      <c r="D28" s="79"/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2"/>
    </row>
    <row r="29" spans="1:11" ht="78.75" x14ac:dyDescent="0.2">
      <c r="A29" s="115"/>
      <c r="B29" s="116"/>
      <c r="C29" s="58" t="s">
        <v>80</v>
      </c>
      <c r="D29" s="80" t="s">
        <v>144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2"/>
    </row>
    <row r="30" spans="1:11" ht="13.15" customHeight="1" x14ac:dyDescent="0.2">
      <c r="A30" s="115" t="s">
        <v>200</v>
      </c>
      <c r="B30" s="116" t="s">
        <v>203</v>
      </c>
      <c r="C30" s="58" t="s">
        <v>2</v>
      </c>
      <c r="D30" s="79"/>
      <c r="E30" s="81">
        <v>1385</v>
      </c>
      <c r="F30" s="81">
        <v>1385</v>
      </c>
      <c r="G30" s="81">
        <v>0</v>
      </c>
      <c r="H30" s="81">
        <v>0</v>
      </c>
      <c r="I30" s="81">
        <v>0</v>
      </c>
      <c r="J30" s="81">
        <v>0</v>
      </c>
      <c r="K30" s="78"/>
    </row>
    <row r="31" spans="1:11" ht="67.5" x14ac:dyDescent="0.2">
      <c r="A31" s="115"/>
      <c r="B31" s="116"/>
      <c r="C31" s="58" t="s">
        <v>7</v>
      </c>
      <c r="D31" s="80" t="s">
        <v>145</v>
      </c>
      <c r="E31" s="81">
        <v>1315</v>
      </c>
      <c r="F31" s="81">
        <v>1315</v>
      </c>
      <c r="G31" s="81">
        <v>0</v>
      </c>
      <c r="H31" s="81">
        <v>0</v>
      </c>
      <c r="I31" s="81">
        <v>0</v>
      </c>
      <c r="J31" s="81">
        <v>0</v>
      </c>
      <c r="K31" s="78"/>
    </row>
    <row r="32" spans="1:11" ht="78.75" x14ac:dyDescent="0.2">
      <c r="A32" s="115"/>
      <c r="B32" s="116"/>
      <c r="C32" s="58" t="s">
        <v>80</v>
      </c>
      <c r="D32" s="80" t="s">
        <v>144</v>
      </c>
      <c r="E32" s="81">
        <v>70</v>
      </c>
      <c r="F32" s="81">
        <v>70</v>
      </c>
      <c r="G32" s="81">
        <v>0</v>
      </c>
      <c r="H32" s="81">
        <v>0</v>
      </c>
      <c r="I32" s="81">
        <v>0</v>
      </c>
      <c r="J32" s="81">
        <v>0</v>
      </c>
      <c r="K32" s="78"/>
    </row>
    <row r="33" spans="1:11" ht="13.15" customHeight="1" x14ac:dyDescent="0.2">
      <c r="A33" s="116" t="s">
        <v>90</v>
      </c>
      <c r="B33" s="116" t="s">
        <v>137</v>
      </c>
      <c r="C33" s="58" t="s">
        <v>2</v>
      </c>
      <c r="D33" s="79"/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78"/>
    </row>
    <row r="34" spans="1:11" ht="67.5" x14ac:dyDescent="0.2">
      <c r="A34" s="116"/>
      <c r="B34" s="116"/>
      <c r="C34" s="58" t="s">
        <v>7</v>
      </c>
      <c r="D34" s="80" t="s">
        <v>145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78"/>
    </row>
    <row r="35" spans="1:11" ht="78.75" x14ac:dyDescent="0.2">
      <c r="A35" s="116"/>
      <c r="B35" s="116"/>
      <c r="C35" s="58" t="s">
        <v>80</v>
      </c>
      <c r="D35" s="80" t="s">
        <v>144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78"/>
    </row>
    <row r="36" spans="1:11" ht="13.15" customHeight="1" x14ac:dyDescent="0.2">
      <c r="A36" s="116" t="s">
        <v>92</v>
      </c>
      <c r="B36" s="116" t="s">
        <v>138</v>
      </c>
      <c r="C36" s="58" t="s">
        <v>2</v>
      </c>
      <c r="D36" s="79"/>
      <c r="E36" s="81">
        <v>1926</v>
      </c>
      <c r="F36" s="81">
        <v>1926</v>
      </c>
      <c r="G36" s="81">
        <v>0</v>
      </c>
      <c r="H36" s="81">
        <v>0</v>
      </c>
      <c r="I36" s="81">
        <v>0</v>
      </c>
      <c r="J36" s="81">
        <v>0</v>
      </c>
      <c r="K36" s="78"/>
    </row>
    <row r="37" spans="1:11" ht="67.5" x14ac:dyDescent="0.2">
      <c r="A37" s="116"/>
      <c r="B37" s="116"/>
      <c r="C37" s="58" t="s">
        <v>7</v>
      </c>
      <c r="D37" s="80" t="s">
        <v>145</v>
      </c>
      <c r="E37" s="81">
        <v>1224</v>
      </c>
      <c r="F37" s="81">
        <v>1224</v>
      </c>
      <c r="G37" s="81">
        <v>0</v>
      </c>
      <c r="H37" s="81">
        <v>0</v>
      </c>
      <c r="I37" s="81">
        <v>0</v>
      </c>
      <c r="J37" s="81">
        <v>0</v>
      </c>
      <c r="K37" s="78"/>
    </row>
    <row r="38" spans="1:11" ht="78.75" x14ac:dyDescent="0.2">
      <c r="A38" s="116"/>
      <c r="B38" s="116"/>
      <c r="C38" s="58" t="s">
        <v>80</v>
      </c>
      <c r="D38" s="80" t="s">
        <v>144</v>
      </c>
      <c r="E38" s="81">
        <v>702</v>
      </c>
      <c r="F38" s="81">
        <v>702</v>
      </c>
      <c r="G38" s="81">
        <v>0</v>
      </c>
      <c r="H38" s="81">
        <v>0</v>
      </c>
      <c r="I38" s="81">
        <v>0</v>
      </c>
      <c r="J38" s="81">
        <v>0</v>
      </c>
      <c r="K38" s="78"/>
    </row>
    <row r="39" spans="1:11" x14ac:dyDescent="0.2"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3.15" customHeight="1" x14ac:dyDescent="0.2">
      <c r="A40" s="72"/>
      <c r="B40" s="113" t="s">
        <v>154</v>
      </c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x14ac:dyDescent="0.2"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29.45" customHeight="1" x14ac:dyDescent="0.2">
      <c r="A42" s="112" t="s">
        <v>4</v>
      </c>
      <c r="B42" s="112" t="s">
        <v>139</v>
      </c>
      <c r="C42" s="112" t="s">
        <v>3</v>
      </c>
      <c r="D42" s="112" t="s">
        <v>140</v>
      </c>
      <c r="E42" s="112" t="s">
        <v>141</v>
      </c>
      <c r="F42" s="112"/>
      <c r="G42" s="112"/>
      <c r="H42" s="112"/>
      <c r="I42" s="112"/>
      <c r="J42" s="112"/>
      <c r="K42" s="112" t="s">
        <v>142</v>
      </c>
    </row>
    <row r="43" spans="1:11" ht="28.15" customHeight="1" x14ac:dyDescent="0.2">
      <c r="A43" s="112"/>
      <c r="B43" s="112"/>
      <c r="C43" s="112"/>
      <c r="D43" s="112"/>
      <c r="E43" s="78" t="s">
        <v>143</v>
      </c>
      <c r="F43" s="78">
        <v>2020</v>
      </c>
      <c r="G43" s="78">
        <v>2021</v>
      </c>
      <c r="H43" s="78">
        <v>2022</v>
      </c>
      <c r="I43" s="78">
        <v>2023</v>
      </c>
      <c r="J43" s="78">
        <v>2024</v>
      </c>
      <c r="K43" s="112"/>
    </row>
    <row r="44" spans="1:11" ht="26.45" customHeight="1" x14ac:dyDescent="0.2">
      <c r="A44" s="122" t="s">
        <v>10</v>
      </c>
      <c r="B44" s="121" t="s">
        <v>82</v>
      </c>
      <c r="C44" s="56" t="s">
        <v>78</v>
      </c>
      <c r="D44" s="78"/>
      <c r="E44" s="81">
        <f>SUM(E45:E46)</f>
        <v>0</v>
      </c>
      <c r="F44" s="81">
        <f t="shared" ref="F44:J44" si="0">SUM(F45:F46)</f>
        <v>0</v>
      </c>
      <c r="G44" s="81">
        <f t="shared" si="0"/>
        <v>0</v>
      </c>
      <c r="H44" s="81">
        <f t="shared" si="0"/>
        <v>0</v>
      </c>
      <c r="I44" s="81">
        <f t="shared" si="0"/>
        <v>0</v>
      </c>
      <c r="J44" s="81">
        <f t="shared" si="0"/>
        <v>0</v>
      </c>
      <c r="K44" s="78"/>
    </row>
    <row r="45" spans="1:11" ht="22.5" x14ac:dyDescent="0.2">
      <c r="A45" s="122"/>
      <c r="B45" s="121"/>
      <c r="C45" s="56" t="s">
        <v>80</v>
      </c>
      <c r="D45" s="78"/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78"/>
    </row>
    <row r="46" spans="1:11" ht="22.5" x14ac:dyDescent="0.2">
      <c r="A46" s="122"/>
      <c r="B46" s="121"/>
      <c r="C46" s="56" t="s">
        <v>81</v>
      </c>
      <c r="D46" s="78"/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78"/>
    </row>
    <row r="47" spans="1:11" ht="26.45" customHeight="1" x14ac:dyDescent="0.2">
      <c r="A47" s="122" t="s">
        <v>21</v>
      </c>
      <c r="B47" s="121" t="s">
        <v>84</v>
      </c>
      <c r="C47" s="56" t="s">
        <v>78</v>
      </c>
      <c r="D47" s="78"/>
      <c r="E47" s="81">
        <f>SUM(E48)</f>
        <v>26464</v>
      </c>
      <c r="F47" s="81">
        <f t="shared" ref="F47:I47" si="1">SUM(F48)</f>
        <v>5239</v>
      </c>
      <c r="G47" s="81">
        <f t="shared" si="1"/>
        <v>5300</v>
      </c>
      <c r="H47" s="81">
        <f t="shared" si="1"/>
        <v>5300</v>
      </c>
      <c r="I47" s="81">
        <f t="shared" si="1"/>
        <v>5300</v>
      </c>
      <c r="J47" s="81">
        <f>SUM(J48)</f>
        <v>5300</v>
      </c>
      <c r="K47" s="78"/>
    </row>
    <row r="48" spans="1:11" ht="78.75" x14ac:dyDescent="0.2">
      <c r="A48" s="122"/>
      <c r="B48" s="121"/>
      <c r="C48" s="56" t="s">
        <v>80</v>
      </c>
      <c r="D48" s="80" t="s">
        <v>144</v>
      </c>
      <c r="E48" s="81">
        <v>26464</v>
      </c>
      <c r="F48" s="81">
        <v>5239</v>
      </c>
      <c r="G48" s="81">
        <v>5300</v>
      </c>
      <c r="H48" s="81">
        <v>5300</v>
      </c>
      <c r="I48" s="81">
        <v>5300</v>
      </c>
      <c r="J48" s="81">
        <v>5300</v>
      </c>
      <c r="K48" s="78"/>
    </row>
    <row r="49" spans="1:11" ht="49.5" customHeight="1" x14ac:dyDescent="0.2">
      <c r="A49" s="122" t="s">
        <v>25</v>
      </c>
      <c r="B49" s="123" t="s">
        <v>85</v>
      </c>
      <c r="C49" s="56" t="s">
        <v>78</v>
      </c>
      <c r="D49" s="80"/>
      <c r="E49" s="81">
        <f>SUM(E50)</f>
        <v>0</v>
      </c>
      <c r="F49" s="81">
        <f t="shared" ref="F49" si="2">SUM(F50)</f>
        <v>0</v>
      </c>
      <c r="G49" s="81">
        <f t="shared" ref="G49" si="3">SUM(G50)</f>
        <v>0</v>
      </c>
      <c r="H49" s="81">
        <f t="shared" ref="H49" si="4">SUM(H50)</f>
        <v>0</v>
      </c>
      <c r="I49" s="81">
        <f t="shared" ref="I49" si="5">SUM(I50)</f>
        <v>0</v>
      </c>
      <c r="J49" s="81">
        <f>SUM(J50)</f>
        <v>0</v>
      </c>
      <c r="K49" s="78"/>
    </row>
    <row r="50" spans="1:11" ht="119.25" customHeight="1" x14ac:dyDescent="0.2">
      <c r="A50" s="122"/>
      <c r="B50" s="123"/>
      <c r="C50" s="56" t="s">
        <v>80</v>
      </c>
      <c r="D50" s="80"/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78"/>
    </row>
    <row r="51" spans="1:11" ht="22.5" x14ac:dyDescent="0.2">
      <c r="A51" s="122" t="s">
        <v>53</v>
      </c>
      <c r="B51" s="121" t="s">
        <v>86</v>
      </c>
      <c r="C51" s="56" t="s">
        <v>78</v>
      </c>
      <c r="D51" s="80"/>
      <c r="E51" s="81">
        <f>SUM(E52)</f>
        <v>40892.300000000003</v>
      </c>
      <c r="F51" s="81">
        <f t="shared" ref="F51" si="6">SUM(F52)</f>
        <v>7997.3</v>
      </c>
      <c r="G51" s="81">
        <f t="shared" ref="G51" si="7">SUM(G52)</f>
        <v>8230</v>
      </c>
      <c r="H51" s="81">
        <f t="shared" ref="H51" si="8">SUM(H52)</f>
        <v>8230</v>
      </c>
      <c r="I51" s="81">
        <f t="shared" ref="I51" si="9">SUM(I52)</f>
        <v>8230</v>
      </c>
      <c r="J51" s="81">
        <f>SUM(J52)</f>
        <v>8230</v>
      </c>
      <c r="K51" s="78"/>
    </row>
    <row r="52" spans="1:11" ht="78.75" x14ac:dyDescent="0.2">
      <c r="A52" s="122"/>
      <c r="B52" s="121"/>
      <c r="C52" s="56" t="s">
        <v>80</v>
      </c>
      <c r="D52" s="80" t="s">
        <v>144</v>
      </c>
      <c r="E52" s="81">
        <v>40892.300000000003</v>
      </c>
      <c r="F52" s="81">
        <v>7997.3</v>
      </c>
      <c r="G52" s="81">
        <v>8230</v>
      </c>
      <c r="H52" s="81">
        <v>8230</v>
      </c>
      <c r="I52" s="81">
        <v>8230</v>
      </c>
      <c r="J52" s="81">
        <v>8230</v>
      </c>
      <c r="K52" s="78"/>
    </row>
    <row r="53" spans="1:11" ht="76.5" customHeight="1" x14ac:dyDescent="0.2">
      <c r="A53" s="122" t="s">
        <v>11</v>
      </c>
      <c r="B53" s="123" t="s">
        <v>88</v>
      </c>
      <c r="C53" s="56" t="s">
        <v>78</v>
      </c>
      <c r="D53" s="80"/>
      <c r="E53" s="81">
        <f>SUM(E54)</f>
        <v>3776.4</v>
      </c>
      <c r="F53" s="81">
        <f t="shared" ref="F53" si="10">SUM(F54)</f>
        <v>516.4</v>
      </c>
      <c r="G53" s="81">
        <f t="shared" ref="G53" si="11">SUM(G54)</f>
        <v>665</v>
      </c>
      <c r="H53" s="81">
        <f t="shared" ref="H53" si="12">SUM(H54)</f>
        <v>665</v>
      </c>
      <c r="I53" s="81">
        <f t="shared" ref="I53" si="13">SUM(I54)</f>
        <v>965</v>
      </c>
      <c r="J53" s="81">
        <f>SUM(J54)</f>
        <v>965</v>
      </c>
      <c r="K53" s="78"/>
    </row>
    <row r="54" spans="1:11" ht="217.5" customHeight="1" x14ac:dyDescent="0.2">
      <c r="A54" s="122"/>
      <c r="B54" s="123"/>
      <c r="C54" s="56" t="s">
        <v>80</v>
      </c>
      <c r="D54" s="80" t="s">
        <v>144</v>
      </c>
      <c r="E54" s="81">
        <v>3776.4</v>
      </c>
      <c r="F54" s="81">
        <v>516.4</v>
      </c>
      <c r="G54" s="81">
        <v>665</v>
      </c>
      <c r="H54" s="81">
        <v>665</v>
      </c>
      <c r="I54" s="81">
        <v>965</v>
      </c>
      <c r="J54" s="81">
        <v>965</v>
      </c>
      <c r="K54" s="78"/>
    </row>
    <row r="55" spans="1:11" ht="22.5" x14ac:dyDescent="0.2">
      <c r="A55" s="122" t="s">
        <v>90</v>
      </c>
      <c r="B55" s="123" t="s">
        <v>91</v>
      </c>
      <c r="C55" s="56" t="s">
        <v>78</v>
      </c>
      <c r="D55" s="80"/>
      <c r="E55" s="81">
        <f>SUM(E56)</f>
        <v>13806.1</v>
      </c>
      <c r="F55" s="81">
        <f t="shared" ref="F55" si="14">SUM(F56)</f>
        <v>1406.1</v>
      </c>
      <c r="G55" s="81">
        <f t="shared" ref="G55" si="15">SUM(G56)</f>
        <v>5100</v>
      </c>
      <c r="H55" s="81">
        <f t="shared" ref="H55" si="16">SUM(H56)</f>
        <v>5100</v>
      </c>
      <c r="I55" s="81">
        <f t="shared" ref="I55" si="17">SUM(I56)</f>
        <v>1100</v>
      </c>
      <c r="J55" s="81">
        <f>SUM(J56)</f>
        <v>1100</v>
      </c>
      <c r="K55" s="78"/>
    </row>
    <row r="56" spans="1:11" ht="78.75" x14ac:dyDescent="0.2">
      <c r="A56" s="122"/>
      <c r="B56" s="123"/>
      <c r="C56" s="56" t="s">
        <v>80</v>
      </c>
      <c r="D56" s="80" t="s">
        <v>144</v>
      </c>
      <c r="E56" s="81">
        <v>13806.1</v>
      </c>
      <c r="F56" s="81">
        <v>1406.1</v>
      </c>
      <c r="G56" s="81">
        <v>5100</v>
      </c>
      <c r="H56" s="81">
        <v>5100</v>
      </c>
      <c r="I56" s="81">
        <v>1100</v>
      </c>
      <c r="J56" s="81">
        <v>1100</v>
      </c>
      <c r="K56" s="78"/>
    </row>
    <row r="57" spans="1:11" ht="55.5" customHeight="1" x14ac:dyDescent="0.2">
      <c r="A57" s="122" t="s">
        <v>92</v>
      </c>
      <c r="B57" s="123" t="s">
        <v>93</v>
      </c>
      <c r="C57" s="56" t="s">
        <v>78</v>
      </c>
      <c r="D57" s="80"/>
      <c r="E57" s="81">
        <f>SUM(E58)</f>
        <v>0</v>
      </c>
      <c r="F57" s="81">
        <f t="shared" ref="F57" si="18">SUM(F58)</f>
        <v>0</v>
      </c>
      <c r="G57" s="81">
        <f t="shared" ref="G57" si="19">SUM(G58)</f>
        <v>0</v>
      </c>
      <c r="H57" s="81">
        <f t="shared" ref="H57" si="20">SUM(H58)</f>
        <v>0</v>
      </c>
      <c r="I57" s="81">
        <f t="shared" ref="I57" si="21">SUM(I58)</f>
        <v>0</v>
      </c>
      <c r="J57" s="81">
        <f>SUM(J58)</f>
        <v>0</v>
      </c>
      <c r="K57" s="78"/>
    </row>
    <row r="58" spans="1:11" ht="46.5" customHeight="1" x14ac:dyDescent="0.2">
      <c r="A58" s="122"/>
      <c r="B58" s="123"/>
      <c r="C58" s="56" t="s">
        <v>80</v>
      </c>
      <c r="D58" s="80"/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78"/>
    </row>
    <row r="59" spans="1:11" ht="26.45" customHeight="1" x14ac:dyDescent="0.2">
      <c r="A59" s="122" t="s">
        <v>94</v>
      </c>
      <c r="B59" s="123" t="s">
        <v>95</v>
      </c>
      <c r="C59" s="56" t="s">
        <v>78</v>
      </c>
      <c r="D59" s="80"/>
      <c r="E59" s="81">
        <f>SUM(E60)</f>
        <v>11301.2</v>
      </c>
      <c r="F59" s="81">
        <f t="shared" ref="F59" si="22">SUM(F60)</f>
        <v>3301.2</v>
      </c>
      <c r="G59" s="81">
        <f t="shared" ref="G59" si="23">SUM(G60)</f>
        <v>0</v>
      </c>
      <c r="H59" s="81">
        <f t="shared" ref="H59" si="24">SUM(H60)</f>
        <v>0</v>
      </c>
      <c r="I59" s="81">
        <f t="shared" ref="I59" si="25">SUM(I60)</f>
        <v>4000</v>
      </c>
      <c r="J59" s="81">
        <f>SUM(J60)</f>
        <v>4000</v>
      </c>
      <c r="K59" s="78"/>
    </row>
    <row r="60" spans="1:11" ht="78.75" x14ac:dyDescent="0.2">
      <c r="A60" s="122"/>
      <c r="B60" s="123"/>
      <c r="C60" s="56" t="s">
        <v>80</v>
      </c>
      <c r="D60" s="80" t="s">
        <v>144</v>
      </c>
      <c r="E60" s="81">
        <v>11301.2</v>
      </c>
      <c r="F60" s="81">
        <v>3301.2</v>
      </c>
      <c r="G60" s="81">
        <v>0</v>
      </c>
      <c r="H60" s="81">
        <v>0</v>
      </c>
      <c r="I60" s="81">
        <v>4000</v>
      </c>
      <c r="J60" s="81">
        <v>4000</v>
      </c>
      <c r="K60" s="78"/>
    </row>
    <row r="61" spans="1:11" ht="26.45" customHeight="1" x14ac:dyDescent="0.2">
      <c r="A61" s="122" t="s">
        <v>98</v>
      </c>
      <c r="B61" s="123" t="s">
        <v>99</v>
      </c>
      <c r="C61" s="56" t="s">
        <v>78</v>
      </c>
      <c r="D61" s="80"/>
      <c r="E61" s="81">
        <f>SUM(E62)</f>
        <v>0</v>
      </c>
      <c r="F61" s="81">
        <f t="shared" ref="F61" si="26">SUM(F62)</f>
        <v>0</v>
      </c>
      <c r="G61" s="81">
        <f t="shared" ref="G61" si="27">SUM(G62)</f>
        <v>0</v>
      </c>
      <c r="H61" s="81">
        <f t="shared" ref="H61" si="28">SUM(H62)</f>
        <v>0</v>
      </c>
      <c r="I61" s="81">
        <f t="shared" ref="I61" si="29">SUM(I62)</f>
        <v>0</v>
      </c>
      <c r="J61" s="81">
        <f>SUM(J62)</f>
        <v>0</v>
      </c>
      <c r="K61" s="78"/>
    </row>
    <row r="62" spans="1:11" ht="22.5" x14ac:dyDescent="0.2">
      <c r="A62" s="122"/>
      <c r="B62" s="123"/>
      <c r="C62" s="56" t="s">
        <v>80</v>
      </c>
      <c r="D62" s="80"/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78"/>
    </row>
    <row r="63" spans="1:11" ht="26.45" customHeight="1" x14ac:dyDescent="0.2">
      <c r="A63" s="122" t="s">
        <v>103</v>
      </c>
      <c r="B63" s="121" t="s">
        <v>104</v>
      </c>
      <c r="C63" s="56" t="s">
        <v>78</v>
      </c>
      <c r="D63" s="80"/>
      <c r="E63" s="81">
        <f>SUM(E64:E65)</f>
        <v>3737</v>
      </c>
      <c r="F63" s="81">
        <f t="shared" ref="F63:J63" si="30">SUM(F64:F65)</f>
        <v>1243</v>
      </c>
      <c r="G63" s="81">
        <f t="shared" si="30"/>
        <v>1245</v>
      </c>
      <c r="H63" s="81">
        <f t="shared" si="30"/>
        <v>1249</v>
      </c>
      <c r="I63" s="81">
        <f t="shared" si="30"/>
        <v>0</v>
      </c>
      <c r="J63" s="81">
        <f t="shared" si="30"/>
        <v>0</v>
      </c>
      <c r="K63" s="78"/>
    </row>
    <row r="64" spans="1:11" ht="22.5" x14ac:dyDescent="0.2">
      <c r="A64" s="122"/>
      <c r="B64" s="121"/>
      <c r="C64" s="56" t="s">
        <v>80</v>
      </c>
      <c r="D64" s="80"/>
      <c r="E64" s="81">
        <v>3000</v>
      </c>
      <c r="F64" s="81">
        <v>1000</v>
      </c>
      <c r="G64" s="81">
        <v>1000</v>
      </c>
      <c r="H64" s="81">
        <v>1000</v>
      </c>
      <c r="I64" s="81">
        <v>0</v>
      </c>
      <c r="J64" s="81">
        <v>0</v>
      </c>
      <c r="K64" s="78"/>
    </row>
    <row r="65" spans="1:11" ht="33.75" x14ac:dyDescent="0.2">
      <c r="A65" s="122"/>
      <c r="B65" s="121"/>
      <c r="C65" s="56" t="s">
        <v>7</v>
      </c>
      <c r="D65" s="80"/>
      <c r="E65" s="81">
        <v>737</v>
      </c>
      <c r="F65" s="81">
        <v>243</v>
      </c>
      <c r="G65" s="81">
        <v>245</v>
      </c>
      <c r="H65" s="81">
        <v>249</v>
      </c>
      <c r="I65" s="81">
        <v>0</v>
      </c>
      <c r="J65" s="81">
        <v>0</v>
      </c>
      <c r="K65" s="78"/>
    </row>
    <row r="66" spans="1:11" ht="26.45" customHeight="1" x14ac:dyDescent="0.2">
      <c r="A66" s="122" t="s">
        <v>107</v>
      </c>
      <c r="B66" s="123" t="s">
        <v>108</v>
      </c>
      <c r="C66" s="56" t="s">
        <v>78</v>
      </c>
      <c r="D66" s="80"/>
      <c r="E66" s="81">
        <f>SUM(E67:E68)</f>
        <v>3011</v>
      </c>
      <c r="F66" s="81">
        <f t="shared" ref="F66" si="31">SUM(F67:F68)</f>
        <v>3011</v>
      </c>
      <c r="G66" s="81">
        <f t="shared" ref="G66" si="32">SUM(G67:G68)</f>
        <v>0</v>
      </c>
      <c r="H66" s="81">
        <f t="shared" ref="H66" si="33">SUM(H67:H68)</f>
        <v>0</v>
      </c>
      <c r="I66" s="81">
        <f t="shared" ref="I66" si="34">SUM(I67:I68)</f>
        <v>0</v>
      </c>
      <c r="J66" s="81">
        <f t="shared" ref="J66" si="35">SUM(J67:J68)</f>
        <v>0</v>
      </c>
      <c r="K66" s="78"/>
    </row>
    <row r="67" spans="1:11" ht="78.75" x14ac:dyDescent="0.2">
      <c r="A67" s="122"/>
      <c r="B67" s="123"/>
      <c r="C67" s="56" t="s">
        <v>80</v>
      </c>
      <c r="D67" s="80" t="s">
        <v>144</v>
      </c>
      <c r="E67" s="81">
        <v>1096</v>
      </c>
      <c r="F67" s="81">
        <v>1096</v>
      </c>
      <c r="G67" s="81">
        <v>0</v>
      </c>
      <c r="H67" s="81">
        <v>0</v>
      </c>
      <c r="I67" s="81">
        <v>0</v>
      </c>
      <c r="J67" s="81">
        <v>0</v>
      </c>
      <c r="K67" s="78"/>
    </row>
    <row r="68" spans="1:11" ht="67.5" x14ac:dyDescent="0.2">
      <c r="A68" s="122"/>
      <c r="B68" s="123"/>
      <c r="C68" s="56" t="s">
        <v>7</v>
      </c>
      <c r="D68" s="80" t="s">
        <v>145</v>
      </c>
      <c r="E68" s="81">
        <v>1915</v>
      </c>
      <c r="F68" s="81">
        <v>1915</v>
      </c>
      <c r="G68" s="81">
        <v>0</v>
      </c>
      <c r="H68" s="81">
        <v>0</v>
      </c>
      <c r="I68" s="81">
        <v>0</v>
      </c>
      <c r="J68" s="81">
        <v>0</v>
      </c>
      <c r="K68" s="78"/>
    </row>
    <row r="69" spans="1:11" ht="26.45" customHeight="1" x14ac:dyDescent="0.2">
      <c r="A69" s="122" t="s">
        <v>111</v>
      </c>
      <c r="B69" s="121" t="s">
        <v>112</v>
      </c>
      <c r="C69" s="56" t="s">
        <v>78</v>
      </c>
      <c r="D69" s="80"/>
      <c r="E69" s="81">
        <f>SUM(E70:E71)</f>
        <v>0</v>
      </c>
      <c r="F69" s="81">
        <f t="shared" ref="F69" si="36">SUM(F70:F71)</f>
        <v>0</v>
      </c>
      <c r="G69" s="81">
        <f t="shared" ref="G69" si="37">SUM(G70:G71)</f>
        <v>0</v>
      </c>
      <c r="H69" s="81">
        <f t="shared" ref="H69" si="38">SUM(H70:H71)</f>
        <v>0</v>
      </c>
      <c r="I69" s="81">
        <f t="shared" ref="I69" si="39">SUM(I70:I71)</f>
        <v>0</v>
      </c>
      <c r="J69" s="81">
        <f t="shared" ref="J69" si="40">SUM(J70:J71)</f>
        <v>0</v>
      </c>
      <c r="K69" s="78"/>
    </row>
    <row r="70" spans="1:11" ht="22.5" x14ac:dyDescent="0.2">
      <c r="A70" s="122"/>
      <c r="B70" s="121"/>
      <c r="C70" s="56" t="s">
        <v>80</v>
      </c>
      <c r="D70" s="80"/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78"/>
    </row>
    <row r="71" spans="1:11" ht="33.75" x14ac:dyDescent="0.2">
      <c r="A71" s="122"/>
      <c r="B71" s="121"/>
      <c r="C71" s="56" t="s">
        <v>7</v>
      </c>
      <c r="D71" s="80"/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78"/>
    </row>
    <row r="72" spans="1:11" ht="26.45" customHeight="1" x14ac:dyDescent="0.2">
      <c r="A72" s="122" t="s">
        <v>113</v>
      </c>
      <c r="B72" s="121" t="s">
        <v>114</v>
      </c>
      <c r="C72" s="56" t="s">
        <v>78</v>
      </c>
      <c r="D72" s="80"/>
      <c r="E72" s="81">
        <f>SUM(E73:E74)</f>
        <v>0</v>
      </c>
      <c r="F72" s="81">
        <f t="shared" ref="F72" si="41">SUM(F73:F74)</f>
        <v>0</v>
      </c>
      <c r="G72" s="81">
        <f t="shared" ref="G72" si="42">SUM(G73:G74)</f>
        <v>0</v>
      </c>
      <c r="H72" s="81">
        <f t="shared" ref="H72" si="43">SUM(H73:H74)</f>
        <v>0</v>
      </c>
      <c r="I72" s="81">
        <f t="shared" ref="I72" si="44">SUM(I73:I74)</f>
        <v>0</v>
      </c>
      <c r="J72" s="81">
        <f t="shared" ref="J72" si="45">SUM(J73:J74)</f>
        <v>0</v>
      </c>
      <c r="K72" s="78"/>
    </row>
    <row r="73" spans="1:11" ht="22.5" x14ac:dyDescent="0.2">
      <c r="A73" s="122"/>
      <c r="B73" s="121"/>
      <c r="C73" s="56" t="s">
        <v>80</v>
      </c>
      <c r="D73" s="80"/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78"/>
    </row>
    <row r="74" spans="1:11" ht="33.75" x14ac:dyDescent="0.2">
      <c r="A74" s="122"/>
      <c r="B74" s="121"/>
      <c r="C74" s="56" t="s">
        <v>7</v>
      </c>
      <c r="D74" s="80"/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78"/>
    </row>
    <row r="75" spans="1:11" ht="26.45" customHeight="1" x14ac:dyDescent="0.2">
      <c r="A75" s="122" t="s">
        <v>115</v>
      </c>
      <c r="B75" s="121" t="s">
        <v>116</v>
      </c>
      <c r="C75" s="56" t="s">
        <v>78</v>
      </c>
      <c r="D75" s="80"/>
      <c r="E75" s="81">
        <f>SUM(E76:E77)</f>
        <v>20884</v>
      </c>
      <c r="F75" s="81">
        <f t="shared" ref="F75" si="46">SUM(F76:F77)</f>
        <v>3508</v>
      </c>
      <c r="G75" s="81">
        <f t="shared" ref="G75" si="47">SUM(G76:G77)</f>
        <v>8045</v>
      </c>
      <c r="H75" s="81">
        <f t="shared" ref="H75" si="48">SUM(H76:H77)</f>
        <v>9331</v>
      </c>
      <c r="I75" s="81">
        <f t="shared" ref="I75" si="49">SUM(I76:I77)</f>
        <v>0</v>
      </c>
      <c r="J75" s="81">
        <f t="shared" ref="J75" si="50">SUM(J76:J77)</f>
        <v>0</v>
      </c>
      <c r="K75" s="78"/>
    </row>
    <row r="76" spans="1:11" ht="78.75" x14ac:dyDescent="0.2">
      <c r="A76" s="122"/>
      <c r="B76" s="121"/>
      <c r="C76" s="56" t="s">
        <v>80</v>
      </c>
      <c r="D76" s="80" t="s">
        <v>144</v>
      </c>
      <c r="E76" s="81">
        <v>7603</v>
      </c>
      <c r="F76" s="81">
        <v>1277</v>
      </c>
      <c r="G76" s="81">
        <v>2929</v>
      </c>
      <c r="H76" s="81">
        <v>3397</v>
      </c>
      <c r="I76" s="81">
        <v>0</v>
      </c>
      <c r="J76" s="81">
        <v>0</v>
      </c>
      <c r="K76" s="78"/>
    </row>
    <row r="77" spans="1:11" ht="67.5" x14ac:dyDescent="0.2">
      <c r="A77" s="122"/>
      <c r="B77" s="121"/>
      <c r="C77" s="56" t="s">
        <v>7</v>
      </c>
      <c r="D77" s="80" t="s">
        <v>145</v>
      </c>
      <c r="E77" s="81">
        <v>13281</v>
      </c>
      <c r="F77" s="81">
        <v>2231</v>
      </c>
      <c r="G77" s="81">
        <v>5116</v>
      </c>
      <c r="H77" s="81">
        <v>5934</v>
      </c>
      <c r="I77" s="81">
        <v>0</v>
      </c>
      <c r="J77" s="81">
        <v>0</v>
      </c>
      <c r="K77" s="78"/>
    </row>
    <row r="78" spans="1:11" ht="26.45" customHeight="1" x14ac:dyDescent="0.2">
      <c r="A78" s="122" t="s">
        <v>117</v>
      </c>
      <c r="B78" s="121" t="s">
        <v>118</v>
      </c>
      <c r="C78" s="56" t="s">
        <v>78</v>
      </c>
      <c r="D78" s="80"/>
      <c r="E78" s="81">
        <f>SUM(E79:E80)</f>
        <v>61581</v>
      </c>
      <c r="F78" s="81">
        <f t="shared" ref="F78" si="51">SUM(F79:F80)</f>
        <v>0</v>
      </c>
      <c r="G78" s="81">
        <f t="shared" ref="G78" si="52">SUM(G79:G80)</f>
        <v>14521</v>
      </c>
      <c r="H78" s="81">
        <f t="shared" ref="H78" si="53">SUM(H79:H80)</f>
        <v>47060</v>
      </c>
      <c r="I78" s="81">
        <f t="shared" ref="I78" si="54">SUM(I79:I80)</f>
        <v>0</v>
      </c>
      <c r="J78" s="81">
        <f t="shared" ref="J78" si="55">SUM(J79:J80)</f>
        <v>0</v>
      </c>
      <c r="K78" s="78"/>
    </row>
    <row r="79" spans="1:11" ht="78.75" x14ac:dyDescent="0.2">
      <c r="A79" s="122"/>
      <c r="B79" s="121"/>
      <c r="C79" s="56" t="s">
        <v>80</v>
      </c>
      <c r="D79" s="80" t="s">
        <v>144</v>
      </c>
      <c r="E79" s="81">
        <v>22416</v>
      </c>
      <c r="F79" s="81">
        <v>0</v>
      </c>
      <c r="G79" s="81">
        <v>5286</v>
      </c>
      <c r="H79" s="81">
        <v>17130</v>
      </c>
      <c r="I79" s="81">
        <v>0</v>
      </c>
      <c r="J79" s="81">
        <v>0</v>
      </c>
      <c r="K79" s="78"/>
    </row>
    <row r="80" spans="1:11" ht="67.5" x14ac:dyDescent="0.2">
      <c r="A80" s="122"/>
      <c r="B80" s="121"/>
      <c r="C80" s="56" t="s">
        <v>7</v>
      </c>
      <c r="D80" s="80" t="s">
        <v>145</v>
      </c>
      <c r="E80" s="81">
        <v>39165</v>
      </c>
      <c r="F80" s="81">
        <v>0</v>
      </c>
      <c r="G80" s="81">
        <v>9235</v>
      </c>
      <c r="H80" s="81">
        <v>29930</v>
      </c>
      <c r="I80" s="81">
        <v>0</v>
      </c>
      <c r="J80" s="81">
        <v>0</v>
      </c>
      <c r="K80" s="78"/>
    </row>
    <row r="81" spans="1:11" ht="26.45" customHeight="1" x14ac:dyDescent="0.2">
      <c r="A81" s="122" t="s">
        <v>119</v>
      </c>
      <c r="B81" s="123" t="s">
        <v>120</v>
      </c>
      <c r="C81" s="56" t="s">
        <v>78</v>
      </c>
      <c r="D81" s="80"/>
      <c r="E81" s="81">
        <f>SUM(E82:E84)</f>
        <v>20798.2</v>
      </c>
      <c r="F81" s="81">
        <f t="shared" ref="F81:J81" si="56">SUM(F82:F84)</f>
        <v>0</v>
      </c>
      <c r="G81" s="81">
        <f t="shared" si="56"/>
        <v>20798.2</v>
      </c>
      <c r="H81" s="81">
        <f t="shared" si="56"/>
        <v>0</v>
      </c>
      <c r="I81" s="81">
        <f t="shared" si="56"/>
        <v>0</v>
      </c>
      <c r="J81" s="81">
        <f t="shared" si="56"/>
        <v>0</v>
      </c>
      <c r="K81" s="78"/>
    </row>
    <row r="82" spans="1:11" ht="78.75" x14ac:dyDescent="0.2">
      <c r="A82" s="122"/>
      <c r="B82" s="123"/>
      <c r="C82" s="56" t="s">
        <v>80</v>
      </c>
      <c r="D82" s="80" t="s">
        <v>144</v>
      </c>
      <c r="E82" s="81">
        <v>507.27</v>
      </c>
      <c r="F82" s="81">
        <v>0</v>
      </c>
      <c r="G82" s="81">
        <v>507.27</v>
      </c>
      <c r="H82" s="81">
        <v>0</v>
      </c>
      <c r="I82" s="81">
        <v>0</v>
      </c>
      <c r="J82" s="81">
        <v>0</v>
      </c>
      <c r="K82" s="78"/>
    </row>
    <row r="83" spans="1:11" ht="67.5" x14ac:dyDescent="0.2">
      <c r="A83" s="122"/>
      <c r="B83" s="123"/>
      <c r="C83" s="56" t="s">
        <v>7</v>
      </c>
      <c r="D83" s="80" t="s">
        <v>145</v>
      </c>
      <c r="E83" s="81">
        <v>5072.7299999999996</v>
      </c>
      <c r="F83" s="81">
        <v>0</v>
      </c>
      <c r="G83" s="81">
        <v>5072.7299999999996</v>
      </c>
      <c r="H83" s="81">
        <v>0</v>
      </c>
      <c r="I83" s="81">
        <v>0</v>
      </c>
      <c r="J83" s="81">
        <v>0</v>
      </c>
      <c r="K83" s="78"/>
    </row>
    <row r="84" spans="1:11" ht="56.25" x14ac:dyDescent="0.2">
      <c r="A84" s="124"/>
      <c r="B84" s="124"/>
      <c r="C84" s="56" t="s">
        <v>110</v>
      </c>
      <c r="D84" s="80" t="s">
        <v>189</v>
      </c>
      <c r="E84" s="81">
        <v>15218.2</v>
      </c>
      <c r="F84" s="81">
        <v>0</v>
      </c>
      <c r="G84" s="81">
        <v>15218.2</v>
      </c>
      <c r="H84" s="81">
        <v>0</v>
      </c>
      <c r="I84" s="81">
        <v>0</v>
      </c>
      <c r="J84" s="81">
        <v>0</v>
      </c>
      <c r="K84" s="78"/>
    </row>
    <row r="85" spans="1:11" ht="26.45" customHeight="1" x14ac:dyDescent="0.2">
      <c r="A85" s="122" t="s">
        <v>187</v>
      </c>
      <c r="B85" s="123" t="s">
        <v>186</v>
      </c>
      <c r="C85" s="56" t="s">
        <v>78</v>
      </c>
      <c r="D85" s="80"/>
      <c r="E85" s="81">
        <f>SUM(E86:E88)</f>
        <v>5728</v>
      </c>
      <c r="F85" s="81">
        <f t="shared" ref="F85" si="57">SUM(F86:F88)</f>
        <v>903</v>
      </c>
      <c r="G85" s="81">
        <f t="shared" ref="G85" si="58">SUM(G86:G88)</f>
        <v>937</v>
      </c>
      <c r="H85" s="81">
        <f t="shared" ref="H85" si="59">SUM(H86:H88)</f>
        <v>3888</v>
      </c>
      <c r="I85" s="81">
        <f t="shared" ref="I85" si="60">SUM(I86:I88)</f>
        <v>0</v>
      </c>
      <c r="J85" s="81">
        <f t="shared" ref="J85" si="61">SUM(J86:J88)</f>
        <v>0</v>
      </c>
      <c r="K85" s="78"/>
    </row>
    <row r="86" spans="1:11" ht="78.75" x14ac:dyDescent="0.2">
      <c r="A86" s="122"/>
      <c r="B86" s="123"/>
      <c r="C86" s="56" t="s">
        <v>80</v>
      </c>
      <c r="D86" s="80" t="s">
        <v>144</v>
      </c>
      <c r="E86" s="81">
        <v>573</v>
      </c>
      <c r="F86" s="81">
        <v>90</v>
      </c>
      <c r="G86" s="81">
        <v>94</v>
      </c>
      <c r="H86" s="81">
        <v>389</v>
      </c>
      <c r="I86" s="81">
        <v>0</v>
      </c>
      <c r="J86" s="81">
        <v>0</v>
      </c>
      <c r="K86" s="78"/>
    </row>
    <row r="87" spans="1:11" ht="67.5" x14ac:dyDescent="0.2">
      <c r="A87" s="122"/>
      <c r="B87" s="123"/>
      <c r="C87" s="56" t="s">
        <v>7</v>
      </c>
      <c r="D87" s="80" t="s">
        <v>145</v>
      </c>
      <c r="E87" s="81">
        <v>5155</v>
      </c>
      <c r="F87" s="81">
        <v>813</v>
      </c>
      <c r="G87" s="81">
        <v>843</v>
      </c>
      <c r="H87" s="81">
        <v>3499</v>
      </c>
      <c r="I87" s="81">
        <v>0</v>
      </c>
      <c r="J87" s="81">
        <v>0</v>
      </c>
      <c r="K87" s="78"/>
    </row>
    <row r="88" spans="1:11" ht="56.25" x14ac:dyDescent="0.2">
      <c r="A88" s="124"/>
      <c r="B88" s="124"/>
      <c r="C88" s="56" t="s">
        <v>110</v>
      </c>
      <c r="D88" s="80" t="s">
        <v>188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78"/>
    </row>
  </sheetData>
  <mergeCells count="71">
    <mergeCell ref="A55:A56"/>
    <mergeCell ref="A85:A88"/>
    <mergeCell ref="B85:B88"/>
    <mergeCell ref="A81:A84"/>
    <mergeCell ref="B81:B84"/>
    <mergeCell ref="A66:A68"/>
    <mergeCell ref="B66:B68"/>
    <mergeCell ref="A69:A71"/>
    <mergeCell ref="B69:B71"/>
    <mergeCell ref="A72:A74"/>
    <mergeCell ref="B72:B74"/>
    <mergeCell ref="A75:A77"/>
    <mergeCell ref="B75:B77"/>
    <mergeCell ref="A78:A80"/>
    <mergeCell ref="B78:B80"/>
    <mergeCell ref="A63:A65"/>
    <mergeCell ref="B63:B65"/>
    <mergeCell ref="B53:B54"/>
    <mergeCell ref="B57:B58"/>
    <mergeCell ref="A44:A46"/>
    <mergeCell ref="B44:B46"/>
    <mergeCell ref="A47:A48"/>
    <mergeCell ref="B47:B48"/>
    <mergeCell ref="A49:A50"/>
    <mergeCell ref="B49:B50"/>
    <mergeCell ref="A59:A60"/>
    <mergeCell ref="B59:B60"/>
    <mergeCell ref="A57:A58"/>
    <mergeCell ref="A61:A62"/>
    <mergeCell ref="B55:B56"/>
    <mergeCell ref="B61:B62"/>
    <mergeCell ref="A51:A52"/>
    <mergeCell ref="B51:B52"/>
    <mergeCell ref="A53:A54"/>
    <mergeCell ref="A36:A38"/>
    <mergeCell ref="B36:B38"/>
    <mergeCell ref="B40:K40"/>
    <mergeCell ref="A42:A43"/>
    <mergeCell ref="B42:B43"/>
    <mergeCell ref="C42:C43"/>
    <mergeCell ref="D42:D43"/>
    <mergeCell ref="E42:J42"/>
    <mergeCell ref="K42:K43"/>
    <mergeCell ref="E14:J16"/>
    <mergeCell ref="E17:J19"/>
    <mergeCell ref="K17:K19"/>
    <mergeCell ref="K14:K16"/>
    <mergeCell ref="A26:A27"/>
    <mergeCell ref="B26:B27"/>
    <mergeCell ref="A14:A16"/>
    <mergeCell ref="B14:B16"/>
    <mergeCell ref="A17:A19"/>
    <mergeCell ref="B17:B19"/>
    <mergeCell ref="A28:A29"/>
    <mergeCell ref="B28:B29"/>
    <mergeCell ref="A33:A35"/>
    <mergeCell ref="B33:B35"/>
    <mergeCell ref="A20:A22"/>
    <mergeCell ref="B20:B22"/>
    <mergeCell ref="A23:A25"/>
    <mergeCell ref="B23:B25"/>
    <mergeCell ref="A30:A32"/>
    <mergeCell ref="B30:B32"/>
    <mergeCell ref="B8:K8"/>
    <mergeCell ref="A12:A13"/>
    <mergeCell ref="B12:B13"/>
    <mergeCell ref="C12:C13"/>
    <mergeCell ref="D12:D13"/>
    <mergeCell ref="E12:J12"/>
    <mergeCell ref="K12:K13"/>
    <mergeCell ref="B10:K10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2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view="pageBreakPreview" zoomScaleNormal="100" zoomScaleSheetLayoutView="100" workbookViewId="0">
      <selection activeCell="F127" sqref="F127"/>
    </sheetView>
  </sheetViews>
  <sheetFormatPr defaultColWidth="9.140625" defaultRowHeight="12.75" x14ac:dyDescent="0.2"/>
  <cols>
    <col min="1" max="1" width="5.85546875" style="66" customWidth="1"/>
    <col min="2" max="2" width="44.85546875" style="66" customWidth="1"/>
    <col min="3" max="3" width="8.42578125" style="66" customWidth="1"/>
    <col min="4" max="4" width="15.85546875" style="66" customWidth="1"/>
    <col min="5" max="5" width="11.28515625" style="69" customWidth="1"/>
    <col min="6" max="6" width="9.5703125" style="69" customWidth="1"/>
    <col min="7" max="7" width="8.85546875" style="69" customWidth="1"/>
    <col min="8" max="8" width="8.140625" style="69" customWidth="1"/>
    <col min="9" max="9" width="8.28515625" style="69" customWidth="1"/>
    <col min="10" max="10" width="9" style="69" customWidth="1"/>
    <col min="11" max="11" width="8.7109375" style="69" customWidth="1"/>
    <col min="12" max="12" width="9.85546875" style="66" customWidth="1"/>
    <col min="13" max="13" width="36.28515625" style="66" customWidth="1"/>
    <col min="14" max="16384" width="9.140625" style="66"/>
  </cols>
  <sheetData>
    <row r="1" spans="1:13" s="64" customFormat="1" ht="11.25" x14ac:dyDescent="0.2">
      <c r="E1" s="65"/>
      <c r="F1" s="65"/>
      <c r="G1" s="65"/>
      <c r="H1" s="65"/>
      <c r="I1" s="65"/>
      <c r="J1" s="65"/>
      <c r="K1" s="62" t="s">
        <v>208</v>
      </c>
    </row>
    <row r="2" spans="1:13" s="64" customFormat="1" ht="11.25" x14ac:dyDescent="0.2">
      <c r="E2" s="65"/>
      <c r="F2" s="65"/>
      <c r="G2" s="65"/>
      <c r="H2" s="65"/>
      <c r="I2" s="65"/>
      <c r="J2" s="65"/>
      <c r="K2" s="61" t="s">
        <v>193</v>
      </c>
    </row>
    <row r="3" spans="1:13" s="64" customFormat="1" ht="11.25" x14ac:dyDescent="0.2">
      <c r="E3" s="65"/>
      <c r="F3" s="65"/>
      <c r="G3" s="65"/>
      <c r="H3" s="65"/>
      <c r="I3" s="65"/>
      <c r="J3" s="65"/>
      <c r="K3" s="61" t="s">
        <v>192</v>
      </c>
    </row>
    <row r="4" spans="1:13" s="64" customFormat="1" ht="11.25" x14ac:dyDescent="0.2">
      <c r="E4" s="65"/>
      <c r="F4" s="65"/>
      <c r="G4" s="65"/>
      <c r="H4" s="65"/>
      <c r="I4" s="65"/>
      <c r="J4" s="65"/>
      <c r="K4" s="61" t="s">
        <v>204</v>
      </c>
    </row>
    <row r="5" spans="1:13" s="64" customFormat="1" ht="11.25" x14ac:dyDescent="0.2">
      <c r="E5" s="65"/>
      <c r="F5" s="65"/>
      <c r="G5" s="65"/>
      <c r="H5" s="65"/>
      <c r="I5" s="65"/>
      <c r="J5" s="65"/>
      <c r="K5" s="61" t="s">
        <v>205</v>
      </c>
    </row>
    <row r="6" spans="1:13" s="64" customFormat="1" ht="11.25" x14ac:dyDescent="0.2">
      <c r="E6" s="65"/>
      <c r="F6" s="65"/>
      <c r="G6" s="65"/>
      <c r="H6" s="65"/>
      <c r="I6" s="65"/>
      <c r="J6" s="65"/>
      <c r="K6" s="63" t="s">
        <v>196</v>
      </c>
    </row>
    <row r="7" spans="1:13" ht="16.899999999999999" customHeight="1" x14ac:dyDescent="0.2">
      <c r="D7" s="67" t="s">
        <v>27</v>
      </c>
      <c r="E7" s="68"/>
      <c r="F7" s="68"/>
      <c r="G7" s="68"/>
      <c r="H7" s="68"/>
      <c r="I7" s="68"/>
      <c r="K7" s="49"/>
      <c r="L7" s="67"/>
      <c r="M7" s="67"/>
    </row>
    <row r="8" spans="1:13" s="70" customFormat="1" ht="15.75" x14ac:dyDescent="0.2">
      <c r="A8" s="102" t="s">
        <v>74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50"/>
    </row>
    <row r="9" spans="1:13" s="70" customFormat="1" ht="15.75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3" ht="15.75" x14ac:dyDescent="0.2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4"/>
      <c r="M10" s="134"/>
    </row>
    <row r="11" spans="1:13" ht="40.9" customHeight="1" x14ac:dyDescent="0.2">
      <c r="A11" s="115" t="s">
        <v>122</v>
      </c>
      <c r="B11" s="135" t="s">
        <v>184</v>
      </c>
      <c r="C11" s="54" t="s">
        <v>123</v>
      </c>
      <c r="D11" s="125" t="s">
        <v>8</v>
      </c>
      <c r="E11" s="115" t="s">
        <v>124</v>
      </c>
      <c r="F11" s="57" t="s">
        <v>0</v>
      </c>
      <c r="G11" s="115" t="s">
        <v>125</v>
      </c>
      <c r="H11" s="115"/>
      <c r="I11" s="115"/>
      <c r="J11" s="115"/>
      <c r="K11" s="115"/>
      <c r="L11" s="125" t="s">
        <v>126</v>
      </c>
      <c r="M11" s="115" t="s">
        <v>127</v>
      </c>
    </row>
    <row r="12" spans="1:13" ht="22.5" x14ac:dyDescent="0.2">
      <c r="A12" s="115"/>
      <c r="B12" s="136"/>
      <c r="C12" s="54" t="s">
        <v>128</v>
      </c>
      <c r="D12" s="125"/>
      <c r="E12" s="115"/>
      <c r="F12" s="57" t="s">
        <v>129</v>
      </c>
      <c r="G12" s="53" t="s">
        <v>171</v>
      </c>
      <c r="H12" s="53" t="s">
        <v>172</v>
      </c>
      <c r="I12" s="53" t="s">
        <v>173</v>
      </c>
      <c r="J12" s="53" t="s">
        <v>174</v>
      </c>
      <c r="K12" s="53" t="s">
        <v>175</v>
      </c>
      <c r="L12" s="125"/>
      <c r="M12" s="115"/>
    </row>
    <row r="13" spans="1:13" x14ac:dyDescent="0.2">
      <c r="A13" s="57">
        <v>1</v>
      </c>
      <c r="B13" s="57">
        <v>2</v>
      </c>
      <c r="C13" s="54">
        <v>3</v>
      </c>
      <c r="D13" s="54">
        <v>4</v>
      </c>
      <c r="E13" s="54">
        <v>5</v>
      </c>
      <c r="F13" s="57">
        <v>6</v>
      </c>
      <c r="G13" s="57">
        <v>7</v>
      </c>
      <c r="H13" s="57">
        <v>8</v>
      </c>
      <c r="I13" s="57">
        <v>9</v>
      </c>
      <c r="J13" s="57">
        <v>10</v>
      </c>
      <c r="K13" s="57">
        <v>11</v>
      </c>
      <c r="L13" s="54">
        <v>12</v>
      </c>
      <c r="M13" s="54">
        <v>13</v>
      </c>
    </row>
    <row r="14" spans="1:13" ht="33" customHeight="1" x14ac:dyDescent="0.2">
      <c r="B14" s="129" t="s">
        <v>157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1"/>
    </row>
    <row r="15" spans="1:13" ht="13.15" customHeight="1" x14ac:dyDescent="0.2">
      <c r="A15" s="115" t="s">
        <v>6</v>
      </c>
      <c r="B15" s="116" t="s">
        <v>167</v>
      </c>
      <c r="C15" s="115" t="s">
        <v>76</v>
      </c>
      <c r="D15" s="58" t="s">
        <v>2</v>
      </c>
      <c r="E15" s="116" t="s">
        <v>44</v>
      </c>
      <c r="F15" s="116"/>
      <c r="G15" s="116"/>
      <c r="H15" s="116"/>
      <c r="I15" s="116"/>
      <c r="J15" s="116"/>
      <c r="K15" s="116"/>
      <c r="L15" s="115" t="s">
        <v>43</v>
      </c>
      <c r="M15" s="116" t="s">
        <v>170</v>
      </c>
    </row>
    <row r="16" spans="1:13" ht="22.5" x14ac:dyDescent="0.2">
      <c r="A16" s="115"/>
      <c r="B16" s="116"/>
      <c r="C16" s="115"/>
      <c r="D16" s="58" t="s">
        <v>7</v>
      </c>
      <c r="E16" s="116"/>
      <c r="F16" s="116"/>
      <c r="G16" s="116"/>
      <c r="H16" s="116"/>
      <c r="I16" s="116"/>
      <c r="J16" s="116"/>
      <c r="K16" s="116"/>
      <c r="L16" s="115"/>
      <c r="M16" s="116"/>
    </row>
    <row r="17" spans="1:13" ht="105.75" customHeight="1" x14ac:dyDescent="0.2">
      <c r="A17" s="115"/>
      <c r="B17" s="116"/>
      <c r="C17" s="115"/>
      <c r="D17" s="58" t="s">
        <v>80</v>
      </c>
      <c r="E17" s="116"/>
      <c r="F17" s="116"/>
      <c r="G17" s="116"/>
      <c r="H17" s="116"/>
      <c r="I17" s="116"/>
      <c r="J17" s="116"/>
      <c r="K17" s="116"/>
      <c r="L17" s="115"/>
      <c r="M17" s="116"/>
    </row>
    <row r="18" spans="1:13" ht="13.15" customHeight="1" x14ac:dyDescent="0.2">
      <c r="A18" s="115" t="s">
        <v>10</v>
      </c>
      <c r="B18" s="116" t="s">
        <v>159</v>
      </c>
      <c r="C18" s="115" t="s">
        <v>76</v>
      </c>
      <c r="D18" s="58" t="s">
        <v>2</v>
      </c>
      <c r="E18" s="116" t="s">
        <v>44</v>
      </c>
      <c r="F18" s="116"/>
      <c r="G18" s="116"/>
      <c r="H18" s="116"/>
      <c r="I18" s="116"/>
      <c r="J18" s="116"/>
      <c r="K18" s="116"/>
      <c r="L18" s="115" t="s">
        <v>43</v>
      </c>
      <c r="M18" s="116"/>
    </row>
    <row r="19" spans="1:13" ht="22.5" x14ac:dyDescent="0.2">
      <c r="A19" s="115"/>
      <c r="B19" s="116"/>
      <c r="C19" s="115"/>
      <c r="D19" s="58" t="s">
        <v>7</v>
      </c>
      <c r="E19" s="116"/>
      <c r="F19" s="116"/>
      <c r="G19" s="116"/>
      <c r="H19" s="116"/>
      <c r="I19" s="116"/>
      <c r="J19" s="116"/>
      <c r="K19" s="116"/>
      <c r="L19" s="115"/>
      <c r="M19" s="116"/>
    </row>
    <row r="20" spans="1:13" ht="33.75" x14ac:dyDescent="0.2">
      <c r="A20" s="115"/>
      <c r="B20" s="116"/>
      <c r="C20" s="115"/>
      <c r="D20" s="58" t="s">
        <v>130</v>
      </c>
      <c r="E20" s="116"/>
      <c r="F20" s="116"/>
      <c r="G20" s="116"/>
      <c r="H20" s="116"/>
      <c r="I20" s="116"/>
      <c r="J20" s="116"/>
      <c r="K20" s="116"/>
      <c r="L20" s="115"/>
      <c r="M20" s="116"/>
    </row>
    <row r="21" spans="1:13" ht="13.15" customHeight="1" x14ac:dyDescent="0.2">
      <c r="A21" s="115" t="s">
        <v>21</v>
      </c>
      <c r="B21" s="116" t="s">
        <v>166</v>
      </c>
      <c r="C21" s="115" t="s">
        <v>76</v>
      </c>
      <c r="D21" s="58" t="s">
        <v>2</v>
      </c>
      <c r="E21" s="116" t="s">
        <v>44</v>
      </c>
      <c r="F21" s="116"/>
      <c r="G21" s="116"/>
      <c r="H21" s="116"/>
      <c r="I21" s="116"/>
      <c r="J21" s="116"/>
      <c r="K21" s="116"/>
      <c r="L21" s="115" t="s">
        <v>43</v>
      </c>
      <c r="M21" s="116"/>
    </row>
    <row r="22" spans="1:13" ht="22.5" x14ac:dyDescent="0.2">
      <c r="A22" s="115"/>
      <c r="B22" s="116"/>
      <c r="C22" s="115"/>
      <c r="D22" s="58" t="s">
        <v>7</v>
      </c>
      <c r="E22" s="116"/>
      <c r="F22" s="116"/>
      <c r="G22" s="116"/>
      <c r="H22" s="116"/>
      <c r="I22" s="116"/>
      <c r="J22" s="116"/>
      <c r="K22" s="116"/>
      <c r="L22" s="115"/>
      <c r="M22" s="116"/>
    </row>
    <row r="23" spans="1:13" ht="22.5" x14ac:dyDescent="0.2">
      <c r="A23" s="115"/>
      <c r="B23" s="116"/>
      <c r="C23" s="115"/>
      <c r="D23" s="58" t="s">
        <v>80</v>
      </c>
      <c r="E23" s="116"/>
      <c r="F23" s="116"/>
      <c r="G23" s="116"/>
      <c r="H23" s="116"/>
      <c r="I23" s="116"/>
      <c r="J23" s="116"/>
      <c r="K23" s="116"/>
      <c r="L23" s="115"/>
      <c r="M23" s="116"/>
    </row>
    <row r="24" spans="1:13" ht="13.15" customHeight="1" x14ac:dyDescent="0.2">
      <c r="A24" s="115" t="s">
        <v>9</v>
      </c>
      <c r="B24" s="116" t="s">
        <v>168</v>
      </c>
      <c r="C24" s="115" t="s">
        <v>76</v>
      </c>
      <c r="D24" s="58" t="s">
        <v>2</v>
      </c>
      <c r="E24" s="59">
        <f>SUM(E25:E26)</f>
        <v>0</v>
      </c>
      <c r="F24" s="59">
        <f>SUM(G24:K24)</f>
        <v>827767</v>
      </c>
      <c r="G24" s="59">
        <f t="shared" ref="G24:K24" si="0">SUM(G25:G26)</f>
        <v>167767</v>
      </c>
      <c r="H24" s="59">
        <f t="shared" si="0"/>
        <v>165000</v>
      </c>
      <c r="I24" s="59">
        <f t="shared" si="0"/>
        <v>165000</v>
      </c>
      <c r="J24" s="59">
        <f t="shared" si="0"/>
        <v>165000</v>
      </c>
      <c r="K24" s="59">
        <f t="shared" si="0"/>
        <v>165000</v>
      </c>
      <c r="L24" s="115" t="s">
        <v>43</v>
      </c>
      <c r="M24" s="116" t="s">
        <v>202</v>
      </c>
    </row>
    <row r="25" spans="1:13" ht="22.5" x14ac:dyDescent="0.2">
      <c r="A25" s="115"/>
      <c r="B25" s="116"/>
      <c r="C25" s="115"/>
      <c r="D25" s="58" t="s">
        <v>7</v>
      </c>
      <c r="E25" s="59">
        <f>SUM(E28+E31)</f>
        <v>0</v>
      </c>
      <c r="F25" s="59">
        <f t="shared" ref="F25:F48" si="1">SUM(G25:K25)</f>
        <v>1315</v>
      </c>
      <c r="G25" s="59">
        <f>SUM(G28+G31+G38)</f>
        <v>1315</v>
      </c>
      <c r="H25" s="59">
        <f t="shared" ref="H25:K25" si="2">SUM(H28+H31)</f>
        <v>0</v>
      </c>
      <c r="I25" s="59">
        <f t="shared" si="2"/>
        <v>0</v>
      </c>
      <c r="J25" s="59">
        <f t="shared" si="2"/>
        <v>0</v>
      </c>
      <c r="K25" s="59">
        <f t="shared" si="2"/>
        <v>0</v>
      </c>
      <c r="L25" s="115"/>
      <c r="M25" s="116"/>
    </row>
    <row r="26" spans="1:13" ht="22.5" x14ac:dyDescent="0.2">
      <c r="A26" s="115"/>
      <c r="B26" s="116"/>
      <c r="C26" s="115"/>
      <c r="D26" s="58" t="s">
        <v>80</v>
      </c>
      <c r="E26" s="59">
        <f>+E42</f>
        <v>0</v>
      </c>
      <c r="F26" s="59">
        <f t="shared" si="1"/>
        <v>826452</v>
      </c>
      <c r="G26" s="59">
        <f>SUM(G29+G32+G34+G36+G39)</f>
        <v>166452</v>
      </c>
      <c r="H26" s="59">
        <f>SUM(H29+H32+H34+H36)</f>
        <v>165000</v>
      </c>
      <c r="I26" s="59">
        <f>SUM(I29+I32+I34+I36)</f>
        <v>165000</v>
      </c>
      <c r="J26" s="59">
        <f>SUM(J29+J32+J34+J36)</f>
        <v>165000</v>
      </c>
      <c r="K26" s="59">
        <f>SUM(K29+K32+K34+K36)</f>
        <v>165000</v>
      </c>
      <c r="L26" s="115"/>
      <c r="M26" s="116"/>
    </row>
    <row r="27" spans="1:13" ht="34.15" customHeight="1" x14ac:dyDescent="0.2">
      <c r="A27" s="115" t="s">
        <v>11</v>
      </c>
      <c r="B27" s="116" t="s">
        <v>160</v>
      </c>
      <c r="C27" s="115" t="s">
        <v>76</v>
      </c>
      <c r="D27" s="58" t="s">
        <v>2</v>
      </c>
      <c r="E27" s="59">
        <f>SUM(E28:E29)</f>
        <v>0</v>
      </c>
      <c r="F27" s="59">
        <f t="shared" si="1"/>
        <v>0</v>
      </c>
      <c r="G27" s="59">
        <f t="shared" ref="G27:K27" si="3">SUM(G28:G29)</f>
        <v>0</v>
      </c>
      <c r="H27" s="59">
        <f t="shared" si="3"/>
        <v>0</v>
      </c>
      <c r="I27" s="59">
        <f t="shared" si="3"/>
        <v>0</v>
      </c>
      <c r="J27" s="59">
        <f t="shared" si="3"/>
        <v>0</v>
      </c>
      <c r="K27" s="59">
        <f t="shared" si="3"/>
        <v>0</v>
      </c>
      <c r="L27" s="115" t="s">
        <v>43</v>
      </c>
      <c r="M27" s="116"/>
    </row>
    <row r="28" spans="1:13" ht="52.9" customHeight="1" x14ac:dyDescent="0.2">
      <c r="A28" s="115"/>
      <c r="B28" s="116"/>
      <c r="C28" s="115"/>
      <c r="D28" s="58" t="s">
        <v>7</v>
      </c>
      <c r="E28" s="59">
        <v>0</v>
      </c>
      <c r="F28" s="59">
        <f t="shared" si="1"/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115"/>
      <c r="M28" s="116"/>
    </row>
    <row r="29" spans="1:13" ht="22.5" x14ac:dyDescent="0.2">
      <c r="A29" s="115"/>
      <c r="B29" s="116"/>
      <c r="C29" s="115"/>
      <c r="D29" s="58" t="s">
        <v>80</v>
      </c>
      <c r="E29" s="59">
        <v>0</v>
      </c>
      <c r="F29" s="59">
        <f t="shared" si="1"/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115"/>
      <c r="M29" s="116"/>
    </row>
    <row r="30" spans="1:13" ht="30.6" customHeight="1" x14ac:dyDescent="0.2">
      <c r="A30" s="115" t="s">
        <v>22</v>
      </c>
      <c r="B30" s="116" t="s">
        <v>165</v>
      </c>
      <c r="C30" s="116" t="s">
        <v>76</v>
      </c>
      <c r="D30" s="58" t="s">
        <v>2</v>
      </c>
      <c r="E30" s="59">
        <f>SUM(E31:E32)</f>
        <v>0</v>
      </c>
      <c r="F30" s="59">
        <f t="shared" si="1"/>
        <v>0</v>
      </c>
      <c r="G30" s="59">
        <f t="shared" ref="G30:K30" si="4">SUM(G31:G32)</f>
        <v>0</v>
      </c>
      <c r="H30" s="59">
        <f t="shared" si="4"/>
        <v>0</v>
      </c>
      <c r="I30" s="59">
        <f t="shared" si="4"/>
        <v>0</v>
      </c>
      <c r="J30" s="59">
        <f t="shared" si="4"/>
        <v>0</v>
      </c>
      <c r="K30" s="59">
        <f t="shared" si="4"/>
        <v>0</v>
      </c>
      <c r="L30" s="115" t="s">
        <v>43</v>
      </c>
      <c r="M30" s="116"/>
    </row>
    <row r="31" spans="1:13" ht="22.5" x14ac:dyDescent="0.2">
      <c r="A31" s="115"/>
      <c r="B31" s="116"/>
      <c r="C31" s="116"/>
      <c r="D31" s="58" t="s">
        <v>7</v>
      </c>
      <c r="E31" s="59">
        <v>0</v>
      </c>
      <c r="F31" s="59">
        <f t="shared" si="1"/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115"/>
      <c r="M31" s="116"/>
    </row>
    <row r="32" spans="1:13" ht="22.5" x14ac:dyDescent="0.2">
      <c r="A32" s="115"/>
      <c r="B32" s="116"/>
      <c r="C32" s="116"/>
      <c r="D32" s="58" t="s">
        <v>80</v>
      </c>
      <c r="E32" s="59">
        <v>0</v>
      </c>
      <c r="F32" s="59">
        <f t="shared" si="1"/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115"/>
      <c r="M32" s="116"/>
    </row>
    <row r="33" spans="1:13" ht="38.450000000000003" customHeight="1" x14ac:dyDescent="0.2">
      <c r="A33" s="115" t="s">
        <v>26</v>
      </c>
      <c r="B33" s="116" t="s">
        <v>164</v>
      </c>
      <c r="C33" s="116" t="s">
        <v>76</v>
      </c>
      <c r="D33" s="58" t="s">
        <v>2</v>
      </c>
      <c r="E33" s="59">
        <f>SUM(E34)</f>
        <v>123467.7</v>
      </c>
      <c r="F33" s="59">
        <f t="shared" si="1"/>
        <v>826382</v>
      </c>
      <c r="G33" s="59">
        <f t="shared" ref="G33:K33" si="5">SUM(G34)</f>
        <v>166382</v>
      </c>
      <c r="H33" s="59">
        <f t="shared" si="5"/>
        <v>165000</v>
      </c>
      <c r="I33" s="59">
        <f t="shared" si="5"/>
        <v>165000</v>
      </c>
      <c r="J33" s="59">
        <f t="shared" si="5"/>
        <v>165000</v>
      </c>
      <c r="K33" s="59">
        <f t="shared" si="5"/>
        <v>165000</v>
      </c>
      <c r="L33" s="115" t="s">
        <v>43</v>
      </c>
      <c r="M33" s="116"/>
    </row>
    <row r="34" spans="1:13" ht="22.5" x14ac:dyDescent="0.2">
      <c r="A34" s="115"/>
      <c r="B34" s="116"/>
      <c r="C34" s="116"/>
      <c r="D34" s="58" t="s">
        <v>80</v>
      </c>
      <c r="E34" s="59">
        <v>123467.7</v>
      </c>
      <c r="F34" s="59">
        <f t="shared" si="1"/>
        <v>826382</v>
      </c>
      <c r="G34" s="59">
        <v>166382</v>
      </c>
      <c r="H34" s="59">
        <v>165000</v>
      </c>
      <c r="I34" s="59">
        <v>165000</v>
      </c>
      <c r="J34" s="59">
        <v>165000</v>
      </c>
      <c r="K34" s="59">
        <v>165000</v>
      </c>
      <c r="L34" s="115"/>
      <c r="M34" s="116"/>
    </row>
    <row r="35" spans="1:13" ht="36" customHeight="1" x14ac:dyDescent="0.2">
      <c r="A35" s="115" t="s">
        <v>28</v>
      </c>
      <c r="B35" s="116" t="s">
        <v>163</v>
      </c>
      <c r="C35" s="116" t="s">
        <v>76</v>
      </c>
      <c r="D35" s="58" t="s">
        <v>2</v>
      </c>
      <c r="E35" s="59">
        <f>SUM(E36)</f>
        <v>20172.900000000001</v>
      </c>
      <c r="F35" s="59">
        <f t="shared" si="1"/>
        <v>0</v>
      </c>
      <c r="G35" s="59">
        <f t="shared" ref="G35:K35" si="6">SUM(G36)</f>
        <v>0</v>
      </c>
      <c r="H35" s="59">
        <f t="shared" si="6"/>
        <v>0</v>
      </c>
      <c r="I35" s="59">
        <f t="shared" si="6"/>
        <v>0</v>
      </c>
      <c r="J35" s="59">
        <f t="shared" si="6"/>
        <v>0</v>
      </c>
      <c r="K35" s="59">
        <f t="shared" si="6"/>
        <v>0</v>
      </c>
      <c r="L35" s="115" t="s">
        <v>43</v>
      </c>
      <c r="M35" s="116"/>
    </row>
    <row r="36" spans="1:13" ht="36" customHeight="1" x14ac:dyDescent="0.2">
      <c r="A36" s="115"/>
      <c r="B36" s="116"/>
      <c r="C36" s="116"/>
      <c r="D36" s="58" t="s">
        <v>80</v>
      </c>
      <c r="E36" s="59">
        <v>20172.900000000001</v>
      </c>
      <c r="F36" s="59">
        <f t="shared" si="1"/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115"/>
      <c r="M36" s="116"/>
    </row>
    <row r="37" spans="1:13" ht="36" customHeight="1" x14ac:dyDescent="0.2">
      <c r="A37" s="115" t="s">
        <v>200</v>
      </c>
      <c r="B37" s="116" t="s">
        <v>201</v>
      </c>
      <c r="C37" s="115" t="s">
        <v>76</v>
      </c>
      <c r="D37" s="58" t="s">
        <v>2</v>
      </c>
      <c r="E37" s="59">
        <f>SUM(E38:E39)</f>
        <v>0</v>
      </c>
      <c r="F37" s="59">
        <f t="shared" ref="F37:F38" si="7">SUM(G37:K37)</f>
        <v>1385</v>
      </c>
      <c r="G37" s="59">
        <f t="shared" ref="G37:K37" si="8">SUM(G38:G39)</f>
        <v>1385</v>
      </c>
      <c r="H37" s="59">
        <f t="shared" si="8"/>
        <v>0</v>
      </c>
      <c r="I37" s="59">
        <f t="shared" si="8"/>
        <v>0</v>
      </c>
      <c r="J37" s="59">
        <f t="shared" si="8"/>
        <v>0</v>
      </c>
      <c r="K37" s="59">
        <f t="shared" si="8"/>
        <v>0</v>
      </c>
      <c r="L37" s="115" t="s">
        <v>43</v>
      </c>
      <c r="M37" s="116"/>
    </row>
    <row r="38" spans="1:13" ht="36" customHeight="1" x14ac:dyDescent="0.2">
      <c r="A38" s="115"/>
      <c r="B38" s="116"/>
      <c r="C38" s="115"/>
      <c r="D38" s="58" t="s">
        <v>7</v>
      </c>
      <c r="E38" s="59">
        <v>0</v>
      </c>
      <c r="F38" s="59">
        <f t="shared" si="7"/>
        <v>1315</v>
      </c>
      <c r="G38" s="59">
        <v>1315</v>
      </c>
      <c r="H38" s="59">
        <v>0</v>
      </c>
      <c r="I38" s="59">
        <v>0</v>
      </c>
      <c r="J38" s="59">
        <v>0</v>
      </c>
      <c r="K38" s="59">
        <v>0</v>
      </c>
      <c r="L38" s="115"/>
      <c r="M38" s="116"/>
    </row>
    <row r="39" spans="1:13" ht="63.6" customHeight="1" x14ac:dyDescent="0.2">
      <c r="A39" s="115"/>
      <c r="B39" s="116"/>
      <c r="C39" s="115"/>
      <c r="D39" s="58" t="s">
        <v>80</v>
      </c>
      <c r="E39" s="59">
        <v>0</v>
      </c>
      <c r="F39" s="59">
        <f>SUM(G39:K39)</f>
        <v>70</v>
      </c>
      <c r="G39" s="59">
        <v>70</v>
      </c>
      <c r="H39" s="59">
        <v>0</v>
      </c>
      <c r="I39" s="59">
        <v>0</v>
      </c>
      <c r="J39" s="59">
        <v>0</v>
      </c>
      <c r="K39" s="59">
        <v>0</v>
      </c>
      <c r="L39" s="115"/>
      <c r="M39" s="116"/>
    </row>
    <row r="40" spans="1:13" ht="36" customHeight="1" x14ac:dyDescent="0.2">
      <c r="A40" s="116" t="s">
        <v>29</v>
      </c>
      <c r="B40" s="116" t="s">
        <v>169</v>
      </c>
      <c r="C40" s="116" t="s">
        <v>76</v>
      </c>
      <c r="D40" s="58" t="s">
        <v>2</v>
      </c>
      <c r="E40" s="59">
        <f t="shared" ref="E40" si="9">SUM(E41:E42)</f>
        <v>0</v>
      </c>
      <c r="F40" s="59">
        <f t="shared" si="1"/>
        <v>1926</v>
      </c>
      <c r="G40" s="59">
        <f t="shared" ref="G40:K40" si="10">SUM(G41:G42)</f>
        <v>1926</v>
      </c>
      <c r="H40" s="59">
        <f t="shared" si="10"/>
        <v>0</v>
      </c>
      <c r="I40" s="59">
        <f t="shared" si="10"/>
        <v>0</v>
      </c>
      <c r="J40" s="59">
        <f t="shared" si="10"/>
        <v>0</v>
      </c>
      <c r="K40" s="59">
        <f t="shared" si="10"/>
        <v>0</v>
      </c>
      <c r="L40" s="115" t="s">
        <v>43</v>
      </c>
      <c r="M40" s="116"/>
    </row>
    <row r="41" spans="1:13" ht="19.149999999999999" customHeight="1" x14ac:dyDescent="0.2">
      <c r="A41" s="116"/>
      <c r="B41" s="116"/>
      <c r="C41" s="116"/>
      <c r="D41" s="58" t="s">
        <v>7</v>
      </c>
      <c r="E41" s="59">
        <f>SUM(E44+E47)</f>
        <v>0</v>
      </c>
      <c r="F41" s="59">
        <f t="shared" si="1"/>
        <v>1224</v>
      </c>
      <c r="G41" s="59">
        <f t="shared" ref="G41:K42" si="11">SUM(G44+G47)</f>
        <v>1224</v>
      </c>
      <c r="H41" s="59">
        <f t="shared" si="11"/>
        <v>0</v>
      </c>
      <c r="I41" s="59">
        <f t="shared" si="11"/>
        <v>0</v>
      </c>
      <c r="J41" s="59">
        <f t="shared" si="11"/>
        <v>0</v>
      </c>
      <c r="K41" s="59">
        <f t="shared" si="11"/>
        <v>0</v>
      </c>
      <c r="L41" s="115"/>
      <c r="M41" s="116"/>
    </row>
    <row r="42" spans="1:13" ht="22.5" x14ac:dyDescent="0.2">
      <c r="A42" s="116"/>
      <c r="B42" s="116"/>
      <c r="C42" s="116"/>
      <c r="D42" s="58" t="s">
        <v>80</v>
      </c>
      <c r="E42" s="59">
        <f>SUM(E45+E48)</f>
        <v>0</v>
      </c>
      <c r="F42" s="59">
        <f t="shared" si="1"/>
        <v>702</v>
      </c>
      <c r="G42" s="59">
        <f t="shared" si="11"/>
        <v>702</v>
      </c>
      <c r="H42" s="59">
        <f t="shared" si="11"/>
        <v>0</v>
      </c>
      <c r="I42" s="59">
        <f t="shared" si="11"/>
        <v>0</v>
      </c>
      <c r="J42" s="59">
        <f t="shared" si="11"/>
        <v>0</v>
      </c>
      <c r="K42" s="59">
        <f t="shared" si="11"/>
        <v>0</v>
      </c>
      <c r="L42" s="115"/>
      <c r="M42" s="116"/>
    </row>
    <row r="43" spans="1:13" ht="13.15" customHeight="1" x14ac:dyDescent="0.2">
      <c r="A43" s="116" t="s">
        <v>90</v>
      </c>
      <c r="B43" s="116" t="s">
        <v>161</v>
      </c>
      <c r="C43" s="116" t="s">
        <v>76</v>
      </c>
      <c r="D43" s="58" t="s">
        <v>2</v>
      </c>
      <c r="E43" s="59">
        <f t="shared" ref="E43:K43" si="12">SUM(E44:E45)</f>
        <v>0</v>
      </c>
      <c r="F43" s="59">
        <f t="shared" si="1"/>
        <v>0</v>
      </c>
      <c r="G43" s="59">
        <f t="shared" si="12"/>
        <v>0</v>
      </c>
      <c r="H43" s="59">
        <f t="shared" si="12"/>
        <v>0</v>
      </c>
      <c r="I43" s="59">
        <f t="shared" si="12"/>
        <v>0</v>
      </c>
      <c r="J43" s="59">
        <f t="shared" si="12"/>
        <v>0</v>
      </c>
      <c r="K43" s="59">
        <f t="shared" si="12"/>
        <v>0</v>
      </c>
      <c r="L43" s="115" t="s">
        <v>43</v>
      </c>
      <c r="M43" s="116"/>
    </row>
    <row r="44" spans="1:13" ht="45.6" customHeight="1" x14ac:dyDescent="0.2">
      <c r="A44" s="116"/>
      <c r="B44" s="116"/>
      <c r="C44" s="116"/>
      <c r="D44" s="58" t="s">
        <v>7</v>
      </c>
      <c r="E44" s="59">
        <v>0</v>
      </c>
      <c r="F44" s="59">
        <f t="shared" si="1"/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115"/>
      <c r="M44" s="116"/>
    </row>
    <row r="45" spans="1:13" ht="22.5" x14ac:dyDescent="0.2">
      <c r="A45" s="116"/>
      <c r="B45" s="116"/>
      <c r="C45" s="116"/>
      <c r="D45" s="58" t="s">
        <v>80</v>
      </c>
      <c r="E45" s="59">
        <v>0</v>
      </c>
      <c r="F45" s="59">
        <f t="shared" si="1"/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115"/>
      <c r="M45" s="116"/>
    </row>
    <row r="46" spans="1:13" ht="43.15" customHeight="1" x14ac:dyDescent="0.2">
      <c r="A46" s="116" t="s">
        <v>92</v>
      </c>
      <c r="B46" s="116" t="s">
        <v>162</v>
      </c>
      <c r="C46" s="116" t="s">
        <v>76</v>
      </c>
      <c r="D46" s="58" t="s">
        <v>2</v>
      </c>
      <c r="E46" s="59">
        <f>SUM(E47:E48)</f>
        <v>0</v>
      </c>
      <c r="F46" s="59">
        <f t="shared" si="1"/>
        <v>1926</v>
      </c>
      <c r="G46" s="59">
        <f t="shared" ref="G46:K46" si="13">SUM(G47:G48)</f>
        <v>1926</v>
      </c>
      <c r="H46" s="59">
        <f t="shared" si="13"/>
        <v>0</v>
      </c>
      <c r="I46" s="59">
        <f t="shared" si="13"/>
        <v>0</v>
      </c>
      <c r="J46" s="59">
        <f t="shared" si="13"/>
        <v>0</v>
      </c>
      <c r="K46" s="59">
        <f t="shared" si="13"/>
        <v>0</v>
      </c>
      <c r="L46" s="115" t="s">
        <v>43</v>
      </c>
      <c r="M46" s="116"/>
    </row>
    <row r="47" spans="1:13" ht="45.6" customHeight="1" x14ac:dyDescent="0.2">
      <c r="A47" s="116"/>
      <c r="B47" s="116"/>
      <c r="C47" s="116"/>
      <c r="D47" s="58" t="s">
        <v>7</v>
      </c>
      <c r="E47" s="59">
        <v>0</v>
      </c>
      <c r="F47" s="59">
        <f t="shared" si="1"/>
        <v>1224</v>
      </c>
      <c r="G47" s="59">
        <v>1224</v>
      </c>
      <c r="H47" s="59">
        <v>0</v>
      </c>
      <c r="I47" s="59">
        <v>0</v>
      </c>
      <c r="J47" s="59">
        <v>0</v>
      </c>
      <c r="K47" s="59">
        <v>0</v>
      </c>
      <c r="L47" s="115"/>
      <c r="M47" s="116"/>
    </row>
    <row r="48" spans="1:13" ht="22.5" x14ac:dyDescent="0.2">
      <c r="A48" s="116"/>
      <c r="B48" s="116"/>
      <c r="C48" s="116"/>
      <c r="D48" s="58" t="s">
        <v>80</v>
      </c>
      <c r="E48" s="59">
        <v>0</v>
      </c>
      <c r="F48" s="59">
        <f t="shared" si="1"/>
        <v>702</v>
      </c>
      <c r="G48" s="59">
        <v>702</v>
      </c>
      <c r="H48" s="59">
        <v>0</v>
      </c>
      <c r="I48" s="59">
        <v>0</v>
      </c>
      <c r="J48" s="59">
        <v>0</v>
      </c>
      <c r="K48" s="59">
        <v>0</v>
      </c>
      <c r="L48" s="115"/>
      <c r="M48" s="116"/>
    </row>
    <row r="49" spans="1:13" x14ac:dyDescent="0.2">
      <c r="A49" s="127"/>
      <c r="B49" s="128" t="s">
        <v>181</v>
      </c>
      <c r="C49" s="127"/>
      <c r="D49" s="12" t="s">
        <v>121</v>
      </c>
      <c r="E49" s="13">
        <f>SUM(E50:E53)</f>
        <v>0</v>
      </c>
      <c r="F49" s="13">
        <f t="shared" ref="F49:K49" si="14">SUM(F50:F53)</f>
        <v>829693</v>
      </c>
      <c r="G49" s="13">
        <f t="shared" si="14"/>
        <v>169693</v>
      </c>
      <c r="H49" s="13">
        <f t="shared" si="14"/>
        <v>165000</v>
      </c>
      <c r="I49" s="13">
        <f t="shared" si="14"/>
        <v>165000</v>
      </c>
      <c r="J49" s="13">
        <f t="shared" si="14"/>
        <v>165000</v>
      </c>
      <c r="K49" s="13">
        <f t="shared" si="14"/>
        <v>165000</v>
      </c>
      <c r="L49" s="125"/>
      <c r="M49" s="127"/>
    </row>
    <row r="50" spans="1:13" ht="22.5" x14ac:dyDescent="0.2">
      <c r="A50" s="127"/>
      <c r="B50" s="128"/>
      <c r="C50" s="127"/>
      <c r="D50" s="12" t="s">
        <v>80</v>
      </c>
      <c r="E50" s="10">
        <f t="shared" ref="E50:K50" si="15">SUM(E26+E42)</f>
        <v>0</v>
      </c>
      <c r="F50" s="10">
        <f t="shared" si="15"/>
        <v>827154</v>
      </c>
      <c r="G50" s="10">
        <f t="shared" si="15"/>
        <v>167154</v>
      </c>
      <c r="H50" s="10">
        <f t="shared" si="15"/>
        <v>165000</v>
      </c>
      <c r="I50" s="10">
        <f t="shared" si="15"/>
        <v>165000</v>
      </c>
      <c r="J50" s="10">
        <f t="shared" si="15"/>
        <v>165000</v>
      </c>
      <c r="K50" s="10">
        <f t="shared" si="15"/>
        <v>165000</v>
      </c>
      <c r="L50" s="125"/>
      <c r="M50" s="127"/>
    </row>
    <row r="51" spans="1:13" ht="22.5" x14ac:dyDescent="0.2">
      <c r="A51" s="127"/>
      <c r="B51" s="128"/>
      <c r="C51" s="127"/>
      <c r="D51" s="12" t="s">
        <v>7</v>
      </c>
      <c r="E51" s="10">
        <f t="shared" ref="E51:K51" si="16">SUM(E25+E41)</f>
        <v>0</v>
      </c>
      <c r="F51" s="10">
        <f t="shared" si="16"/>
        <v>2539</v>
      </c>
      <c r="G51" s="10">
        <f t="shared" si="16"/>
        <v>2539</v>
      </c>
      <c r="H51" s="10">
        <f t="shared" si="16"/>
        <v>0</v>
      </c>
      <c r="I51" s="10">
        <f t="shared" si="16"/>
        <v>0</v>
      </c>
      <c r="J51" s="10">
        <f t="shared" si="16"/>
        <v>0</v>
      </c>
      <c r="K51" s="10">
        <f t="shared" si="16"/>
        <v>0</v>
      </c>
      <c r="L51" s="125"/>
      <c r="M51" s="127"/>
    </row>
    <row r="52" spans="1:13" ht="33.75" x14ac:dyDescent="0.2">
      <c r="A52" s="127"/>
      <c r="B52" s="128"/>
      <c r="C52" s="127"/>
      <c r="D52" s="12" t="s">
        <v>110</v>
      </c>
      <c r="E52" s="54">
        <v>0</v>
      </c>
      <c r="F52" s="54">
        <f>SUM(G52:K52)</f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125"/>
      <c r="M52" s="127"/>
    </row>
    <row r="53" spans="1:13" ht="22.5" x14ac:dyDescent="0.2">
      <c r="A53" s="127"/>
      <c r="B53" s="128"/>
      <c r="C53" s="127"/>
      <c r="D53" s="12" t="s">
        <v>81</v>
      </c>
      <c r="E53" s="54">
        <v>0</v>
      </c>
      <c r="F53" s="54">
        <f>SUM(G53:K53)</f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125"/>
      <c r="M53" s="127"/>
    </row>
    <row r="54" spans="1:13" ht="67.150000000000006" customHeight="1" x14ac:dyDescent="0.2">
      <c r="B54" s="129" t="s">
        <v>154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1"/>
    </row>
    <row r="55" spans="1:13" ht="72.75" customHeight="1" x14ac:dyDescent="0.2">
      <c r="A55" s="122" t="s">
        <v>6</v>
      </c>
      <c r="B55" s="123" t="s">
        <v>77</v>
      </c>
      <c r="C55" s="125" t="s">
        <v>76</v>
      </c>
      <c r="D55" s="56" t="s">
        <v>78</v>
      </c>
      <c r="E55" s="59">
        <f>E58+E61+E63+E65</f>
        <v>12633.5</v>
      </c>
      <c r="F55" s="59">
        <f t="shared" ref="F55:K56" si="17">F58+F61+F63+F65</f>
        <v>67356.3</v>
      </c>
      <c r="G55" s="59">
        <f t="shared" si="17"/>
        <v>13236.3</v>
      </c>
      <c r="H55" s="59">
        <f t="shared" si="17"/>
        <v>13530</v>
      </c>
      <c r="I55" s="59">
        <f t="shared" si="17"/>
        <v>13530</v>
      </c>
      <c r="J55" s="59">
        <f t="shared" si="17"/>
        <v>13530</v>
      </c>
      <c r="K55" s="59">
        <f t="shared" si="17"/>
        <v>13530</v>
      </c>
      <c r="L55" s="125"/>
      <c r="M55" s="121" t="s">
        <v>79</v>
      </c>
    </row>
    <row r="56" spans="1:13" ht="76.5" customHeight="1" x14ac:dyDescent="0.2">
      <c r="A56" s="122"/>
      <c r="B56" s="123"/>
      <c r="C56" s="125"/>
      <c r="D56" s="56" t="s">
        <v>80</v>
      </c>
      <c r="E56" s="10">
        <f>E59+E62+E64+E66</f>
        <v>12633.5</v>
      </c>
      <c r="F56" s="10">
        <f t="shared" si="17"/>
        <v>67356.3</v>
      </c>
      <c r="G56" s="10">
        <f t="shared" si="17"/>
        <v>13236.3</v>
      </c>
      <c r="H56" s="10">
        <f t="shared" si="17"/>
        <v>13530</v>
      </c>
      <c r="I56" s="10">
        <f t="shared" si="17"/>
        <v>13530</v>
      </c>
      <c r="J56" s="10">
        <f t="shared" si="17"/>
        <v>13530</v>
      </c>
      <c r="K56" s="10">
        <f t="shared" si="17"/>
        <v>13530</v>
      </c>
      <c r="L56" s="125"/>
      <c r="M56" s="121"/>
    </row>
    <row r="57" spans="1:13" ht="60.75" customHeight="1" x14ac:dyDescent="0.2">
      <c r="A57" s="122"/>
      <c r="B57" s="123"/>
      <c r="C57" s="125"/>
      <c r="D57" s="56" t="s">
        <v>81</v>
      </c>
      <c r="E57" s="10">
        <f>E60</f>
        <v>0</v>
      </c>
      <c r="F57" s="10">
        <f t="shared" ref="F57:K57" si="18">F60</f>
        <v>0</v>
      </c>
      <c r="G57" s="10">
        <f t="shared" si="18"/>
        <v>0</v>
      </c>
      <c r="H57" s="10">
        <f t="shared" si="18"/>
        <v>0</v>
      </c>
      <c r="I57" s="10">
        <f t="shared" si="18"/>
        <v>0</v>
      </c>
      <c r="J57" s="10">
        <f t="shared" si="18"/>
        <v>0</v>
      </c>
      <c r="K57" s="10">
        <f t="shared" si="18"/>
        <v>0</v>
      </c>
      <c r="L57" s="125"/>
      <c r="M57" s="121"/>
    </row>
    <row r="58" spans="1:13" ht="13.15" customHeight="1" x14ac:dyDescent="0.2">
      <c r="A58" s="122" t="s">
        <v>10</v>
      </c>
      <c r="B58" s="121" t="s">
        <v>82</v>
      </c>
      <c r="C58" s="125" t="s">
        <v>76</v>
      </c>
      <c r="D58" s="56" t="s">
        <v>78</v>
      </c>
      <c r="E58" s="10">
        <f>SUM(E59:E60)</f>
        <v>0</v>
      </c>
      <c r="F58" s="10">
        <f>SUM(G58:K58)</f>
        <v>0</v>
      </c>
      <c r="G58" s="10">
        <f>SUM(G59:G60)</f>
        <v>0</v>
      </c>
      <c r="H58" s="10">
        <f t="shared" ref="H58:K58" si="19">SUM(H59:H60)</f>
        <v>0</v>
      </c>
      <c r="I58" s="10">
        <f t="shared" si="19"/>
        <v>0</v>
      </c>
      <c r="J58" s="10">
        <f t="shared" si="19"/>
        <v>0</v>
      </c>
      <c r="K58" s="10">
        <f t="shared" si="19"/>
        <v>0</v>
      </c>
      <c r="L58" s="125" t="s">
        <v>83</v>
      </c>
      <c r="M58" s="125"/>
    </row>
    <row r="59" spans="1:13" ht="22.5" x14ac:dyDescent="0.2">
      <c r="A59" s="122"/>
      <c r="B59" s="121"/>
      <c r="C59" s="125"/>
      <c r="D59" s="56" t="s">
        <v>80</v>
      </c>
      <c r="E59" s="10">
        <v>0</v>
      </c>
      <c r="F59" s="10">
        <f t="shared" ref="F59:F62" si="20">SUM(G59:K59)</f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25"/>
      <c r="M59" s="125"/>
    </row>
    <row r="60" spans="1:13" ht="22.5" x14ac:dyDescent="0.2">
      <c r="A60" s="122"/>
      <c r="B60" s="121"/>
      <c r="C60" s="125"/>
      <c r="D60" s="56" t="s">
        <v>81</v>
      </c>
      <c r="E60" s="10">
        <v>0</v>
      </c>
      <c r="F60" s="10">
        <f t="shared" si="20"/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25"/>
      <c r="M60" s="125"/>
    </row>
    <row r="61" spans="1:13" ht="40.15" customHeight="1" x14ac:dyDescent="0.2">
      <c r="A61" s="122" t="s">
        <v>21</v>
      </c>
      <c r="B61" s="121" t="s">
        <v>84</v>
      </c>
      <c r="C61" s="125" t="s">
        <v>76</v>
      </c>
      <c r="D61" s="56" t="s">
        <v>78</v>
      </c>
      <c r="E61" s="10">
        <f>SUM(E62)</f>
        <v>5065.5</v>
      </c>
      <c r="F61" s="10">
        <f>SUM(G61:K61)</f>
        <v>26439</v>
      </c>
      <c r="G61" s="10">
        <f>SUM(G62)</f>
        <v>5239</v>
      </c>
      <c r="H61" s="10">
        <f t="shared" ref="H61:K61" si="21">SUM(H62)</f>
        <v>5300</v>
      </c>
      <c r="I61" s="10">
        <f t="shared" si="21"/>
        <v>5300</v>
      </c>
      <c r="J61" s="10">
        <f t="shared" si="21"/>
        <v>5300</v>
      </c>
      <c r="K61" s="10">
        <f t="shared" si="21"/>
        <v>5300</v>
      </c>
      <c r="L61" s="125" t="s">
        <v>32</v>
      </c>
      <c r="M61" s="125"/>
    </row>
    <row r="62" spans="1:13" ht="22.5" x14ac:dyDescent="0.2">
      <c r="A62" s="122"/>
      <c r="B62" s="121"/>
      <c r="C62" s="125"/>
      <c r="D62" s="56" t="s">
        <v>80</v>
      </c>
      <c r="E62" s="10">
        <v>5065.5</v>
      </c>
      <c r="F62" s="10">
        <f t="shared" si="20"/>
        <v>26439</v>
      </c>
      <c r="G62" s="10">
        <f>5264-25</f>
        <v>5239</v>
      </c>
      <c r="H62" s="10">
        <v>5300</v>
      </c>
      <c r="I62" s="10">
        <v>5300</v>
      </c>
      <c r="J62" s="10">
        <v>5300</v>
      </c>
      <c r="K62" s="10">
        <v>5300</v>
      </c>
      <c r="L62" s="125"/>
      <c r="M62" s="125"/>
    </row>
    <row r="63" spans="1:13" ht="57.6" customHeight="1" x14ac:dyDescent="0.2">
      <c r="A63" s="122" t="s">
        <v>25</v>
      </c>
      <c r="B63" s="123" t="s">
        <v>85</v>
      </c>
      <c r="C63" s="125" t="s">
        <v>76</v>
      </c>
      <c r="D63" s="56" t="s">
        <v>78</v>
      </c>
      <c r="E63" s="10">
        <f>SUM(E64)</f>
        <v>0</v>
      </c>
      <c r="F63" s="10">
        <f t="shared" ref="F63:K65" si="22">SUM(F64)</f>
        <v>0</v>
      </c>
      <c r="G63" s="10">
        <f t="shared" si="22"/>
        <v>0</v>
      </c>
      <c r="H63" s="10">
        <f t="shared" si="22"/>
        <v>0</v>
      </c>
      <c r="I63" s="10">
        <f t="shared" si="22"/>
        <v>0</v>
      </c>
      <c r="J63" s="10">
        <f t="shared" si="22"/>
        <v>0</v>
      </c>
      <c r="K63" s="10">
        <f t="shared" si="22"/>
        <v>0</v>
      </c>
      <c r="L63" s="125" t="s">
        <v>32</v>
      </c>
      <c r="M63" s="125"/>
    </row>
    <row r="64" spans="1:13" ht="44.45" customHeight="1" x14ac:dyDescent="0.2">
      <c r="A64" s="122"/>
      <c r="B64" s="123"/>
      <c r="C64" s="125"/>
      <c r="D64" s="56" t="s">
        <v>80</v>
      </c>
      <c r="E64" s="10">
        <v>0</v>
      </c>
      <c r="F64" s="10">
        <f t="shared" ref="F64:F66" si="23">SUM(G64:K64)</f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25"/>
      <c r="M64" s="125"/>
    </row>
    <row r="65" spans="1:13" ht="31.15" customHeight="1" x14ac:dyDescent="0.2">
      <c r="A65" s="122" t="s">
        <v>53</v>
      </c>
      <c r="B65" s="121" t="s">
        <v>86</v>
      </c>
      <c r="C65" s="125" t="s">
        <v>76</v>
      </c>
      <c r="D65" s="56" t="s">
        <v>78</v>
      </c>
      <c r="E65" s="10">
        <f>SUM(E66)</f>
        <v>7568</v>
      </c>
      <c r="F65" s="10">
        <f t="shared" si="22"/>
        <v>40917.300000000003</v>
      </c>
      <c r="G65" s="10">
        <f t="shared" ref="G65:K65" si="24">SUM(G66)</f>
        <v>7997.3</v>
      </c>
      <c r="H65" s="10">
        <f t="shared" si="24"/>
        <v>8230</v>
      </c>
      <c r="I65" s="10">
        <f t="shared" si="24"/>
        <v>8230</v>
      </c>
      <c r="J65" s="10">
        <f t="shared" si="24"/>
        <v>8230</v>
      </c>
      <c r="K65" s="10">
        <f t="shared" si="24"/>
        <v>8230</v>
      </c>
      <c r="L65" s="125" t="s">
        <v>32</v>
      </c>
      <c r="M65" s="125"/>
    </row>
    <row r="66" spans="1:13" ht="33" customHeight="1" x14ac:dyDescent="0.2">
      <c r="A66" s="122"/>
      <c r="B66" s="121"/>
      <c r="C66" s="125"/>
      <c r="D66" s="56" t="s">
        <v>80</v>
      </c>
      <c r="E66" s="10">
        <v>7568</v>
      </c>
      <c r="F66" s="10">
        <f t="shared" si="23"/>
        <v>40917.300000000003</v>
      </c>
      <c r="G66" s="10">
        <f>7972.3+25</f>
        <v>7997.3</v>
      </c>
      <c r="H66" s="10">
        <v>8230</v>
      </c>
      <c r="I66" s="10">
        <v>8230</v>
      </c>
      <c r="J66" s="10">
        <v>8230</v>
      </c>
      <c r="K66" s="10">
        <v>8230</v>
      </c>
      <c r="L66" s="125"/>
      <c r="M66" s="125"/>
    </row>
    <row r="67" spans="1:13" ht="78.75" customHeight="1" x14ac:dyDescent="0.2">
      <c r="A67" s="122" t="s">
        <v>9</v>
      </c>
      <c r="B67" s="121" t="s">
        <v>87</v>
      </c>
      <c r="C67" s="125" t="s">
        <v>76</v>
      </c>
      <c r="D67" s="56" t="s">
        <v>78</v>
      </c>
      <c r="E67" s="10">
        <f>E68</f>
        <v>935</v>
      </c>
      <c r="F67" s="10">
        <f t="shared" ref="F67:K67" si="25">F68</f>
        <v>3776.4</v>
      </c>
      <c r="G67" s="10">
        <f t="shared" si="25"/>
        <v>516.4</v>
      </c>
      <c r="H67" s="10">
        <f t="shared" si="25"/>
        <v>665</v>
      </c>
      <c r="I67" s="10">
        <f t="shared" si="25"/>
        <v>665</v>
      </c>
      <c r="J67" s="10">
        <f t="shared" si="25"/>
        <v>965</v>
      </c>
      <c r="K67" s="10">
        <f t="shared" si="25"/>
        <v>965</v>
      </c>
      <c r="L67" s="125"/>
      <c r="M67" s="121" t="s">
        <v>69</v>
      </c>
    </row>
    <row r="68" spans="1:13" ht="91.9" customHeight="1" x14ac:dyDescent="0.2">
      <c r="A68" s="122"/>
      <c r="B68" s="121"/>
      <c r="C68" s="125"/>
      <c r="D68" s="56" t="s">
        <v>80</v>
      </c>
      <c r="E68" s="10">
        <f>E70</f>
        <v>935</v>
      </c>
      <c r="F68" s="10">
        <f t="shared" ref="F68:K68" si="26">F70</f>
        <v>3776.4</v>
      </c>
      <c r="G68" s="10">
        <f t="shared" si="26"/>
        <v>516.4</v>
      </c>
      <c r="H68" s="10">
        <f t="shared" si="26"/>
        <v>665</v>
      </c>
      <c r="I68" s="10">
        <f t="shared" si="26"/>
        <v>665</v>
      </c>
      <c r="J68" s="10">
        <f t="shared" si="26"/>
        <v>965</v>
      </c>
      <c r="K68" s="10">
        <f t="shared" si="26"/>
        <v>965</v>
      </c>
      <c r="L68" s="125"/>
      <c r="M68" s="121"/>
    </row>
    <row r="69" spans="1:13" ht="60.6" customHeight="1" x14ac:dyDescent="0.2">
      <c r="A69" s="122" t="s">
        <v>11</v>
      </c>
      <c r="B69" s="123" t="s">
        <v>88</v>
      </c>
      <c r="C69" s="125" t="s">
        <v>76</v>
      </c>
      <c r="D69" s="56" t="s">
        <v>78</v>
      </c>
      <c r="E69" s="10">
        <f>SUM(E70)</f>
        <v>935</v>
      </c>
      <c r="F69" s="10">
        <f t="shared" ref="F69:K69" si="27">SUM(F70)</f>
        <v>3776.4</v>
      </c>
      <c r="G69" s="10">
        <f t="shared" si="27"/>
        <v>516.4</v>
      </c>
      <c r="H69" s="10">
        <f t="shared" si="27"/>
        <v>665</v>
      </c>
      <c r="I69" s="10">
        <f t="shared" si="27"/>
        <v>665</v>
      </c>
      <c r="J69" s="10">
        <f t="shared" si="27"/>
        <v>965</v>
      </c>
      <c r="K69" s="10">
        <f t="shared" si="27"/>
        <v>965</v>
      </c>
      <c r="L69" s="125" t="s">
        <v>54</v>
      </c>
      <c r="M69" s="125"/>
    </row>
    <row r="70" spans="1:13" ht="65.45" customHeight="1" x14ac:dyDescent="0.2">
      <c r="A70" s="122"/>
      <c r="B70" s="123"/>
      <c r="C70" s="125"/>
      <c r="D70" s="56" t="s">
        <v>80</v>
      </c>
      <c r="E70" s="10">
        <v>935</v>
      </c>
      <c r="F70" s="10">
        <f t="shared" ref="F70" si="28">SUM(G70:K70)</f>
        <v>3776.4</v>
      </c>
      <c r="G70" s="10">
        <f>556.4-40</f>
        <v>516.4</v>
      </c>
      <c r="H70" s="10">
        <v>665</v>
      </c>
      <c r="I70" s="10">
        <v>665</v>
      </c>
      <c r="J70" s="10">
        <v>965</v>
      </c>
      <c r="K70" s="10">
        <v>965</v>
      </c>
      <c r="L70" s="125"/>
      <c r="M70" s="125"/>
    </row>
    <row r="71" spans="1:13" ht="142.15" customHeight="1" x14ac:dyDescent="0.2">
      <c r="A71" s="122" t="s">
        <v>29</v>
      </c>
      <c r="B71" s="123" t="s">
        <v>89</v>
      </c>
      <c r="C71" s="125" t="s">
        <v>76</v>
      </c>
      <c r="D71" s="56" t="s">
        <v>78</v>
      </c>
      <c r="E71" s="10">
        <f>E72</f>
        <v>5024.5</v>
      </c>
      <c r="F71" s="10">
        <f t="shared" ref="F71:K71" si="29">F72</f>
        <v>25107.3</v>
      </c>
      <c r="G71" s="10">
        <f t="shared" si="29"/>
        <v>4707.2999999999993</v>
      </c>
      <c r="H71" s="10">
        <f t="shared" si="29"/>
        <v>5100</v>
      </c>
      <c r="I71" s="10">
        <f t="shared" si="29"/>
        <v>5100</v>
      </c>
      <c r="J71" s="10">
        <f t="shared" si="29"/>
        <v>5100</v>
      </c>
      <c r="K71" s="10">
        <f t="shared" si="29"/>
        <v>5100</v>
      </c>
      <c r="L71" s="125"/>
      <c r="M71" s="121" t="s">
        <v>191</v>
      </c>
    </row>
    <row r="72" spans="1:13" ht="297.60000000000002" customHeight="1" x14ac:dyDescent="0.2">
      <c r="A72" s="122"/>
      <c r="B72" s="123"/>
      <c r="C72" s="125"/>
      <c r="D72" s="56" t="s">
        <v>80</v>
      </c>
      <c r="E72" s="10">
        <f>E74+E76+E78</f>
        <v>5024.5</v>
      </c>
      <c r="F72" s="10">
        <f>SUM(G72:K72)</f>
        <v>25107.3</v>
      </c>
      <c r="G72" s="10">
        <f t="shared" ref="G72:K72" si="30">G74+G76+G78</f>
        <v>4707.2999999999993</v>
      </c>
      <c r="H72" s="10">
        <f t="shared" si="30"/>
        <v>5100</v>
      </c>
      <c r="I72" s="10">
        <f t="shared" si="30"/>
        <v>5100</v>
      </c>
      <c r="J72" s="10">
        <f t="shared" si="30"/>
        <v>5100</v>
      </c>
      <c r="K72" s="10">
        <f t="shared" si="30"/>
        <v>5100</v>
      </c>
      <c r="L72" s="125"/>
      <c r="M72" s="121"/>
    </row>
    <row r="73" spans="1:13" ht="28.9" customHeight="1" x14ac:dyDescent="0.2">
      <c r="A73" s="122" t="s">
        <v>90</v>
      </c>
      <c r="B73" s="123" t="s">
        <v>91</v>
      </c>
      <c r="C73" s="125" t="s">
        <v>76</v>
      </c>
      <c r="D73" s="56" t="s">
        <v>78</v>
      </c>
      <c r="E73" s="10">
        <f>E74</f>
        <v>996.5</v>
      </c>
      <c r="F73" s="10">
        <f t="shared" ref="F73:K73" si="31">F74</f>
        <v>13806.1</v>
      </c>
      <c r="G73" s="10">
        <f t="shared" si="31"/>
        <v>1406.1</v>
      </c>
      <c r="H73" s="10">
        <f t="shared" si="31"/>
        <v>5100</v>
      </c>
      <c r="I73" s="10">
        <f t="shared" si="31"/>
        <v>5100</v>
      </c>
      <c r="J73" s="10">
        <f t="shared" si="31"/>
        <v>1100</v>
      </c>
      <c r="K73" s="10">
        <f t="shared" si="31"/>
        <v>1100</v>
      </c>
      <c r="L73" s="125" t="s">
        <v>32</v>
      </c>
      <c r="M73" s="125"/>
    </row>
    <row r="74" spans="1:13" ht="37.9" customHeight="1" x14ac:dyDescent="0.2">
      <c r="A74" s="122"/>
      <c r="B74" s="123"/>
      <c r="C74" s="125"/>
      <c r="D74" s="56" t="s">
        <v>80</v>
      </c>
      <c r="E74" s="10">
        <v>996.5</v>
      </c>
      <c r="F74" s="10">
        <f>SUM(G73:K73)</f>
        <v>13806.1</v>
      </c>
      <c r="G74" s="10">
        <f>1096.1+50+260</f>
        <v>1406.1</v>
      </c>
      <c r="H74" s="10">
        <v>5100</v>
      </c>
      <c r="I74" s="10">
        <v>5100</v>
      </c>
      <c r="J74" s="10">
        <v>1100</v>
      </c>
      <c r="K74" s="10">
        <v>1100</v>
      </c>
      <c r="L74" s="125"/>
      <c r="M74" s="125"/>
    </row>
    <row r="75" spans="1:13" ht="37.15" customHeight="1" x14ac:dyDescent="0.2">
      <c r="A75" s="122" t="s">
        <v>92</v>
      </c>
      <c r="B75" s="123" t="s">
        <v>93</v>
      </c>
      <c r="C75" s="125" t="s">
        <v>76</v>
      </c>
      <c r="D75" s="56" t="s">
        <v>78</v>
      </c>
      <c r="E75" s="10">
        <f>SUM(E76)</f>
        <v>0</v>
      </c>
      <c r="F75" s="10">
        <f t="shared" ref="F75:K79" si="32">SUM(F76)</f>
        <v>0</v>
      </c>
      <c r="G75" s="10">
        <f t="shared" si="32"/>
        <v>0</v>
      </c>
      <c r="H75" s="10">
        <f t="shared" si="32"/>
        <v>0</v>
      </c>
      <c r="I75" s="10">
        <f t="shared" si="32"/>
        <v>0</v>
      </c>
      <c r="J75" s="10">
        <f t="shared" si="32"/>
        <v>0</v>
      </c>
      <c r="K75" s="10">
        <f t="shared" si="32"/>
        <v>0</v>
      </c>
      <c r="L75" s="125" t="s">
        <v>32</v>
      </c>
      <c r="M75" s="125"/>
    </row>
    <row r="76" spans="1:13" ht="41.45" customHeight="1" x14ac:dyDescent="0.2">
      <c r="A76" s="122"/>
      <c r="B76" s="123"/>
      <c r="C76" s="125"/>
      <c r="D76" s="56" t="s">
        <v>80</v>
      </c>
      <c r="E76" s="10">
        <v>0</v>
      </c>
      <c r="F76" s="10">
        <f t="shared" ref="F76" si="33">SUM(G76:K76)</f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25"/>
      <c r="M76" s="125"/>
    </row>
    <row r="77" spans="1:13" ht="46.15" customHeight="1" x14ac:dyDescent="0.2">
      <c r="A77" s="122" t="s">
        <v>94</v>
      </c>
      <c r="B77" s="123" t="s">
        <v>95</v>
      </c>
      <c r="C77" s="125" t="s">
        <v>76</v>
      </c>
      <c r="D77" s="56" t="s">
        <v>78</v>
      </c>
      <c r="E77" s="10">
        <f>SUM(E78)</f>
        <v>4028</v>
      </c>
      <c r="F77" s="10">
        <f t="shared" si="32"/>
        <v>11301.2</v>
      </c>
      <c r="G77" s="10">
        <f t="shared" si="32"/>
        <v>3301.2</v>
      </c>
      <c r="H77" s="10">
        <f t="shared" si="32"/>
        <v>0</v>
      </c>
      <c r="I77" s="10">
        <f t="shared" si="32"/>
        <v>0</v>
      </c>
      <c r="J77" s="10">
        <f t="shared" si="32"/>
        <v>4000</v>
      </c>
      <c r="K77" s="10">
        <f t="shared" si="32"/>
        <v>4000</v>
      </c>
      <c r="L77" s="125" t="s">
        <v>32</v>
      </c>
      <c r="M77" s="125"/>
    </row>
    <row r="78" spans="1:13" ht="22.5" x14ac:dyDescent="0.2">
      <c r="A78" s="122"/>
      <c r="B78" s="123"/>
      <c r="C78" s="125"/>
      <c r="D78" s="56" t="s">
        <v>80</v>
      </c>
      <c r="E78" s="10">
        <v>4028</v>
      </c>
      <c r="F78" s="10">
        <f>SUM(G78:K78)</f>
        <v>11301.2</v>
      </c>
      <c r="G78" s="10">
        <f>3561.2-260</f>
        <v>3301.2</v>
      </c>
      <c r="H78" s="10">
        <v>0</v>
      </c>
      <c r="I78" s="10">
        <v>0</v>
      </c>
      <c r="J78" s="10">
        <v>4000</v>
      </c>
      <c r="K78" s="10">
        <v>4000</v>
      </c>
      <c r="L78" s="125"/>
      <c r="M78" s="125"/>
    </row>
    <row r="79" spans="1:13" ht="27" customHeight="1" x14ac:dyDescent="0.2">
      <c r="A79" s="122" t="s">
        <v>30</v>
      </c>
      <c r="B79" s="123" t="s">
        <v>96</v>
      </c>
      <c r="C79" s="125" t="s">
        <v>76</v>
      </c>
      <c r="D79" s="56" t="s">
        <v>78</v>
      </c>
      <c r="E79" s="10">
        <f>SUM(E80)</f>
        <v>0</v>
      </c>
      <c r="F79" s="10">
        <f t="shared" si="32"/>
        <v>0</v>
      </c>
      <c r="G79" s="10">
        <f t="shared" si="32"/>
        <v>0</v>
      </c>
      <c r="H79" s="10">
        <f t="shared" si="32"/>
        <v>0</v>
      </c>
      <c r="I79" s="10">
        <f t="shared" si="32"/>
        <v>0</v>
      </c>
      <c r="J79" s="10">
        <f t="shared" si="32"/>
        <v>0</v>
      </c>
      <c r="K79" s="10">
        <f t="shared" si="32"/>
        <v>0</v>
      </c>
      <c r="L79" s="125"/>
      <c r="M79" s="121" t="s">
        <v>97</v>
      </c>
    </row>
    <row r="80" spans="1:13" ht="63.6" customHeight="1" x14ac:dyDescent="0.2">
      <c r="A80" s="122"/>
      <c r="B80" s="123"/>
      <c r="C80" s="125"/>
      <c r="D80" s="56" t="s">
        <v>80</v>
      </c>
      <c r="E80" s="10">
        <f>E81</f>
        <v>0</v>
      </c>
      <c r="F80" s="10">
        <f t="shared" ref="F80:K80" si="34">F81</f>
        <v>0</v>
      </c>
      <c r="G80" s="10">
        <f t="shared" si="34"/>
        <v>0</v>
      </c>
      <c r="H80" s="10">
        <f t="shared" si="34"/>
        <v>0</v>
      </c>
      <c r="I80" s="10">
        <f t="shared" si="34"/>
        <v>0</v>
      </c>
      <c r="J80" s="10">
        <f t="shared" si="34"/>
        <v>0</v>
      </c>
      <c r="K80" s="10">
        <f t="shared" si="34"/>
        <v>0</v>
      </c>
      <c r="L80" s="125"/>
      <c r="M80" s="121"/>
    </row>
    <row r="81" spans="1:13" ht="38.450000000000003" customHeight="1" x14ac:dyDescent="0.2">
      <c r="A81" s="122" t="s">
        <v>98</v>
      </c>
      <c r="B81" s="123" t="s">
        <v>99</v>
      </c>
      <c r="C81" s="125" t="s">
        <v>76</v>
      </c>
      <c r="D81" s="56" t="s">
        <v>78</v>
      </c>
      <c r="E81" s="10">
        <f>SUM(E82)</f>
        <v>0</v>
      </c>
      <c r="F81" s="10">
        <f t="shared" ref="F81:K81" si="35">SUM(F82)</f>
        <v>0</v>
      </c>
      <c r="G81" s="10">
        <f t="shared" si="35"/>
        <v>0</v>
      </c>
      <c r="H81" s="10">
        <f t="shared" si="35"/>
        <v>0</v>
      </c>
      <c r="I81" s="10">
        <f t="shared" si="35"/>
        <v>0</v>
      </c>
      <c r="J81" s="10">
        <f t="shared" si="35"/>
        <v>0</v>
      </c>
      <c r="K81" s="10">
        <f t="shared" si="35"/>
        <v>0</v>
      </c>
      <c r="L81" s="125" t="s">
        <v>100</v>
      </c>
      <c r="M81" s="125"/>
    </row>
    <row r="82" spans="1:13" ht="22.5" x14ac:dyDescent="0.2">
      <c r="A82" s="122"/>
      <c r="B82" s="123"/>
      <c r="C82" s="125"/>
      <c r="D82" s="56" t="s">
        <v>80</v>
      </c>
      <c r="E82" s="10">
        <v>0</v>
      </c>
      <c r="F82" s="10">
        <f t="shared" ref="F82" si="36">SUM(G82:K82)</f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25"/>
      <c r="M82" s="125"/>
    </row>
    <row r="83" spans="1:13" ht="45" customHeight="1" x14ac:dyDescent="0.2">
      <c r="A83" s="122" t="s">
        <v>31</v>
      </c>
      <c r="B83" s="123" t="s">
        <v>101</v>
      </c>
      <c r="C83" s="125" t="s">
        <v>76</v>
      </c>
      <c r="D83" s="56" t="s">
        <v>78</v>
      </c>
      <c r="E83" s="59">
        <f>SUM(E84:E85)</f>
        <v>0</v>
      </c>
      <c r="F83" s="59">
        <f t="shared" ref="F83:K83" si="37">SUM(F84:F85)</f>
        <v>3737</v>
      </c>
      <c r="G83" s="59">
        <f t="shared" si="37"/>
        <v>1243</v>
      </c>
      <c r="H83" s="59">
        <f t="shared" si="37"/>
        <v>1245</v>
      </c>
      <c r="I83" s="59">
        <f t="shared" si="37"/>
        <v>1249</v>
      </c>
      <c r="J83" s="59">
        <f t="shared" si="37"/>
        <v>0</v>
      </c>
      <c r="K83" s="59">
        <f t="shared" si="37"/>
        <v>0</v>
      </c>
      <c r="L83" s="125"/>
      <c r="M83" s="121" t="s">
        <v>102</v>
      </c>
    </row>
    <row r="84" spans="1:13" ht="50.45" customHeight="1" x14ac:dyDescent="0.2">
      <c r="A84" s="122"/>
      <c r="B84" s="123"/>
      <c r="C84" s="125"/>
      <c r="D84" s="56" t="s">
        <v>80</v>
      </c>
      <c r="E84" s="10">
        <f>E88</f>
        <v>0</v>
      </c>
      <c r="F84" s="10">
        <f t="shared" ref="F84:K85" si="38">F88</f>
        <v>3000</v>
      </c>
      <c r="G84" s="10">
        <f t="shared" si="38"/>
        <v>1000</v>
      </c>
      <c r="H84" s="10">
        <f t="shared" si="38"/>
        <v>1000</v>
      </c>
      <c r="I84" s="10">
        <f t="shared" si="38"/>
        <v>1000</v>
      </c>
      <c r="J84" s="10">
        <f t="shared" si="38"/>
        <v>0</v>
      </c>
      <c r="K84" s="10">
        <f t="shared" si="38"/>
        <v>0</v>
      </c>
      <c r="L84" s="125"/>
      <c r="M84" s="121"/>
    </row>
    <row r="85" spans="1:13" ht="63.6" customHeight="1" x14ac:dyDescent="0.2">
      <c r="A85" s="122"/>
      <c r="B85" s="123"/>
      <c r="C85" s="125"/>
      <c r="D85" s="60" t="s">
        <v>7</v>
      </c>
      <c r="E85" s="10">
        <f>E89</f>
        <v>0</v>
      </c>
      <c r="F85" s="10">
        <f t="shared" si="38"/>
        <v>737</v>
      </c>
      <c r="G85" s="10">
        <f t="shared" si="38"/>
        <v>243</v>
      </c>
      <c r="H85" s="10">
        <f t="shared" si="38"/>
        <v>245</v>
      </c>
      <c r="I85" s="10">
        <f t="shared" si="38"/>
        <v>249</v>
      </c>
      <c r="J85" s="10">
        <f t="shared" si="38"/>
        <v>0</v>
      </c>
      <c r="K85" s="10">
        <f t="shared" si="38"/>
        <v>0</v>
      </c>
      <c r="L85" s="125"/>
      <c r="M85" s="121"/>
    </row>
    <row r="86" spans="1:13" ht="31.9" customHeight="1" x14ac:dyDescent="0.2">
      <c r="A86" s="122"/>
      <c r="B86" s="123"/>
      <c r="C86" s="125"/>
      <c r="D86" s="56" t="s">
        <v>81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25"/>
      <c r="M86" s="121"/>
    </row>
    <row r="87" spans="1:13" ht="38.450000000000003" customHeight="1" x14ac:dyDescent="0.2">
      <c r="A87" s="122" t="s">
        <v>103</v>
      </c>
      <c r="B87" s="121" t="s">
        <v>104</v>
      </c>
      <c r="C87" s="125" t="s">
        <v>76</v>
      </c>
      <c r="D87" s="56" t="s">
        <v>78</v>
      </c>
      <c r="E87" s="10">
        <f>SUM(E88:E89)</f>
        <v>0</v>
      </c>
      <c r="F87" s="10">
        <f>SUM(G87:K87)</f>
        <v>3737</v>
      </c>
      <c r="G87" s="10">
        <f>SUM(G88:G89)</f>
        <v>1243</v>
      </c>
      <c r="H87" s="10">
        <f t="shared" ref="H87:K87" si="39">SUM(H88:H89)</f>
        <v>1245</v>
      </c>
      <c r="I87" s="10">
        <f t="shared" si="39"/>
        <v>1249</v>
      </c>
      <c r="J87" s="10">
        <f t="shared" si="39"/>
        <v>0</v>
      </c>
      <c r="K87" s="10">
        <f t="shared" si="39"/>
        <v>0</v>
      </c>
      <c r="L87" s="125" t="s">
        <v>49</v>
      </c>
      <c r="M87" s="121"/>
    </row>
    <row r="88" spans="1:13" ht="22.5" x14ac:dyDescent="0.2">
      <c r="A88" s="122"/>
      <c r="B88" s="121"/>
      <c r="C88" s="125"/>
      <c r="D88" s="56" t="s">
        <v>80</v>
      </c>
      <c r="E88" s="10">
        <v>0</v>
      </c>
      <c r="F88" s="10">
        <f t="shared" ref="F88:F89" si="40">SUM(G88:K88)</f>
        <v>3000</v>
      </c>
      <c r="G88" s="10">
        <v>1000</v>
      </c>
      <c r="H88" s="10">
        <v>1000</v>
      </c>
      <c r="I88" s="10">
        <v>1000</v>
      </c>
      <c r="J88" s="10">
        <v>0</v>
      </c>
      <c r="K88" s="10">
        <v>0</v>
      </c>
      <c r="L88" s="125"/>
      <c r="M88" s="121"/>
    </row>
    <row r="89" spans="1:13" ht="22.5" x14ac:dyDescent="0.2">
      <c r="A89" s="122"/>
      <c r="B89" s="121"/>
      <c r="C89" s="125"/>
      <c r="D89" s="56" t="s">
        <v>7</v>
      </c>
      <c r="E89" s="10">
        <v>0</v>
      </c>
      <c r="F89" s="10">
        <f t="shared" si="40"/>
        <v>737</v>
      </c>
      <c r="G89" s="10">
        <v>243</v>
      </c>
      <c r="H89" s="10">
        <v>245</v>
      </c>
      <c r="I89" s="10">
        <v>249</v>
      </c>
      <c r="J89" s="10">
        <v>0</v>
      </c>
      <c r="K89" s="10">
        <v>0</v>
      </c>
      <c r="L89" s="125"/>
      <c r="M89" s="121"/>
    </row>
    <row r="90" spans="1:13" ht="13.15" customHeight="1" x14ac:dyDescent="0.2">
      <c r="A90" s="122" t="s">
        <v>34</v>
      </c>
      <c r="B90" s="123" t="s">
        <v>105</v>
      </c>
      <c r="C90" s="125" t="s">
        <v>76</v>
      </c>
      <c r="D90" s="56" t="s">
        <v>78</v>
      </c>
      <c r="E90" s="10">
        <f>SUM(E91:E92)</f>
        <v>2899.7</v>
      </c>
      <c r="F90" s="10">
        <f t="shared" ref="F90:K90" si="41">SUM(F91:F92)</f>
        <v>3011</v>
      </c>
      <c r="G90" s="10">
        <f t="shared" si="41"/>
        <v>3011</v>
      </c>
      <c r="H90" s="10">
        <f t="shared" si="41"/>
        <v>0</v>
      </c>
      <c r="I90" s="10">
        <f t="shared" si="41"/>
        <v>0</v>
      </c>
      <c r="J90" s="10">
        <f t="shared" si="41"/>
        <v>0</v>
      </c>
      <c r="K90" s="10">
        <f t="shared" si="41"/>
        <v>0</v>
      </c>
      <c r="L90" s="125"/>
      <c r="M90" s="121" t="s">
        <v>106</v>
      </c>
    </row>
    <row r="91" spans="1:13" ht="22.5" x14ac:dyDescent="0.2">
      <c r="A91" s="122"/>
      <c r="B91" s="123"/>
      <c r="C91" s="125"/>
      <c r="D91" s="56" t="s">
        <v>80</v>
      </c>
      <c r="E91" s="10">
        <f>E94</f>
        <v>942</v>
      </c>
      <c r="F91" s="10">
        <f t="shared" ref="F91:K92" si="42">F94</f>
        <v>1096</v>
      </c>
      <c r="G91" s="10">
        <f t="shared" si="42"/>
        <v>1096</v>
      </c>
      <c r="H91" s="10">
        <f t="shared" si="42"/>
        <v>0</v>
      </c>
      <c r="I91" s="10">
        <f t="shared" si="42"/>
        <v>0</v>
      </c>
      <c r="J91" s="10">
        <f>J94</f>
        <v>0</v>
      </c>
      <c r="K91" s="10">
        <f t="shared" si="42"/>
        <v>0</v>
      </c>
      <c r="L91" s="125"/>
      <c r="M91" s="121"/>
    </row>
    <row r="92" spans="1:13" ht="22.5" x14ac:dyDescent="0.2">
      <c r="A92" s="122"/>
      <c r="B92" s="123"/>
      <c r="C92" s="125"/>
      <c r="D92" s="56" t="s">
        <v>7</v>
      </c>
      <c r="E92" s="10">
        <f>E95</f>
        <v>1957.7</v>
      </c>
      <c r="F92" s="10">
        <f t="shared" si="42"/>
        <v>1915</v>
      </c>
      <c r="G92" s="10">
        <f t="shared" si="42"/>
        <v>1915</v>
      </c>
      <c r="H92" s="10">
        <f t="shared" si="42"/>
        <v>0</v>
      </c>
      <c r="I92" s="10">
        <f t="shared" si="42"/>
        <v>0</v>
      </c>
      <c r="J92" s="10">
        <f t="shared" si="42"/>
        <v>0</v>
      </c>
      <c r="K92" s="10">
        <f>K95</f>
        <v>0</v>
      </c>
      <c r="L92" s="125"/>
      <c r="M92" s="121"/>
    </row>
    <row r="93" spans="1:13" ht="13.15" customHeight="1" x14ac:dyDescent="0.2">
      <c r="A93" s="122" t="s">
        <v>107</v>
      </c>
      <c r="B93" s="123" t="s">
        <v>108</v>
      </c>
      <c r="C93" s="125" t="s">
        <v>76</v>
      </c>
      <c r="D93" s="56" t="s">
        <v>78</v>
      </c>
      <c r="E93" s="10">
        <f>SUM(E94:E95)</f>
        <v>2899.7</v>
      </c>
      <c r="F93" s="10">
        <f>SUM(F94:F95)</f>
        <v>3011</v>
      </c>
      <c r="G93" s="10">
        <f>SUM(G94:G95)</f>
        <v>3011</v>
      </c>
      <c r="H93" s="10">
        <f t="shared" ref="H93:J93" si="43">SUM(H94:H95)</f>
        <v>0</v>
      </c>
      <c r="I93" s="10">
        <f t="shared" si="43"/>
        <v>0</v>
      </c>
      <c r="J93" s="10">
        <f t="shared" si="43"/>
        <v>0</v>
      </c>
      <c r="K93" s="10">
        <f>SUM(K94:K95)</f>
        <v>0</v>
      </c>
      <c r="L93" s="125" t="s">
        <v>48</v>
      </c>
      <c r="M93" s="125"/>
    </row>
    <row r="94" spans="1:13" ht="22.5" x14ac:dyDescent="0.2">
      <c r="A94" s="122"/>
      <c r="B94" s="123"/>
      <c r="C94" s="125"/>
      <c r="D94" s="56" t="s">
        <v>80</v>
      </c>
      <c r="E94" s="10">
        <v>942</v>
      </c>
      <c r="F94" s="10">
        <f>SUM(G94:K94)</f>
        <v>1096</v>
      </c>
      <c r="G94" s="10">
        <v>1096</v>
      </c>
      <c r="H94" s="10">
        <v>0</v>
      </c>
      <c r="I94" s="10">
        <v>0</v>
      </c>
      <c r="J94" s="10">
        <v>0</v>
      </c>
      <c r="K94" s="10">
        <v>0</v>
      </c>
      <c r="L94" s="125"/>
      <c r="M94" s="125"/>
    </row>
    <row r="95" spans="1:13" ht="22.5" x14ac:dyDescent="0.2">
      <c r="A95" s="122"/>
      <c r="B95" s="123"/>
      <c r="C95" s="125"/>
      <c r="D95" s="56" t="s">
        <v>7</v>
      </c>
      <c r="E95" s="10">
        <v>1957.7</v>
      </c>
      <c r="F95" s="10">
        <f>SUM(G95:K95)</f>
        <v>1915</v>
      </c>
      <c r="G95" s="10">
        <v>1915</v>
      </c>
      <c r="H95" s="10">
        <v>0</v>
      </c>
      <c r="I95" s="10">
        <v>0</v>
      </c>
      <c r="J95" s="10">
        <v>0</v>
      </c>
      <c r="K95" s="10">
        <v>0</v>
      </c>
      <c r="L95" s="125"/>
      <c r="M95" s="125"/>
    </row>
    <row r="96" spans="1:13" ht="45.6" customHeight="1" x14ac:dyDescent="0.2">
      <c r="A96" s="122" t="s">
        <v>35</v>
      </c>
      <c r="B96" s="121" t="s">
        <v>109</v>
      </c>
      <c r="C96" s="125" t="s">
        <v>76</v>
      </c>
      <c r="D96" s="56" t="s">
        <v>78</v>
      </c>
      <c r="E96" s="10">
        <f>SUM(E97:E99)</f>
        <v>19632</v>
      </c>
      <c r="F96" s="10">
        <f t="shared" ref="F96:K96" si="44">SUM(F97:F99)</f>
        <v>108991.2</v>
      </c>
      <c r="G96" s="10">
        <f t="shared" si="44"/>
        <v>4411</v>
      </c>
      <c r="H96" s="10">
        <f t="shared" si="44"/>
        <v>44301.2</v>
      </c>
      <c r="I96" s="10">
        <f t="shared" si="44"/>
        <v>60279</v>
      </c>
      <c r="J96" s="10">
        <f t="shared" si="44"/>
        <v>0</v>
      </c>
      <c r="K96" s="10">
        <f t="shared" si="44"/>
        <v>0</v>
      </c>
      <c r="L96" s="125"/>
      <c r="M96" s="121" t="s">
        <v>199</v>
      </c>
    </row>
    <row r="97" spans="1:13" ht="100.9" customHeight="1" x14ac:dyDescent="0.2">
      <c r="A97" s="122"/>
      <c r="B97" s="121"/>
      <c r="C97" s="125"/>
      <c r="D97" s="56" t="s">
        <v>80</v>
      </c>
      <c r="E97" s="10">
        <f>E101+E104+E109+E112+E115+E119</f>
        <v>5085</v>
      </c>
      <c r="F97" s="10">
        <f t="shared" ref="F97:K97" si="45">F101+F104+F109+F112+F115+F119</f>
        <v>31099.27</v>
      </c>
      <c r="G97" s="10">
        <f t="shared" si="45"/>
        <v>1367</v>
      </c>
      <c r="H97" s="10">
        <f t="shared" si="45"/>
        <v>8816.27</v>
      </c>
      <c r="I97" s="10">
        <f t="shared" si="45"/>
        <v>20916</v>
      </c>
      <c r="J97" s="10">
        <f t="shared" si="45"/>
        <v>0</v>
      </c>
      <c r="K97" s="10">
        <f t="shared" si="45"/>
        <v>0</v>
      </c>
      <c r="L97" s="125"/>
      <c r="M97" s="121"/>
    </row>
    <row r="98" spans="1:13" ht="87" customHeight="1" x14ac:dyDescent="0.2">
      <c r="A98" s="122"/>
      <c r="B98" s="121"/>
      <c r="C98" s="125"/>
      <c r="D98" s="56" t="s">
        <v>7</v>
      </c>
      <c r="E98" s="10">
        <f>E102+E107+E110+E113+E116+E120</f>
        <v>9696</v>
      </c>
      <c r="F98" s="10">
        <f>F102+F107+F110+F113+F116+F120</f>
        <v>62673.729999999996</v>
      </c>
      <c r="G98" s="10">
        <f t="shared" ref="G98:K98" si="46">G102+G107+G110+G113+G116+G120</f>
        <v>3044</v>
      </c>
      <c r="H98" s="10">
        <f t="shared" si="46"/>
        <v>20266.73</v>
      </c>
      <c r="I98" s="10">
        <f t="shared" si="46"/>
        <v>39363</v>
      </c>
      <c r="J98" s="10">
        <f t="shared" si="46"/>
        <v>0</v>
      </c>
      <c r="K98" s="10">
        <f t="shared" si="46"/>
        <v>0</v>
      </c>
      <c r="L98" s="125"/>
      <c r="M98" s="121"/>
    </row>
    <row r="99" spans="1:13" ht="139.15" customHeight="1" x14ac:dyDescent="0.2">
      <c r="A99" s="122"/>
      <c r="B99" s="121"/>
      <c r="C99" s="125"/>
      <c r="D99" s="56" t="s">
        <v>110</v>
      </c>
      <c r="E99" s="10">
        <f>E117+E121</f>
        <v>4851</v>
      </c>
      <c r="F99" s="10">
        <f>F117+F121</f>
        <v>15218.2</v>
      </c>
      <c r="G99" s="10">
        <f t="shared" ref="G99:K99" si="47">G117+G121</f>
        <v>0</v>
      </c>
      <c r="H99" s="10">
        <f t="shared" si="47"/>
        <v>15218.2</v>
      </c>
      <c r="I99" s="10">
        <f t="shared" si="47"/>
        <v>0</v>
      </c>
      <c r="J99" s="10">
        <f t="shared" si="47"/>
        <v>0</v>
      </c>
      <c r="K99" s="10">
        <f t="shared" si="47"/>
        <v>0</v>
      </c>
      <c r="L99" s="125"/>
      <c r="M99" s="121"/>
    </row>
    <row r="100" spans="1:13" ht="13.15" customHeight="1" x14ac:dyDescent="0.2">
      <c r="A100" s="122" t="s">
        <v>111</v>
      </c>
      <c r="B100" s="121" t="s">
        <v>112</v>
      </c>
      <c r="C100" s="125" t="s">
        <v>76</v>
      </c>
      <c r="D100" s="56" t="s">
        <v>78</v>
      </c>
      <c r="E100" s="10">
        <f>SUM(E101:E102)</f>
        <v>0</v>
      </c>
      <c r="F100" s="10">
        <f>SUM(G100:K100)</f>
        <v>0</v>
      </c>
      <c r="G100" s="10">
        <f>SUM(G101:G102)</f>
        <v>0</v>
      </c>
      <c r="H100" s="10">
        <f t="shared" ref="H100:K100" si="48">SUM(H101:H102)</f>
        <v>0</v>
      </c>
      <c r="I100" s="10">
        <f t="shared" si="48"/>
        <v>0</v>
      </c>
      <c r="J100" s="10">
        <f t="shared" si="48"/>
        <v>0</v>
      </c>
      <c r="K100" s="10">
        <f t="shared" si="48"/>
        <v>0</v>
      </c>
      <c r="L100" s="125" t="s">
        <v>49</v>
      </c>
      <c r="M100" s="125"/>
    </row>
    <row r="101" spans="1:13" ht="22.5" x14ac:dyDescent="0.2">
      <c r="A101" s="122"/>
      <c r="B101" s="121"/>
      <c r="C101" s="125"/>
      <c r="D101" s="56" t="s">
        <v>80</v>
      </c>
      <c r="E101" s="10">
        <v>0</v>
      </c>
      <c r="F101" s="10">
        <f t="shared" ref="F101:F102" si="49">SUM(G101:K101)</f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25"/>
      <c r="M101" s="125"/>
    </row>
    <row r="102" spans="1:13" ht="22.5" x14ac:dyDescent="0.2">
      <c r="A102" s="122"/>
      <c r="B102" s="121"/>
      <c r="C102" s="125"/>
      <c r="D102" s="56" t="s">
        <v>7</v>
      </c>
      <c r="E102" s="10">
        <v>0</v>
      </c>
      <c r="F102" s="10">
        <f t="shared" si="49"/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25"/>
      <c r="M102" s="125"/>
    </row>
    <row r="103" spans="1:13" ht="13.15" customHeight="1" x14ac:dyDescent="0.2">
      <c r="A103" s="122" t="s">
        <v>113</v>
      </c>
      <c r="B103" s="121" t="s">
        <v>114</v>
      </c>
      <c r="C103" s="125" t="s">
        <v>76</v>
      </c>
      <c r="D103" s="56" t="s">
        <v>78</v>
      </c>
      <c r="E103" s="10">
        <f>SUM(E104:E107)</f>
        <v>0</v>
      </c>
      <c r="F103" s="10">
        <f t="shared" ref="F103:K103" si="50">SUM(F104:F107)</f>
        <v>0</v>
      </c>
      <c r="G103" s="10">
        <f t="shared" si="50"/>
        <v>0</v>
      </c>
      <c r="H103" s="10">
        <f t="shared" si="50"/>
        <v>0</v>
      </c>
      <c r="I103" s="10">
        <f t="shared" si="50"/>
        <v>0</v>
      </c>
      <c r="J103" s="10">
        <f t="shared" si="50"/>
        <v>0</v>
      </c>
      <c r="K103" s="10">
        <f t="shared" si="50"/>
        <v>0</v>
      </c>
      <c r="L103" s="54"/>
      <c r="M103" s="125"/>
    </row>
    <row r="104" spans="1:13" ht="22.5" x14ac:dyDescent="0.2">
      <c r="A104" s="122"/>
      <c r="B104" s="121"/>
      <c r="C104" s="125"/>
      <c r="D104" s="56" t="s">
        <v>80</v>
      </c>
      <c r="E104" s="10">
        <v>0</v>
      </c>
      <c r="F104" s="10">
        <f t="shared" ref="F104:F107" si="51">SUM(G104:K104)</f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25" t="s">
        <v>49</v>
      </c>
      <c r="M104" s="125"/>
    </row>
    <row r="105" spans="1:13" ht="22.5" x14ac:dyDescent="0.2">
      <c r="A105" s="122"/>
      <c r="B105" s="121"/>
      <c r="C105" s="125"/>
      <c r="D105" s="56" t="s">
        <v>7</v>
      </c>
      <c r="E105" s="10">
        <v>0</v>
      </c>
      <c r="F105" s="10">
        <f t="shared" si="51"/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25"/>
      <c r="M105" s="125"/>
    </row>
    <row r="106" spans="1:13" ht="20.45" customHeight="1" x14ac:dyDescent="0.2">
      <c r="A106" s="122"/>
      <c r="B106" s="121"/>
      <c r="C106" s="125"/>
      <c r="D106" s="56" t="s">
        <v>80</v>
      </c>
      <c r="E106" s="10">
        <v>0</v>
      </c>
      <c r="F106" s="10">
        <f t="shared" si="51"/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25" t="s">
        <v>100</v>
      </c>
      <c r="M106" s="125"/>
    </row>
    <row r="107" spans="1:13" ht="22.5" x14ac:dyDescent="0.2">
      <c r="A107" s="122"/>
      <c r="B107" s="121"/>
      <c r="C107" s="125"/>
      <c r="D107" s="56" t="s">
        <v>7</v>
      </c>
      <c r="E107" s="10">
        <v>0</v>
      </c>
      <c r="F107" s="10">
        <f t="shared" si="51"/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25"/>
      <c r="M107" s="125"/>
    </row>
    <row r="108" spans="1:13" ht="13.15" customHeight="1" x14ac:dyDescent="0.2">
      <c r="A108" s="122" t="s">
        <v>115</v>
      </c>
      <c r="B108" s="121" t="s">
        <v>116</v>
      </c>
      <c r="C108" s="125" t="s">
        <v>76</v>
      </c>
      <c r="D108" s="56" t="s">
        <v>78</v>
      </c>
      <c r="E108" s="10">
        <f>SUM(E109:E110)</f>
        <v>2825</v>
      </c>
      <c r="F108" s="10">
        <f>SUM(G108:K108)</f>
        <v>20884</v>
      </c>
      <c r="G108" s="10">
        <f>SUM(G109:G110)</f>
        <v>3508</v>
      </c>
      <c r="H108" s="10">
        <f t="shared" ref="H108:K108" si="52">SUM(H109:H110)</f>
        <v>8045</v>
      </c>
      <c r="I108" s="10">
        <f t="shared" si="52"/>
        <v>9331</v>
      </c>
      <c r="J108" s="10">
        <f t="shared" si="52"/>
        <v>0</v>
      </c>
      <c r="K108" s="10">
        <f t="shared" si="52"/>
        <v>0</v>
      </c>
      <c r="L108" s="125" t="s">
        <v>49</v>
      </c>
      <c r="M108" s="125"/>
    </row>
    <row r="109" spans="1:13" ht="22.5" x14ac:dyDescent="0.2">
      <c r="A109" s="122"/>
      <c r="B109" s="121"/>
      <c r="C109" s="125"/>
      <c r="D109" s="56" t="s">
        <v>80</v>
      </c>
      <c r="E109" s="10">
        <v>972</v>
      </c>
      <c r="F109" s="10">
        <f t="shared" ref="F109:F110" si="53">SUM(G109:K109)</f>
        <v>7603</v>
      </c>
      <c r="G109" s="10">
        <v>1277</v>
      </c>
      <c r="H109" s="10">
        <v>2929</v>
      </c>
      <c r="I109" s="10">
        <v>3397</v>
      </c>
      <c r="J109" s="10">
        <v>0</v>
      </c>
      <c r="K109" s="10">
        <v>0</v>
      </c>
      <c r="L109" s="125"/>
      <c r="M109" s="125"/>
    </row>
    <row r="110" spans="1:13" ht="22.5" x14ac:dyDescent="0.2">
      <c r="A110" s="122"/>
      <c r="B110" s="121"/>
      <c r="C110" s="125"/>
      <c r="D110" s="56" t="s">
        <v>7</v>
      </c>
      <c r="E110" s="10">
        <v>1853</v>
      </c>
      <c r="F110" s="10">
        <f t="shared" si="53"/>
        <v>13281</v>
      </c>
      <c r="G110" s="10">
        <v>2231</v>
      </c>
      <c r="H110" s="10">
        <v>5116</v>
      </c>
      <c r="I110" s="10">
        <v>5934</v>
      </c>
      <c r="J110" s="10">
        <v>0</v>
      </c>
      <c r="K110" s="10">
        <v>0</v>
      </c>
      <c r="L110" s="125"/>
      <c r="M110" s="125"/>
    </row>
    <row r="111" spans="1:13" ht="39" customHeight="1" x14ac:dyDescent="0.2">
      <c r="A111" s="122" t="s">
        <v>117</v>
      </c>
      <c r="B111" s="121" t="s">
        <v>118</v>
      </c>
      <c r="C111" s="125" t="s">
        <v>76</v>
      </c>
      <c r="D111" s="56" t="s">
        <v>78</v>
      </c>
      <c r="E111" s="10">
        <f>SUM(E112:E113)</f>
        <v>9491</v>
      </c>
      <c r="F111" s="10">
        <f>SUM(G111:K111)</f>
        <v>61581</v>
      </c>
      <c r="G111" s="10">
        <f>SUM(G112:G113)</f>
        <v>0</v>
      </c>
      <c r="H111" s="10">
        <f t="shared" ref="H111:K111" si="54">SUM(H112:H113)</f>
        <v>14521</v>
      </c>
      <c r="I111" s="10">
        <f t="shared" si="54"/>
        <v>47060</v>
      </c>
      <c r="J111" s="10">
        <f t="shared" si="54"/>
        <v>0</v>
      </c>
      <c r="K111" s="10">
        <f t="shared" si="54"/>
        <v>0</v>
      </c>
      <c r="L111" s="125" t="s">
        <v>49</v>
      </c>
      <c r="M111" s="125"/>
    </row>
    <row r="112" spans="1:13" ht="22.5" x14ac:dyDescent="0.2">
      <c r="A112" s="122"/>
      <c r="B112" s="121"/>
      <c r="C112" s="125"/>
      <c r="D112" s="56" t="s">
        <v>80</v>
      </c>
      <c r="E112" s="10">
        <v>3265</v>
      </c>
      <c r="F112" s="10">
        <f t="shared" ref="F112:F113" si="55">SUM(G112:K112)</f>
        <v>22416</v>
      </c>
      <c r="G112" s="10">
        <v>0</v>
      </c>
      <c r="H112" s="10">
        <v>5286</v>
      </c>
      <c r="I112" s="10">
        <v>17130</v>
      </c>
      <c r="J112" s="10">
        <v>0</v>
      </c>
      <c r="K112" s="10">
        <v>0</v>
      </c>
      <c r="L112" s="125"/>
      <c r="M112" s="125"/>
    </row>
    <row r="113" spans="1:13" ht="22.5" x14ac:dyDescent="0.2">
      <c r="A113" s="122"/>
      <c r="B113" s="121"/>
      <c r="C113" s="125"/>
      <c r="D113" s="56" t="s">
        <v>7</v>
      </c>
      <c r="E113" s="10">
        <v>6226</v>
      </c>
      <c r="F113" s="10">
        <f t="shared" si="55"/>
        <v>39165</v>
      </c>
      <c r="G113" s="10">
        <v>0</v>
      </c>
      <c r="H113" s="10">
        <v>9235</v>
      </c>
      <c r="I113" s="10">
        <v>29930</v>
      </c>
      <c r="J113" s="10">
        <v>0</v>
      </c>
      <c r="K113" s="10">
        <v>0</v>
      </c>
      <c r="L113" s="125"/>
      <c r="M113" s="125"/>
    </row>
    <row r="114" spans="1:13" ht="13.15" customHeight="1" x14ac:dyDescent="0.2">
      <c r="A114" s="122" t="s">
        <v>119</v>
      </c>
      <c r="B114" s="123" t="s">
        <v>120</v>
      </c>
      <c r="C114" s="125" t="s">
        <v>76</v>
      </c>
      <c r="D114" s="56" t="s">
        <v>78</v>
      </c>
      <c r="E114" s="10">
        <f>SUM(E115:E117)</f>
        <v>7316</v>
      </c>
      <c r="F114" s="10">
        <f>SUM(F115:F117)</f>
        <v>20798.2</v>
      </c>
      <c r="G114" s="10">
        <f t="shared" ref="G114:K114" si="56">SUM(G115:G117)</f>
        <v>0</v>
      </c>
      <c r="H114" s="10">
        <f t="shared" si="56"/>
        <v>20798.2</v>
      </c>
      <c r="I114" s="10">
        <f t="shared" si="56"/>
        <v>0</v>
      </c>
      <c r="J114" s="10">
        <f t="shared" si="56"/>
        <v>0</v>
      </c>
      <c r="K114" s="10">
        <f t="shared" si="56"/>
        <v>0</v>
      </c>
      <c r="L114" s="125" t="s">
        <v>49</v>
      </c>
      <c r="M114" s="125"/>
    </row>
    <row r="115" spans="1:13" ht="22.5" x14ac:dyDescent="0.2">
      <c r="A115" s="122"/>
      <c r="B115" s="123"/>
      <c r="C115" s="125"/>
      <c r="D115" s="56" t="s">
        <v>80</v>
      </c>
      <c r="E115" s="10">
        <v>848</v>
      </c>
      <c r="F115" s="10">
        <f t="shared" ref="F115:F117" si="57">SUM(G115:K115)</f>
        <v>507.27</v>
      </c>
      <c r="G115" s="10">
        <v>0</v>
      </c>
      <c r="H115" s="10">
        <v>507.27</v>
      </c>
      <c r="I115" s="10">
        <v>0</v>
      </c>
      <c r="J115" s="10">
        <v>0</v>
      </c>
      <c r="K115" s="10">
        <v>0</v>
      </c>
      <c r="L115" s="125"/>
      <c r="M115" s="125"/>
    </row>
    <row r="116" spans="1:13" ht="22.5" x14ac:dyDescent="0.2">
      <c r="A116" s="122"/>
      <c r="B116" s="123"/>
      <c r="C116" s="125"/>
      <c r="D116" s="56" t="s">
        <v>7</v>
      </c>
      <c r="E116" s="10">
        <v>1617</v>
      </c>
      <c r="F116" s="10">
        <f t="shared" si="57"/>
        <v>5072.7299999999996</v>
      </c>
      <c r="G116" s="10">
        <v>0</v>
      </c>
      <c r="H116" s="10">
        <v>5072.7299999999996</v>
      </c>
      <c r="I116" s="10">
        <v>0</v>
      </c>
      <c r="J116" s="10">
        <v>0</v>
      </c>
      <c r="K116" s="10">
        <v>0</v>
      </c>
      <c r="L116" s="125"/>
      <c r="M116" s="125"/>
    </row>
    <row r="117" spans="1:13" ht="33.75" x14ac:dyDescent="0.2">
      <c r="A117" s="124"/>
      <c r="B117" s="124"/>
      <c r="C117" s="124"/>
      <c r="D117" s="56" t="s">
        <v>110</v>
      </c>
      <c r="E117" s="11">
        <v>4851</v>
      </c>
      <c r="F117" s="10">
        <f t="shared" si="57"/>
        <v>15218.2</v>
      </c>
      <c r="G117" s="10">
        <v>0</v>
      </c>
      <c r="H117" s="10">
        <v>15218.2</v>
      </c>
      <c r="I117" s="10">
        <v>0</v>
      </c>
      <c r="J117" s="10">
        <v>0</v>
      </c>
      <c r="K117" s="10">
        <v>0</v>
      </c>
      <c r="L117" s="126"/>
      <c r="M117" s="126"/>
    </row>
    <row r="118" spans="1:13" ht="13.15" customHeight="1" x14ac:dyDescent="0.2">
      <c r="A118" s="122" t="s">
        <v>187</v>
      </c>
      <c r="B118" s="123" t="s">
        <v>186</v>
      </c>
      <c r="C118" s="125" t="s">
        <v>76</v>
      </c>
      <c r="D118" s="56" t="s">
        <v>78</v>
      </c>
      <c r="E118" s="10">
        <f>SUM(E119:E121)</f>
        <v>0</v>
      </c>
      <c r="F118" s="10">
        <f t="shared" ref="F118" si="58">SUM(F119:F121)</f>
        <v>5728</v>
      </c>
      <c r="G118" s="10">
        <f>SUM(G119:G121)</f>
        <v>903</v>
      </c>
      <c r="H118" s="10">
        <f t="shared" ref="H118:K118" si="59">SUM(H119:H121)</f>
        <v>937</v>
      </c>
      <c r="I118" s="10">
        <f t="shared" si="59"/>
        <v>3888</v>
      </c>
      <c r="J118" s="10">
        <f t="shared" si="59"/>
        <v>0</v>
      </c>
      <c r="K118" s="10">
        <f t="shared" si="59"/>
        <v>0</v>
      </c>
      <c r="L118" s="125" t="s">
        <v>49</v>
      </c>
      <c r="M118" s="55"/>
    </row>
    <row r="119" spans="1:13" ht="22.5" x14ac:dyDescent="0.2">
      <c r="A119" s="122"/>
      <c r="B119" s="123"/>
      <c r="C119" s="125"/>
      <c r="D119" s="56" t="s">
        <v>80</v>
      </c>
      <c r="E119" s="10">
        <v>0</v>
      </c>
      <c r="F119" s="10">
        <f t="shared" ref="F119:F121" si="60">SUM(G119:K119)</f>
        <v>573</v>
      </c>
      <c r="G119" s="10">
        <v>90</v>
      </c>
      <c r="H119" s="10">
        <v>94</v>
      </c>
      <c r="I119" s="10">
        <v>389</v>
      </c>
      <c r="J119" s="10">
        <v>0</v>
      </c>
      <c r="K119" s="10">
        <v>0</v>
      </c>
      <c r="L119" s="125"/>
      <c r="M119" s="55"/>
    </row>
    <row r="120" spans="1:13" ht="22.5" x14ac:dyDescent="0.2">
      <c r="A120" s="122"/>
      <c r="B120" s="123"/>
      <c r="C120" s="125"/>
      <c r="D120" s="56" t="s">
        <v>7</v>
      </c>
      <c r="E120" s="10">
        <v>0</v>
      </c>
      <c r="F120" s="10">
        <f t="shared" si="60"/>
        <v>5155</v>
      </c>
      <c r="G120" s="10">
        <v>813</v>
      </c>
      <c r="H120" s="10">
        <v>843</v>
      </c>
      <c r="I120" s="10">
        <v>3499</v>
      </c>
      <c r="J120" s="10">
        <v>0</v>
      </c>
      <c r="K120" s="10">
        <v>0</v>
      </c>
      <c r="L120" s="125"/>
      <c r="M120" s="55"/>
    </row>
    <row r="121" spans="1:13" ht="75.75" customHeight="1" x14ac:dyDescent="0.2">
      <c r="A121" s="124"/>
      <c r="B121" s="124"/>
      <c r="C121" s="124"/>
      <c r="D121" s="56" t="s">
        <v>110</v>
      </c>
      <c r="E121" s="11">
        <v>0</v>
      </c>
      <c r="F121" s="10">
        <f t="shared" si="60"/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26"/>
      <c r="M121" s="55"/>
    </row>
    <row r="122" spans="1:13" x14ac:dyDescent="0.2">
      <c r="A122" s="127"/>
      <c r="B122" s="128" t="s">
        <v>183</v>
      </c>
      <c r="C122" s="127"/>
      <c r="D122" s="12" t="s">
        <v>121</v>
      </c>
      <c r="E122" s="13">
        <f>SUM(E123:E126)</f>
        <v>41124.699999999997</v>
      </c>
      <c r="F122" s="13">
        <f t="shared" ref="F122:K122" si="61">SUM(F123:F126)</f>
        <v>211979.2</v>
      </c>
      <c r="G122" s="13">
        <f t="shared" si="61"/>
        <v>27125</v>
      </c>
      <c r="H122" s="13">
        <f t="shared" si="61"/>
        <v>64841.2</v>
      </c>
      <c r="I122" s="13">
        <f t="shared" si="61"/>
        <v>80823</v>
      </c>
      <c r="J122" s="13">
        <f t="shared" si="61"/>
        <v>19595</v>
      </c>
      <c r="K122" s="13">
        <f t="shared" si="61"/>
        <v>19595</v>
      </c>
      <c r="L122" s="125"/>
      <c r="M122" s="127"/>
    </row>
    <row r="123" spans="1:13" ht="22.5" x14ac:dyDescent="0.2">
      <c r="A123" s="127"/>
      <c r="B123" s="128"/>
      <c r="C123" s="127"/>
      <c r="D123" s="12" t="s">
        <v>80</v>
      </c>
      <c r="E123" s="10">
        <f>E56+E68+E72+E80+E84+E91+E97</f>
        <v>24620</v>
      </c>
      <c r="F123" s="10">
        <f t="shared" ref="F123:K123" si="62">F56+F68+F72+F80+F84+F91+F97</f>
        <v>131435.26999999999</v>
      </c>
      <c r="G123" s="10">
        <f t="shared" si="62"/>
        <v>21923</v>
      </c>
      <c r="H123" s="10">
        <f t="shared" si="62"/>
        <v>29111.27</v>
      </c>
      <c r="I123" s="10">
        <f t="shared" si="62"/>
        <v>41211</v>
      </c>
      <c r="J123" s="10">
        <f t="shared" si="62"/>
        <v>19595</v>
      </c>
      <c r="K123" s="10">
        <f t="shared" si="62"/>
        <v>19595</v>
      </c>
      <c r="L123" s="125"/>
      <c r="M123" s="127"/>
    </row>
    <row r="124" spans="1:13" ht="22.5" x14ac:dyDescent="0.2">
      <c r="A124" s="127"/>
      <c r="B124" s="128"/>
      <c r="C124" s="127"/>
      <c r="D124" s="12" t="s">
        <v>7</v>
      </c>
      <c r="E124" s="10">
        <f>E85+E92+E98</f>
        <v>11653.7</v>
      </c>
      <c r="F124" s="10">
        <f t="shared" ref="F124:K124" si="63">F85+F92+F98</f>
        <v>65325.729999999996</v>
      </c>
      <c r="G124" s="10">
        <f t="shared" si="63"/>
        <v>5202</v>
      </c>
      <c r="H124" s="10">
        <f t="shared" si="63"/>
        <v>20511.73</v>
      </c>
      <c r="I124" s="10">
        <f t="shared" si="63"/>
        <v>39612</v>
      </c>
      <c r="J124" s="10">
        <f t="shared" si="63"/>
        <v>0</v>
      </c>
      <c r="K124" s="10">
        <f t="shared" si="63"/>
        <v>0</v>
      </c>
      <c r="L124" s="125"/>
      <c r="M124" s="127"/>
    </row>
    <row r="125" spans="1:13" ht="33.75" x14ac:dyDescent="0.2">
      <c r="A125" s="127"/>
      <c r="B125" s="128"/>
      <c r="C125" s="127"/>
      <c r="D125" s="12" t="s">
        <v>110</v>
      </c>
      <c r="E125" s="10">
        <f>E99</f>
        <v>4851</v>
      </c>
      <c r="F125" s="10">
        <f t="shared" ref="F125:K125" si="64">F99</f>
        <v>15218.2</v>
      </c>
      <c r="G125" s="10">
        <f t="shared" si="64"/>
        <v>0</v>
      </c>
      <c r="H125" s="10">
        <f t="shared" si="64"/>
        <v>15218.2</v>
      </c>
      <c r="I125" s="10">
        <f t="shared" si="64"/>
        <v>0</v>
      </c>
      <c r="J125" s="10">
        <f t="shared" si="64"/>
        <v>0</v>
      </c>
      <c r="K125" s="10">
        <f t="shared" si="64"/>
        <v>0</v>
      </c>
      <c r="L125" s="125"/>
      <c r="M125" s="127"/>
    </row>
    <row r="126" spans="1:13" ht="22.5" x14ac:dyDescent="0.2">
      <c r="A126" s="127"/>
      <c r="B126" s="128"/>
      <c r="C126" s="127"/>
      <c r="D126" s="12" t="s">
        <v>81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125"/>
      <c r="M126" s="127"/>
    </row>
    <row r="127" spans="1:13" x14ac:dyDescent="0.2">
      <c r="A127" s="127"/>
      <c r="B127" s="128" t="s">
        <v>182</v>
      </c>
      <c r="C127" s="127"/>
      <c r="D127" s="12" t="s">
        <v>121</v>
      </c>
      <c r="E127" s="13">
        <f>SUM(E128:E131)</f>
        <v>41124.699999999997</v>
      </c>
      <c r="F127" s="13">
        <f t="shared" ref="F127:K127" si="65">SUM(F128:F131)</f>
        <v>1041672.2</v>
      </c>
      <c r="G127" s="13">
        <f t="shared" si="65"/>
        <v>196818</v>
      </c>
      <c r="H127" s="13">
        <f t="shared" si="65"/>
        <v>229841.2</v>
      </c>
      <c r="I127" s="13">
        <f t="shared" si="65"/>
        <v>245823</v>
      </c>
      <c r="J127" s="13">
        <f t="shared" si="65"/>
        <v>184595</v>
      </c>
      <c r="K127" s="13">
        <f t="shared" si="65"/>
        <v>184595</v>
      </c>
      <c r="L127" s="125"/>
      <c r="M127" s="127"/>
    </row>
    <row r="128" spans="1:13" ht="22.5" x14ac:dyDescent="0.2">
      <c r="A128" s="127"/>
      <c r="B128" s="128"/>
      <c r="C128" s="127"/>
      <c r="D128" s="12" t="s">
        <v>80</v>
      </c>
      <c r="E128" s="10">
        <f t="shared" ref="E128:K131" si="66">E123+E50</f>
        <v>24620</v>
      </c>
      <c r="F128" s="10">
        <f t="shared" si="66"/>
        <v>958589.27</v>
      </c>
      <c r="G128" s="10">
        <f t="shared" si="66"/>
        <v>189077</v>
      </c>
      <c r="H128" s="10">
        <f t="shared" si="66"/>
        <v>194111.27</v>
      </c>
      <c r="I128" s="10">
        <f t="shared" si="66"/>
        <v>206211</v>
      </c>
      <c r="J128" s="10">
        <f t="shared" si="66"/>
        <v>184595</v>
      </c>
      <c r="K128" s="10">
        <f t="shared" si="66"/>
        <v>184595</v>
      </c>
      <c r="L128" s="125"/>
      <c r="M128" s="127"/>
    </row>
    <row r="129" spans="1:13" ht="22.5" x14ac:dyDescent="0.2">
      <c r="A129" s="127"/>
      <c r="B129" s="128"/>
      <c r="C129" s="127"/>
      <c r="D129" s="12" t="s">
        <v>7</v>
      </c>
      <c r="E129" s="10">
        <f t="shared" si="66"/>
        <v>11653.7</v>
      </c>
      <c r="F129" s="10">
        <f t="shared" si="66"/>
        <v>67864.73</v>
      </c>
      <c r="G129" s="10">
        <f t="shared" si="66"/>
        <v>7741</v>
      </c>
      <c r="H129" s="10">
        <f t="shared" si="66"/>
        <v>20511.73</v>
      </c>
      <c r="I129" s="10">
        <f t="shared" si="66"/>
        <v>39612</v>
      </c>
      <c r="J129" s="10">
        <f t="shared" si="66"/>
        <v>0</v>
      </c>
      <c r="K129" s="10">
        <f t="shared" si="66"/>
        <v>0</v>
      </c>
      <c r="L129" s="125"/>
      <c r="M129" s="127"/>
    </row>
    <row r="130" spans="1:13" ht="33.75" x14ac:dyDescent="0.2">
      <c r="A130" s="127"/>
      <c r="B130" s="128"/>
      <c r="C130" s="127"/>
      <c r="D130" s="12" t="s">
        <v>110</v>
      </c>
      <c r="E130" s="10">
        <f t="shared" si="66"/>
        <v>4851</v>
      </c>
      <c r="F130" s="10">
        <f t="shared" si="66"/>
        <v>15218.2</v>
      </c>
      <c r="G130" s="10">
        <f t="shared" si="66"/>
        <v>0</v>
      </c>
      <c r="H130" s="10">
        <f t="shared" si="66"/>
        <v>15218.2</v>
      </c>
      <c r="I130" s="10">
        <f t="shared" si="66"/>
        <v>0</v>
      </c>
      <c r="J130" s="10">
        <f t="shared" si="66"/>
        <v>0</v>
      </c>
      <c r="K130" s="10">
        <f t="shared" si="66"/>
        <v>0</v>
      </c>
      <c r="L130" s="125"/>
      <c r="M130" s="127"/>
    </row>
    <row r="131" spans="1:13" ht="22.5" x14ac:dyDescent="0.2">
      <c r="A131" s="127"/>
      <c r="B131" s="128"/>
      <c r="C131" s="127"/>
      <c r="D131" s="12" t="s">
        <v>81</v>
      </c>
      <c r="E131" s="10">
        <f t="shared" si="66"/>
        <v>0</v>
      </c>
      <c r="F131" s="10">
        <f t="shared" si="66"/>
        <v>0</v>
      </c>
      <c r="G131" s="10">
        <f t="shared" si="66"/>
        <v>0</v>
      </c>
      <c r="H131" s="10">
        <f t="shared" si="66"/>
        <v>0</v>
      </c>
      <c r="I131" s="10">
        <f t="shared" si="66"/>
        <v>0</v>
      </c>
      <c r="J131" s="10">
        <f t="shared" si="66"/>
        <v>0</v>
      </c>
      <c r="K131" s="10">
        <f t="shared" si="66"/>
        <v>0</v>
      </c>
      <c r="L131" s="125"/>
      <c r="M131" s="127"/>
    </row>
  </sheetData>
  <mergeCells count="209">
    <mergeCell ref="A127:A131"/>
    <mergeCell ref="B127:B131"/>
    <mergeCell ref="C127:C131"/>
    <mergeCell ref="L127:L131"/>
    <mergeCell ref="M127:M131"/>
    <mergeCell ref="B11:B12"/>
    <mergeCell ref="A103:A107"/>
    <mergeCell ref="B103:B107"/>
    <mergeCell ref="C103:C107"/>
    <mergeCell ref="A108:A110"/>
    <mergeCell ref="B108:B110"/>
    <mergeCell ref="C108:C110"/>
    <mergeCell ref="L93:L95"/>
    <mergeCell ref="M93:M95"/>
    <mergeCell ref="L96:L99"/>
    <mergeCell ref="M96:M99"/>
    <mergeCell ref="L100:L102"/>
    <mergeCell ref="M100:M102"/>
    <mergeCell ref="M103:M107"/>
    <mergeCell ref="L104:L105"/>
    <mergeCell ref="L106:L107"/>
    <mergeCell ref="L108:L110"/>
    <mergeCell ref="M108:M110"/>
    <mergeCell ref="A93:A95"/>
    <mergeCell ref="B93:B95"/>
    <mergeCell ref="C93:C95"/>
    <mergeCell ref="A96:A99"/>
    <mergeCell ref="B96:B99"/>
    <mergeCell ref="C96:C99"/>
    <mergeCell ref="A100:A102"/>
    <mergeCell ref="B100:B102"/>
    <mergeCell ref="C100:C102"/>
    <mergeCell ref="A8:L8"/>
    <mergeCell ref="A10:M10"/>
    <mergeCell ref="A11:A12"/>
    <mergeCell ref="D11:D12"/>
    <mergeCell ref="E11:E12"/>
    <mergeCell ref="G11:K11"/>
    <mergeCell ref="L11:L12"/>
    <mergeCell ref="M11:M12"/>
    <mergeCell ref="A15:A17"/>
    <mergeCell ref="B15:B17"/>
    <mergeCell ref="C15:C17"/>
    <mergeCell ref="E15:K17"/>
    <mergeCell ref="L15:L17"/>
    <mergeCell ref="M15:M17"/>
    <mergeCell ref="B14:M14"/>
    <mergeCell ref="A18:A20"/>
    <mergeCell ref="B18:B20"/>
    <mergeCell ref="C18:C20"/>
    <mergeCell ref="E18:K20"/>
    <mergeCell ref="L18:L20"/>
    <mergeCell ref="M18:M20"/>
    <mergeCell ref="A27:A29"/>
    <mergeCell ref="A49:A53"/>
    <mergeCell ref="B49:B53"/>
    <mergeCell ref="C49:C53"/>
    <mergeCell ref="L49:L53"/>
    <mergeCell ref="M49:M53"/>
    <mergeCell ref="B27:B29"/>
    <mergeCell ref="C27:C29"/>
    <mergeCell ref="L27:L29"/>
    <mergeCell ref="M27:M29"/>
    <mergeCell ref="A30:A32"/>
    <mergeCell ref="B30:B32"/>
    <mergeCell ref="C30:C32"/>
    <mergeCell ref="L30:L32"/>
    <mergeCell ref="M30:M32"/>
    <mergeCell ref="B40:B42"/>
    <mergeCell ref="C40:C42"/>
    <mergeCell ref="L40:L42"/>
    <mergeCell ref="A21:A23"/>
    <mergeCell ref="M67:M68"/>
    <mergeCell ref="A69:A70"/>
    <mergeCell ref="B69:B70"/>
    <mergeCell ref="C69:C70"/>
    <mergeCell ref="L69:L70"/>
    <mergeCell ref="A75:A76"/>
    <mergeCell ref="B75:B76"/>
    <mergeCell ref="C75:C76"/>
    <mergeCell ref="L75:L76"/>
    <mergeCell ref="M75:M76"/>
    <mergeCell ref="A73:A74"/>
    <mergeCell ref="B73:B74"/>
    <mergeCell ref="C73:C74"/>
    <mergeCell ref="L73:L74"/>
    <mergeCell ref="B21:B23"/>
    <mergeCell ref="C21:C23"/>
    <mergeCell ref="E21:K23"/>
    <mergeCell ref="L21:L23"/>
    <mergeCell ref="M21:M23"/>
    <mergeCell ref="A24:A26"/>
    <mergeCell ref="B24:B26"/>
    <mergeCell ref="C24:C26"/>
    <mergeCell ref="L24:L26"/>
    <mergeCell ref="M24:M26"/>
    <mergeCell ref="M40:M42"/>
    <mergeCell ref="A33:A34"/>
    <mergeCell ref="B33:B34"/>
    <mergeCell ref="C33:C34"/>
    <mergeCell ref="A43:A45"/>
    <mergeCell ref="B43:B45"/>
    <mergeCell ref="C43:C45"/>
    <mergeCell ref="L43:L45"/>
    <mergeCell ref="M43:M45"/>
    <mergeCell ref="L33:L34"/>
    <mergeCell ref="M33:M34"/>
    <mergeCell ref="A35:A36"/>
    <mergeCell ref="B35:B36"/>
    <mergeCell ref="C35:C36"/>
    <mergeCell ref="L35:L36"/>
    <mergeCell ref="M35:M36"/>
    <mergeCell ref="A40:A42"/>
    <mergeCell ref="A37:A39"/>
    <mergeCell ref="B37:B39"/>
    <mergeCell ref="C37:C39"/>
    <mergeCell ref="L37:L39"/>
    <mergeCell ref="M37:M39"/>
    <mergeCell ref="C63:C64"/>
    <mergeCell ref="L63:L64"/>
    <mergeCell ref="M63:M64"/>
    <mergeCell ref="M79:M80"/>
    <mergeCell ref="A46:A48"/>
    <mergeCell ref="B46:B48"/>
    <mergeCell ref="C46:C48"/>
    <mergeCell ref="L46:L48"/>
    <mergeCell ref="M46:M48"/>
    <mergeCell ref="A55:A57"/>
    <mergeCell ref="B55:B57"/>
    <mergeCell ref="C55:C57"/>
    <mergeCell ref="L55:L57"/>
    <mergeCell ref="M55:M57"/>
    <mergeCell ref="B54:M54"/>
    <mergeCell ref="A65:A66"/>
    <mergeCell ref="B65:B66"/>
    <mergeCell ref="C65:C66"/>
    <mergeCell ref="L65:L66"/>
    <mergeCell ref="M65:M66"/>
    <mergeCell ref="A67:A68"/>
    <mergeCell ref="B67:B68"/>
    <mergeCell ref="C67:C68"/>
    <mergeCell ref="L67:L68"/>
    <mergeCell ref="L77:L78"/>
    <mergeCell ref="M77:M78"/>
    <mergeCell ref="A79:A80"/>
    <mergeCell ref="B79:B80"/>
    <mergeCell ref="C79:C80"/>
    <mergeCell ref="L79:L80"/>
    <mergeCell ref="A58:A60"/>
    <mergeCell ref="B58:B60"/>
    <mergeCell ref="C58:C60"/>
    <mergeCell ref="L58:L60"/>
    <mergeCell ref="M58:M60"/>
    <mergeCell ref="M69:M70"/>
    <mergeCell ref="A71:A72"/>
    <mergeCell ref="B71:B72"/>
    <mergeCell ref="C71:C72"/>
    <mergeCell ref="L71:L72"/>
    <mergeCell ref="M71:M72"/>
    <mergeCell ref="A61:A62"/>
    <mergeCell ref="B61:B62"/>
    <mergeCell ref="C61:C62"/>
    <mergeCell ref="L61:L62"/>
    <mergeCell ref="M61:M62"/>
    <mergeCell ref="A63:A64"/>
    <mergeCell ref="B63:B64"/>
    <mergeCell ref="A87:A89"/>
    <mergeCell ref="B87:B89"/>
    <mergeCell ref="C87:C89"/>
    <mergeCell ref="L87:L89"/>
    <mergeCell ref="M87:M89"/>
    <mergeCell ref="A90:A92"/>
    <mergeCell ref="B90:B92"/>
    <mergeCell ref="C90:C92"/>
    <mergeCell ref="M73:M74"/>
    <mergeCell ref="L90:L92"/>
    <mergeCell ref="M90:M92"/>
    <mergeCell ref="A81:A82"/>
    <mergeCell ref="B81:B82"/>
    <mergeCell ref="C81:C82"/>
    <mergeCell ref="L81:L82"/>
    <mergeCell ref="M81:M82"/>
    <mergeCell ref="A83:A86"/>
    <mergeCell ref="B83:B86"/>
    <mergeCell ref="C83:C86"/>
    <mergeCell ref="L83:L86"/>
    <mergeCell ref="M83:M86"/>
    <mergeCell ref="A77:A78"/>
    <mergeCell ref="B77:B78"/>
    <mergeCell ref="C77:C78"/>
    <mergeCell ref="A111:A113"/>
    <mergeCell ref="B111:B113"/>
    <mergeCell ref="C111:C113"/>
    <mergeCell ref="L111:L113"/>
    <mergeCell ref="M111:M113"/>
    <mergeCell ref="A114:A117"/>
    <mergeCell ref="B114:B117"/>
    <mergeCell ref="C114:C117"/>
    <mergeCell ref="L114:L117"/>
    <mergeCell ref="M114:M117"/>
    <mergeCell ref="A118:A121"/>
    <mergeCell ref="B118:B121"/>
    <mergeCell ref="C118:C121"/>
    <mergeCell ref="L118:L121"/>
    <mergeCell ref="A122:A126"/>
    <mergeCell ref="B122:B126"/>
    <mergeCell ref="C122:C126"/>
    <mergeCell ref="L122:L126"/>
    <mergeCell ref="M122:M126"/>
  </mergeCells>
  <phoneticPr fontId="0" type="noConversion"/>
  <pageMargins left="0" right="0" top="0" bottom="0" header="0.51181102362204722" footer="0.51181102362204722"/>
  <pageSetup paperSize="9" scale="80" fitToHeight="100" orientation="landscape" r:id="rId1"/>
  <headerFooter alignWithMargins="0"/>
  <rowBreaks count="1" manualBreakCount="1">
    <brk id="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 </vt:lpstr>
      <vt:lpstr>Приложение 2</vt:lpstr>
      <vt:lpstr>Приложение 3</vt:lpstr>
      <vt:lpstr>Приложение 4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2020-06-01T11:41:50Z</cp:lastPrinted>
  <dcterms:created xsi:type="dcterms:W3CDTF">1996-10-08T23:32:33Z</dcterms:created>
  <dcterms:modified xsi:type="dcterms:W3CDTF">2020-06-09T07:10:14Z</dcterms:modified>
</cp:coreProperties>
</file>