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5" windowWidth="28800" windowHeight="16245"/>
  </bookViews>
  <sheets>
    <sheet name="Приложение 5" sheetId="1" r:id="rId1"/>
  </sheets>
  <definedNames>
    <definedName name="_xlnm.Print_Area" localSheetId="0">'Приложение 5'!$A$1:$M$69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" i="1" l="1"/>
  <c r="G49" i="1"/>
  <c r="J66" i="1" l="1"/>
  <c r="I66" i="1"/>
  <c r="H66" i="1"/>
  <c r="G66" i="1"/>
  <c r="J47" i="1"/>
  <c r="I47" i="1"/>
  <c r="I46" i="1" s="1"/>
  <c r="H47" i="1"/>
  <c r="H46" i="1" s="1"/>
  <c r="G47" i="1"/>
  <c r="F33" i="1"/>
  <c r="F47" i="1" s="1"/>
  <c r="J10" i="1"/>
  <c r="J48" i="1" s="1"/>
  <c r="J67" i="1" s="1"/>
  <c r="J11" i="1"/>
  <c r="J64" i="1"/>
  <c r="I48" i="1"/>
  <c r="I67" i="1" s="1"/>
  <c r="I49" i="1"/>
  <c r="I60" i="1"/>
  <c r="I64" i="1" s="1"/>
  <c r="I68" i="1" s="1"/>
  <c r="H48" i="1"/>
  <c r="H67" i="1" s="1"/>
  <c r="H49" i="1"/>
  <c r="H60" i="1"/>
  <c r="H64" i="1" s="1"/>
  <c r="H68" i="1" s="1"/>
  <c r="G34" i="1"/>
  <c r="G32" i="1" s="1"/>
  <c r="F32" i="1" s="1"/>
  <c r="G48" i="1"/>
  <c r="G67" i="1" s="1"/>
  <c r="G11" i="1"/>
  <c r="G60" i="1"/>
  <c r="G59" i="1" s="1"/>
  <c r="F10" i="1"/>
  <c r="F41" i="1"/>
  <c r="F35" i="1"/>
  <c r="F42" i="1"/>
  <c r="F29" i="1"/>
  <c r="F25" i="1"/>
  <c r="F50" i="1" s="1"/>
  <c r="F69" i="1" s="1"/>
  <c r="G38" i="1"/>
  <c r="G36" i="1" s="1"/>
  <c r="F36" i="1" s="1"/>
  <c r="H32" i="1"/>
  <c r="I32" i="1"/>
  <c r="J32" i="1"/>
  <c r="K32" i="1"/>
  <c r="J13" i="1"/>
  <c r="F13" i="1" s="1"/>
  <c r="J14" i="1"/>
  <c r="I9" i="1"/>
  <c r="H9" i="1"/>
  <c r="K9" i="1"/>
  <c r="K49" i="1"/>
  <c r="K68" i="1" s="1"/>
  <c r="K48" i="1"/>
  <c r="K67" i="1" s="1"/>
  <c r="K65" i="1" s="1"/>
  <c r="F17" i="1"/>
  <c r="F16" i="1"/>
  <c r="K15" i="1"/>
  <c r="J15" i="1"/>
  <c r="I15" i="1"/>
  <c r="H15" i="1"/>
  <c r="G15" i="1"/>
  <c r="F15" i="1" s="1"/>
  <c r="K57" i="1"/>
  <c r="J57" i="1"/>
  <c r="I57" i="1"/>
  <c r="H57" i="1"/>
  <c r="G57" i="1"/>
  <c r="F57" i="1"/>
  <c r="E57" i="1"/>
  <c r="K56" i="1"/>
  <c r="J56" i="1"/>
  <c r="I56" i="1"/>
  <c r="H56" i="1"/>
  <c r="G56" i="1"/>
  <c r="F56" i="1"/>
  <c r="E56" i="1"/>
  <c r="K50" i="1"/>
  <c r="J50" i="1"/>
  <c r="I50" i="1"/>
  <c r="H50" i="1"/>
  <c r="G50" i="1"/>
  <c r="G69" i="1"/>
  <c r="H69" i="1"/>
  <c r="J69" i="1"/>
  <c r="F28" i="1"/>
  <c r="F30" i="1"/>
  <c r="F31" i="1"/>
  <c r="F24" i="1"/>
  <c r="F27" i="1"/>
  <c r="F26" i="1"/>
  <c r="I69" i="1"/>
  <c r="E32" i="1"/>
  <c r="E36" i="1"/>
  <c r="E50" i="1"/>
  <c r="E49" i="1"/>
  <c r="E48" i="1"/>
  <c r="F45" i="1"/>
  <c r="F44" i="1"/>
  <c r="F40" i="1"/>
  <c r="K69" i="1"/>
  <c r="F14" i="1"/>
  <c r="G43" i="1"/>
  <c r="H43" i="1"/>
  <c r="I43" i="1"/>
  <c r="G40" i="1"/>
  <c r="I40" i="1"/>
  <c r="H40" i="1"/>
  <c r="H12" i="1"/>
  <c r="I12" i="1"/>
  <c r="K12" i="1"/>
  <c r="G12" i="1"/>
  <c r="F39" i="1"/>
  <c r="H36" i="1"/>
  <c r="I36" i="1"/>
  <c r="J36" i="1"/>
  <c r="K36" i="1"/>
  <c r="F38" i="1"/>
  <c r="K64" i="1"/>
  <c r="E64" i="1"/>
  <c r="J63" i="1"/>
  <c r="K63" i="1"/>
  <c r="E63" i="1"/>
  <c r="G61" i="1"/>
  <c r="F61" i="1" s="1"/>
  <c r="I61" i="1"/>
  <c r="H61" i="1"/>
  <c r="F62" i="1"/>
  <c r="H59" i="1"/>
  <c r="H63" i="1" s="1"/>
  <c r="F43" i="1"/>
  <c r="J12" i="1"/>
  <c r="F12" i="1"/>
  <c r="E46" i="1" l="1"/>
  <c r="F11" i="1"/>
  <c r="G9" i="1"/>
  <c r="F9" i="1" s="1"/>
  <c r="G46" i="1"/>
  <c r="G63" i="1"/>
  <c r="J65" i="1"/>
  <c r="H65" i="1"/>
  <c r="J46" i="1"/>
  <c r="I65" i="1"/>
  <c r="F34" i="1"/>
  <c r="F48" i="1" s="1"/>
  <c r="K46" i="1"/>
  <c r="F60" i="1"/>
  <c r="F64" i="1" s="1"/>
  <c r="G64" i="1"/>
  <c r="G68" i="1" s="1"/>
  <c r="G65" i="1" s="1"/>
  <c r="J49" i="1"/>
  <c r="J68" i="1" s="1"/>
  <c r="I59" i="1"/>
  <c r="I63" i="1" s="1"/>
  <c r="J9" i="1"/>
  <c r="F66" i="1"/>
  <c r="F68" i="1" l="1"/>
  <c r="F65" i="1" s="1"/>
  <c r="F67" i="1"/>
  <c r="F46" i="1"/>
  <c r="F59" i="1"/>
  <c r="F63" i="1" s="1"/>
</calcChain>
</file>

<file path=xl/sharedStrings.xml><?xml version="1.0" encoding="utf-8"?>
<sst xmlns="http://schemas.openxmlformats.org/spreadsheetml/2006/main" count="142" uniqueCount="74">
  <si>
    <t>№ п/п</t>
  </si>
  <si>
    <t>Срок исполнения мероприятия</t>
  </si>
  <si>
    <t>Источники финансирования</t>
  </si>
  <si>
    <t xml:space="preserve">Всего,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</si>
  <si>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</si>
  <si>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</si>
  <si>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Результаты выполнения мероприятия подпрограммы</t>
  </si>
  <si>
    <t>Итого</t>
  </si>
  <si>
    <t xml:space="preserve">Средства бюджета городского округа Домодедово   </t>
  </si>
  <si>
    <t xml:space="preserve">Перечень мероприятий муниципальной программы городского округа Домодедово </t>
  </si>
  <si>
    <t>Мероприятия подпрограммы</t>
  </si>
  <si>
    <t>2</t>
  </si>
  <si>
    <t>2.1</t>
  </si>
  <si>
    <t>Объем финансирования мероприятия в году, предшествующему году начала реализации муниципальной программы               (тыс. руб.)</t>
  </si>
  <si>
    <t>Управления строительства и городской инфраструктуры</t>
  </si>
  <si>
    <t>1</t>
  </si>
  <si>
    <t>1.1</t>
  </si>
  <si>
    <t>2020-2024</t>
  </si>
  <si>
    <t>Средства бюджета Московской области</t>
  </si>
  <si>
    <t>1.</t>
  </si>
  <si>
    <t>МКУ «Управление капитального строительства»</t>
  </si>
  <si>
    <t xml:space="preserve"> 2020 год</t>
  </si>
  <si>
    <t xml:space="preserve"> 2021 год</t>
  </si>
  <si>
    <t xml:space="preserve"> 2022 год</t>
  </si>
  <si>
    <t xml:space="preserve"> 2023 год</t>
  </si>
  <si>
    <t xml:space="preserve"> 2024 год</t>
  </si>
  <si>
    <t>Основное мероприятие 1 Создание условий для реализации полномочий органов местного самоуправления</t>
  </si>
  <si>
    <t>"Строительство объектов социальной инфраструктуры"</t>
  </si>
  <si>
    <t>Мероприятие 1.1. Проектирование и строительство дошкольных образовательных организаций</t>
  </si>
  <si>
    <t xml:space="preserve">Мероприятие 6.1. Строительство (реконструкция) объектов общего образования за счет внебюджетных источников
</t>
  </si>
  <si>
    <t>Основное мероприятие Р2. Федеральный проект «Содействие занятости женщин – создание условий дошкольного образования для детей в возрасте до трех лет»</t>
  </si>
  <si>
    <t>Мероприятие Р2.1. 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</si>
  <si>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итого</t>
  </si>
  <si>
    <t>Внебюджетные источники</t>
  </si>
  <si>
    <t>Итого:</t>
  </si>
  <si>
    <t xml:space="preserve">Средства бюджета Московской области </t>
  </si>
  <si>
    <t xml:space="preserve">Средства бюджета городского округа Домодедово </t>
  </si>
  <si>
    <t>3.1</t>
  </si>
  <si>
    <t>3</t>
  </si>
  <si>
    <t>4</t>
  </si>
  <si>
    <t>4.1</t>
  </si>
  <si>
    <t>Основное мероприятие Е1 Федеральный проект "Современная школа"</t>
  </si>
  <si>
    <t>Основное мероприятие 1. Организация строительства (реконструкции) объектов дошкольного образования</t>
  </si>
  <si>
    <t>Основное мероприятие 6. Организация строительства (реконструкции) объектов общего образования за счет внебюджетных источников</t>
  </si>
  <si>
    <t xml:space="preserve">Мероприятие 1  Расходы на обеспечение деятельности (оказания услуг) муниципальных учереждений в сфере строительства
</t>
  </si>
  <si>
    <t xml:space="preserve">Количество введенных в эксплуатацию объектов дошкольного образования за счет бюджетных средств к 2024 году 2 ед.
</t>
  </si>
  <si>
    <t xml:space="preserve">Количество введенных в эксплуатацию объектов дошкольного образования к 2024 году 1 ед.
</t>
  </si>
  <si>
    <t>Количество введенных в эксплуатацию объектов общего образования за счет бюджетных средств к 2024 году 2 ед.</t>
  </si>
  <si>
    <t>Всего по программе:</t>
  </si>
  <si>
    <t>2020-2023</t>
  </si>
  <si>
    <t>Основное мероприятие 5. Организация строительства (реконструкции) объектов дошкольного образования за счет внебюджетных источников</t>
  </si>
  <si>
    <t xml:space="preserve">Количество введенных в эксплуатацию объектов дошкольного образования, - 2 ед. 
</t>
  </si>
  <si>
    <t>Мероприятие 5.1. Строительство  (реконструкция) объектов дошкольного образования за счет внебюджетных источников</t>
  </si>
  <si>
    <t>5</t>
  </si>
  <si>
    <t>5.1</t>
  </si>
  <si>
    <t xml:space="preserve">  Подпрограмма 3 "Строительство (реконструкция) объектов образования" </t>
  </si>
  <si>
    <t>Итого по подпрограмме 3:</t>
  </si>
  <si>
    <t xml:space="preserve">  Подпрограмма 7 "Обеспечивающая подпрограмма" </t>
  </si>
  <si>
    <t>Итого по подпрограмме 7:</t>
  </si>
  <si>
    <t xml:space="preserve">Средства федерального бюджета </t>
  </si>
  <si>
    <t xml:space="preserve">Основное мероприятие 02.
Организация строительства (реконструкции) объектов физической культуры и спорта за счет внебюджетных источников
</t>
  </si>
  <si>
    <t xml:space="preserve">Количество введенных в эксплуатацию объектов физической культуры и спорта за счет внебюджетных источников к 2024 году 0 ед.
</t>
  </si>
  <si>
    <t xml:space="preserve">Мероприятие 2.1.
Строительство (реконструкция) объектов физической культуры и спорта за счет внебюджетных источников
</t>
  </si>
  <si>
    <t>Итого по подпрограмме V:</t>
  </si>
  <si>
    <t xml:space="preserve">  Подпрограмма 5 "Строительство (реконструкция) объектов физической культуры и спорта" </t>
  </si>
  <si>
    <t>Мероприятие 1.3 Строительство (реконструкция) объектов дошкольного образования за счет средств бюджетов муниципальных образований Московской области</t>
  </si>
  <si>
    <t>Мероприятие Е1.2 Капитальные вложения в объекты общего образования</t>
  </si>
  <si>
    <t>1.2</t>
  </si>
  <si>
    <t>Количество введенных в эксплуатацию объектов общего образования к 2024 году 1 ед.</t>
  </si>
  <si>
    <t>Основное мероприятие 2. Организация строительства (реконструкции) объектов общего образования</t>
  </si>
  <si>
    <t>6</t>
  </si>
  <si>
    <t>6.1</t>
  </si>
  <si>
    <t xml:space="preserve">Мероприятие 2.2. Строительство (реконструкция) объектов общего образования за счет средств бюджетов муниципальных образований Московской области </t>
  </si>
  <si>
    <t xml:space="preserve"> Приложение № 4 к муниципальной программе городского округа Домодедово «Строительство объектов социальной инфраструктуры» Утвержденной постановлением Администрации городcкого округа Домодедово № 1447 от 14.07.2020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</si>
</sst>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\ _₽_-;\-* #,##0.0\ _₽_-;_-* &quot;-&quot;?\ _₽_-;_-@_-"/>
  </numFmts>
  <fonts count="10" x14ac:knownFonts="1">
    <font>
      <sz val="10"/>
      <name val="Arial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3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3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/>
    <xf numFmtId="0" fontId="0" fillId="0" borderId="11" xfId="0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0" fillId="0" borderId="8" xfId="0" applyFill="1" applyBorder="1" applyAlignment="1"/>
    <xf numFmtId="0" fontId="6" fillId="0" borderId="13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13" xfId="0" applyFill="1" applyBorder="1" applyAlignment="1"/>
    <xf numFmtId="0" fontId="0" fillId="0" borderId="10" xfId="0" applyFill="1" applyBorder="1" applyAlignment="1"/>
    <xf numFmtId="0" fontId="6" fillId="0" borderId="5" xfId="0" applyFont="1" applyFill="1" applyBorder="1" applyAlignment="1">
      <alignment vertical="top" wrapText="1"/>
    </xf>
    <xf numFmtId="0" fontId="0" fillId="0" borderId="12" xfId="0" applyFill="1" applyBorder="1" applyAlignment="1"/>
    <xf numFmtId="0" fontId="7" fillId="0" borderId="7" xfId="0" applyFont="1" applyFill="1" applyBorder="1" applyAlignment="1"/>
    <xf numFmtId="0" fontId="6" fillId="0" borderId="5" xfId="0" applyFont="1" applyFill="1" applyBorder="1" applyAlignment="1">
      <alignment wrapText="1"/>
    </xf>
    <xf numFmtId="0" fontId="6" fillId="0" borderId="7" xfId="0" applyFont="1" applyFill="1" applyBorder="1" applyAlignment="1"/>
    <xf numFmtId="0" fontId="0" fillId="0" borderId="1" xfId="0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 wrapText="1"/>
    </xf>
    <xf numFmtId="49" fontId="0" fillId="0" borderId="4" xfId="0" applyNumberForma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3" fillId="0" borderId="5" xfId="0" applyFont="1" applyFill="1" applyBorder="1" applyAlignment="1">
      <alignment wrapText="1"/>
    </xf>
    <xf numFmtId="0" fontId="3" fillId="0" borderId="7" xfId="0" applyFont="1" applyFill="1" applyBorder="1" applyAlignment="1"/>
    <xf numFmtId="0" fontId="3" fillId="0" borderId="5" xfId="0" applyFont="1" applyFill="1" applyBorder="1" applyAlignment="1">
      <alignment vertical="top" wrapText="1"/>
    </xf>
    <xf numFmtId="0" fontId="0" fillId="0" borderId="7" xfId="0" applyFill="1" applyBorder="1" applyAlignment="1"/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49" fontId="6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114" zoomScaleNormal="114" workbookViewId="0">
      <selection activeCell="L9" sqref="L9:L39"/>
    </sheetView>
  </sheetViews>
  <sheetFormatPr defaultColWidth="8.85546875" defaultRowHeight="12.75" x14ac:dyDescent="0.2"/>
  <cols>
    <col min="1" max="1" width="6.42578125" style="3" bestFit="1" customWidth="1"/>
    <col min="2" max="2" width="31" style="4" customWidth="1"/>
    <col min="3" max="3" width="9.7109375" style="4" customWidth="1"/>
    <col min="4" max="4" width="21.85546875" style="4" customWidth="1"/>
    <col min="5" max="5" width="14.42578125" style="4" customWidth="1"/>
    <col min="6" max="6" width="11.7109375" style="4" customWidth="1"/>
    <col min="7" max="7" width="11.140625" style="4" customWidth="1"/>
    <col min="8" max="8" width="11.42578125" style="4" customWidth="1"/>
    <col min="9" max="10" width="11.28515625" style="4" customWidth="1"/>
    <col min="11" max="11" width="10.42578125" style="4" customWidth="1"/>
    <col min="12" max="12" width="12.42578125" style="4" customWidth="1"/>
    <col min="13" max="13" width="20.140625" style="4" customWidth="1"/>
    <col min="14" max="14" width="22.7109375" style="4" customWidth="1"/>
    <col min="15" max="16384" width="8.85546875" style="4"/>
  </cols>
  <sheetData>
    <row r="1" spans="1:13" ht="12.75" customHeight="1" x14ac:dyDescent="0.2">
      <c r="E1" s="5"/>
      <c r="F1" s="5"/>
      <c r="G1" s="5"/>
      <c r="H1" s="5"/>
      <c r="I1" s="5"/>
      <c r="J1" s="30" t="s">
        <v>73</v>
      </c>
      <c r="K1" s="31"/>
      <c r="L1" s="31"/>
      <c r="M1" s="31"/>
    </row>
    <row r="2" spans="1:13" s="27" customFormat="1" x14ac:dyDescent="0.2">
      <c r="A2" s="33" t="s">
        <v>9</v>
      </c>
      <c r="B2" s="34"/>
      <c r="C2" s="34"/>
      <c r="D2" s="34"/>
      <c r="E2" s="34"/>
      <c r="F2" s="34"/>
      <c r="G2" s="34"/>
      <c r="H2" s="34"/>
      <c r="I2" s="34"/>
      <c r="J2" s="31"/>
      <c r="K2" s="31"/>
      <c r="L2" s="31"/>
      <c r="M2" s="31"/>
    </row>
    <row r="3" spans="1:13" s="27" customFormat="1" x14ac:dyDescent="0.2">
      <c r="A3" s="33" t="s">
        <v>27</v>
      </c>
      <c r="B3" s="34"/>
      <c r="C3" s="34"/>
      <c r="D3" s="34"/>
      <c r="E3" s="34"/>
      <c r="F3" s="34"/>
      <c r="G3" s="34"/>
      <c r="H3" s="34"/>
      <c r="I3" s="34"/>
      <c r="J3" s="31"/>
      <c r="K3" s="31"/>
      <c r="L3" s="31"/>
      <c r="M3" s="31"/>
    </row>
    <row r="4" spans="1:13" s="27" customFormat="1" ht="15.75" x14ac:dyDescent="0.2">
      <c r="A4" s="20"/>
      <c r="B4" s="20"/>
      <c r="C4" s="20"/>
      <c r="D4" s="20"/>
      <c r="E4" s="20"/>
      <c r="F4" s="20"/>
      <c r="G4" s="20"/>
      <c r="H4" s="20"/>
      <c r="I4" s="20"/>
      <c r="J4" s="32"/>
      <c r="K4" s="32"/>
      <c r="L4" s="32"/>
      <c r="M4" s="32"/>
    </row>
    <row r="5" spans="1:13" ht="15" customHeight="1" x14ac:dyDescent="0.2">
      <c r="A5" s="100" t="s">
        <v>0</v>
      </c>
      <c r="B5" s="94" t="s">
        <v>10</v>
      </c>
      <c r="C5" s="94" t="s">
        <v>1</v>
      </c>
      <c r="D5" s="94" t="s">
        <v>2</v>
      </c>
      <c r="E5" s="101" t="s">
        <v>13</v>
      </c>
      <c r="F5" s="94" t="s">
        <v>3</v>
      </c>
      <c r="G5" s="95" t="s">
        <v>4</v>
      </c>
      <c r="H5" s="96"/>
      <c r="I5" s="96"/>
      <c r="J5" s="96"/>
      <c r="K5" s="97"/>
      <c r="L5" s="94" t="s">
        <v>5</v>
      </c>
      <c r="M5" s="94" t="s">
        <v>6</v>
      </c>
    </row>
    <row r="6" spans="1:13" ht="86.25" customHeight="1" x14ac:dyDescent="0.2">
      <c r="A6" s="100"/>
      <c r="B6" s="94"/>
      <c r="C6" s="94"/>
      <c r="D6" s="94"/>
      <c r="E6" s="101"/>
      <c r="F6" s="94"/>
      <c r="G6" s="24" t="s">
        <v>21</v>
      </c>
      <c r="H6" s="24" t="s">
        <v>22</v>
      </c>
      <c r="I6" s="24" t="s">
        <v>23</v>
      </c>
      <c r="J6" s="24" t="s">
        <v>24</v>
      </c>
      <c r="K6" s="24" t="s">
        <v>25</v>
      </c>
      <c r="L6" s="94"/>
      <c r="M6" s="94"/>
    </row>
    <row r="7" spans="1:13" x14ac:dyDescent="0.2">
      <c r="A7" s="25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24">
        <v>13</v>
      </c>
    </row>
    <row r="8" spans="1:13" x14ac:dyDescent="0.2">
      <c r="A8" s="98" t="s">
        <v>55</v>
      </c>
      <c r="B8" s="98"/>
      <c r="C8" s="98"/>
      <c r="D8" s="99"/>
      <c r="E8" s="99"/>
      <c r="F8" s="99"/>
      <c r="G8" s="99"/>
      <c r="H8" s="99"/>
      <c r="I8" s="99"/>
      <c r="J8" s="99"/>
      <c r="K8" s="99"/>
      <c r="L8" s="98"/>
      <c r="M8" s="98"/>
    </row>
    <row r="9" spans="1:13" s="21" customFormat="1" ht="21.75" customHeight="1" x14ac:dyDescent="0.2">
      <c r="A9" s="35" t="s">
        <v>15</v>
      </c>
      <c r="B9" s="37" t="s">
        <v>42</v>
      </c>
      <c r="C9" s="49" t="s">
        <v>49</v>
      </c>
      <c r="D9" s="22" t="s">
        <v>32</v>
      </c>
      <c r="E9" s="1">
        <v>0</v>
      </c>
      <c r="F9" s="1">
        <f>SUM(G9:K9)</f>
        <v>454703.88</v>
      </c>
      <c r="G9" s="1">
        <f>SUM(G10:G11)</f>
        <v>2291.85</v>
      </c>
      <c r="H9" s="1">
        <f>SUM(H10:H11)</f>
        <v>29956.300000000003</v>
      </c>
      <c r="I9" s="1">
        <f>SUM(I10:I11)</f>
        <v>200279.27000000002</v>
      </c>
      <c r="J9" s="1">
        <f>SUM(J10:J11)</f>
        <v>222176.46000000002</v>
      </c>
      <c r="K9" s="1">
        <f>SUM(K10:K11)</f>
        <v>0</v>
      </c>
      <c r="L9" s="45" t="s">
        <v>14</v>
      </c>
      <c r="M9" s="55" t="s">
        <v>45</v>
      </c>
    </row>
    <row r="10" spans="1:13" s="21" customFormat="1" ht="29.25" customHeight="1" x14ac:dyDescent="0.2">
      <c r="A10" s="52"/>
      <c r="B10" s="53"/>
      <c r="C10" s="103"/>
      <c r="D10" s="22" t="s">
        <v>18</v>
      </c>
      <c r="E10" s="1">
        <v>0</v>
      </c>
      <c r="F10" s="1">
        <f t="shared" ref="F10:F11" si="0">SUM(G10:K10)</f>
        <v>296782.29000000004</v>
      </c>
      <c r="G10" s="1">
        <v>0</v>
      </c>
      <c r="H10" s="1">
        <v>19651.330000000002</v>
      </c>
      <c r="I10" s="1">
        <v>131383.20000000001</v>
      </c>
      <c r="J10" s="1">
        <f>74946.08+70801.68</f>
        <v>145747.76</v>
      </c>
      <c r="K10" s="1">
        <v>0</v>
      </c>
      <c r="L10" s="46"/>
      <c r="M10" s="56"/>
    </row>
    <row r="11" spans="1:13" s="21" customFormat="1" ht="38.25" x14ac:dyDescent="0.2">
      <c r="A11" s="36"/>
      <c r="B11" s="38"/>
      <c r="C11" s="51"/>
      <c r="D11" s="22" t="s">
        <v>8</v>
      </c>
      <c r="E11" s="1">
        <v>0</v>
      </c>
      <c r="F11" s="1">
        <f t="shared" si="0"/>
        <v>157921.59000000003</v>
      </c>
      <c r="G11" s="2">
        <f>G17</f>
        <v>2291.85</v>
      </c>
      <c r="H11" s="2">
        <v>10304.969999999999</v>
      </c>
      <c r="I11" s="2">
        <v>68896.070000000007</v>
      </c>
      <c r="J11" s="2">
        <f>39300.99+37127.71</f>
        <v>76428.7</v>
      </c>
      <c r="K11" s="2">
        <v>0</v>
      </c>
      <c r="L11" s="46"/>
      <c r="M11" s="42"/>
    </row>
    <row r="12" spans="1:13" s="21" customFormat="1" x14ac:dyDescent="0.2">
      <c r="A12" s="35" t="s">
        <v>16</v>
      </c>
      <c r="B12" s="37" t="s">
        <v>28</v>
      </c>
      <c r="C12" s="39" t="s">
        <v>49</v>
      </c>
      <c r="D12" s="22" t="s">
        <v>34</v>
      </c>
      <c r="E12" s="6">
        <v>0</v>
      </c>
      <c r="F12" s="1">
        <f>SUM(G12:K12)</f>
        <v>452412.03</v>
      </c>
      <c r="G12" s="1">
        <f>SUM(G13:G14)</f>
        <v>0</v>
      </c>
      <c r="H12" s="1">
        <f>SUM(H13:H14)</f>
        <v>29956.300000000003</v>
      </c>
      <c r="I12" s="1">
        <f>SUM(I13:I14)</f>
        <v>200279.27000000002</v>
      </c>
      <c r="J12" s="1">
        <f>SUM(J13:J14)</f>
        <v>222176.46000000002</v>
      </c>
      <c r="K12" s="1">
        <f>SUM(K13:K14)</f>
        <v>0</v>
      </c>
      <c r="L12" s="46"/>
      <c r="M12" s="55"/>
    </row>
    <row r="13" spans="1:13" s="21" customFormat="1" ht="26.25" customHeight="1" x14ac:dyDescent="0.2">
      <c r="A13" s="52"/>
      <c r="B13" s="53"/>
      <c r="C13" s="54"/>
      <c r="D13" s="22" t="s">
        <v>18</v>
      </c>
      <c r="E13" s="6">
        <v>0</v>
      </c>
      <c r="F13" s="1">
        <f t="shared" ref="F13:F25" si="1">SUM(G13:K13)</f>
        <v>296782.29000000004</v>
      </c>
      <c r="G13" s="1">
        <v>0</v>
      </c>
      <c r="H13" s="1">
        <v>19651.330000000002</v>
      </c>
      <c r="I13" s="1">
        <v>131383.20000000001</v>
      </c>
      <c r="J13" s="1">
        <f>74946.08+70801.68</f>
        <v>145747.76</v>
      </c>
      <c r="K13" s="1">
        <v>0</v>
      </c>
      <c r="L13" s="46"/>
      <c r="M13" s="56"/>
    </row>
    <row r="14" spans="1:13" s="21" customFormat="1" ht="36.75" customHeight="1" x14ac:dyDescent="0.2">
      <c r="A14" s="36"/>
      <c r="B14" s="38"/>
      <c r="C14" s="40"/>
      <c r="D14" s="22" t="s">
        <v>8</v>
      </c>
      <c r="E14" s="7">
        <v>0</v>
      </c>
      <c r="F14" s="1">
        <f t="shared" si="1"/>
        <v>155629.74</v>
      </c>
      <c r="G14" s="2">
        <v>0</v>
      </c>
      <c r="H14" s="2">
        <v>10304.969999999999</v>
      </c>
      <c r="I14" s="2">
        <v>68896.070000000007</v>
      </c>
      <c r="J14" s="2">
        <f>39300.99+37127.71</f>
        <v>76428.7</v>
      </c>
      <c r="K14" s="2">
        <v>0</v>
      </c>
      <c r="L14" s="46"/>
      <c r="M14" s="42"/>
    </row>
    <row r="15" spans="1:13" s="21" customFormat="1" x14ac:dyDescent="0.2">
      <c r="A15" s="35" t="s">
        <v>67</v>
      </c>
      <c r="B15" s="37" t="s">
        <v>65</v>
      </c>
      <c r="C15" s="39" t="s">
        <v>49</v>
      </c>
      <c r="D15" s="22" t="s">
        <v>34</v>
      </c>
      <c r="E15" s="6">
        <v>0</v>
      </c>
      <c r="F15" s="1">
        <f>SUM(G15:K15)</f>
        <v>2291.85</v>
      </c>
      <c r="G15" s="1">
        <f>SUM(G16:G17)</f>
        <v>2291.85</v>
      </c>
      <c r="H15" s="1">
        <f>SUM(H16:H17)</f>
        <v>0</v>
      </c>
      <c r="I15" s="1">
        <f>SUM(I16:I17)</f>
        <v>0</v>
      </c>
      <c r="J15" s="1">
        <f>SUM(J16:J17)</f>
        <v>0</v>
      </c>
      <c r="K15" s="1">
        <f>SUM(K16:K17)</f>
        <v>0</v>
      </c>
      <c r="L15" s="46"/>
      <c r="M15" s="55"/>
    </row>
    <row r="16" spans="1:13" s="21" customFormat="1" ht="26.25" customHeight="1" x14ac:dyDescent="0.2">
      <c r="A16" s="52"/>
      <c r="B16" s="53"/>
      <c r="C16" s="54"/>
      <c r="D16" s="22" t="s">
        <v>18</v>
      </c>
      <c r="E16" s="6">
        <v>0</v>
      </c>
      <c r="F16" s="1">
        <f t="shared" ref="F16:F17" si="2">SUM(G16:K16)</f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46"/>
      <c r="M16" s="56"/>
    </row>
    <row r="17" spans="1:13" s="21" customFormat="1" ht="36.75" customHeight="1" x14ac:dyDescent="0.2">
      <c r="A17" s="36"/>
      <c r="B17" s="38"/>
      <c r="C17" s="40"/>
      <c r="D17" s="22" t="s">
        <v>8</v>
      </c>
      <c r="E17" s="7">
        <v>0</v>
      </c>
      <c r="F17" s="1">
        <f t="shared" si="2"/>
        <v>2291.85</v>
      </c>
      <c r="G17" s="2">
        <v>2291.85</v>
      </c>
      <c r="H17" s="2">
        <v>0</v>
      </c>
      <c r="I17" s="2">
        <v>0</v>
      </c>
      <c r="J17" s="2">
        <v>0</v>
      </c>
      <c r="K17" s="2">
        <v>0</v>
      </c>
      <c r="L17" s="46"/>
      <c r="M17" s="42"/>
    </row>
    <row r="18" spans="1:13" s="28" customFormat="1" x14ac:dyDescent="0.2">
      <c r="A18" s="35" t="s">
        <v>11</v>
      </c>
      <c r="B18" s="37" t="s">
        <v>69</v>
      </c>
      <c r="C18" s="39">
        <v>2020</v>
      </c>
      <c r="D18" s="29" t="s">
        <v>34</v>
      </c>
      <c r="E18" s="7">
        <v>0</v>
      </c>
      <c r="F18" s="1">
        <v>14288</v>
      </c>
      <c r="G18" s="2">
        <v>14288</v>
      </c>
      <c r="H18" s="2">
        <v>0</v>
      </c>
      <c r="I18" s="2">
        <v>0</v>
      </c>
      <c r="J18" s="2">
        <v>0</v>
      </c>
      <c r="K18" s="2">
        <v>0</v>
      </c>
      <c r="L18" s="46"/>
      <c r="M18" s="59"/>
    </row>
    <row r="19" spans="1:13" s="28" customFormat="1" ht="25.5" x14ac:dyDescent="0.2">
      <c r="A19" s="52"/>
      <c r="B19" s="57"/>
      <c r="C19" s="54"/>
      <c r="D19" s="29" t="s">
        <v>18</v>
      </c>
      <c r="E19" s="7">
        <v>0</v>
      </c>
      <c r="F19" s="1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46"/>
      <c r="M19" s="60"/>
    </row>
    <row r="20" spans="1:13" s="28" customFormat="1" ht="38.25" x14ac:dyDescent="0.2">
      <c r="A20" s="36"/>
      <c r="B20" s="58"/>
      <c r="C20" s="40"/>
      <c r="D20" s="29" t="s">
        <v>8</v>
      </c>
      <c r="E20" s="7">
        <v>0</v>
      </c>
      <c r="F20" s="1">
        <v>14288</v>
      </c>
      <c r="G20" s="2">
        <v>14288</v>
      </c>
      <c r="H20" s="2">
        <v>0</v>
      </c>
      <c r="I20" s="2">
        <v>0</v>
      </c>
      <c r="J20" s="2">
        <v>0</v>
      </c>
      <c r="K20" s="2">
        <v>0</v>
      </c>
      <c r="L20" s="46"/>
      <c r="M20" s="61"/>
    </row>
    <row r="21" spans="1:13" s="28" customFormat="1" x14ac:dyDescent="0.2">
      <c r="A21" s="35" t="s">
        <v>12</v>
      </c>
      <c r="B21" s="37" t="s">
        <v>72</v>
      </c>
      <c r="C21" s="39">
        <v>2021</v>
      </c>
      <c r="D21" s="29" t="s">
        <v>34</v>
      </c>
      <c r="E21" s="7">
        <v>0</v>
      </c>
      <c r="F21" s="1">
        <v>14288</v>
      </c>
      <c r="G21" s="2">
        <v>14288</v>
      </c>
      <c r="H21" s="2">
        <v>0</v>
      </c>
      <c r="I21" s="2">
        <v>0</v>
      </c>
      <c r="J21" s="2">
        <v>0</v>
      </c>
      <c r="K21" s="2">
        <v>0</v>
      </c>
      <c r="L21" s="46"/>
      <c r="M21" s="64"/>
    </row>
    <row r="22" spans="1:13" s="28" customFormat="1" ht="25.5" x14ac:dyDescent="0.2">
      <c r="A22" s="62"/>
      <c r="B22" s="57"/>
      <c r="C22" s="54"/>
      <c r="D22" s="29" t="s">
        <v>18</v>
      </c>
      <c r="E22" s="7">
        <v>0</v>
      </c>
      <c r="F22" s="1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46"/>
      <c r="M22" s="60"/>
    </row>
    <row r="23" spans="1:13" s="28" customFormat="1" ht="38.25" x14ac:dyDescent="0.2">
      <c r="A23" s="63"/>
      <c r="B23" s="58"/>
      <c r="C23" s="40"/>
      <c r="D23" s="29" t="s">
        <v>8</v>
      </c>
      <c r="E23" s="7">
        <v>0</v>
      </c>
      <c r="F23" s="1">
        <v>14288</v>
      </c>
      <c r="G23" s="2">
        <v>14288</v>
      </c>
      <c r="H23" s="2">
        <v>0</v>
      </c>
      <c r="I23" s="2">
        <v>0</v>
      </c>
      <c r="J23" s="2">
        <v>0</v>
      </c>
      <c r="K23" s="2">
        <v>0</v>
      </c>
      <c r="L23" s="46"/>
      <c r="M23" s="61"/>
    </row>
    <row r="24" spans="1:13" s="21" customFormat="1" ht="24.75" customHeight="1" x14ac:dyDescent="0.2">
      <c r="A24" s="35" t="s">
        <v>38</v>
      </c>
      <c r="B24" s="37" t="s">
        <v>50</v>
      </c>
      <c r="C24" s="39" t="s">
        <v>49</v>
      </c>
      <c r="D24" s="22" t="s">
        <v>34</v>
      </c>
      <c r="E24" s="1">
        <v>0</v>
      </c>
      <c r="F24" s="1">
        <f t="shared" si="1"/>
        <v>490000</v>
      </c>
      <c r="G24" s="1">
        <v>125000</v>
      </c>
      <c r="H24" s="1">
        <v>125000</v>
      </c>
      <c r="I24" s="1">
        <v>120000</v>
      </c>
      <c r="J24" s="1">
        <v>120000</v>
      </c>
      <c r="K24" s="1">
        <v>0</v>
      </c>
      <c r="L24" s="46"/>
      <c r="M24" s="41" t="s">
        <v>51</v>
      </c>
    </row>
    <row r="25" spans="1:13" s="21" customFormat="1" ht="33" customHeight="1" x14ac:dyDescent="0.2">
      <c r="A25" s="36"/>
      <c r="B25" s="38"/>
      <c r="C25" s="40"/>
      <c r="D25" s="22" t="s">
        <v>33</v>
      </c>
      <c r="E25" s="2">
        <v>0</v>
      </c>
      <c r="F25" s="1">
        <f t="shared" si="1"/>
        <v>490000</v>
      </c>
      <c r="G25" s="1">
        <v>125000</v>
      </c>
      <c r="H25" s="1">
        <v>125000</v>
      </c>
      <c r="I25" s="1">
        <v>120000</v>
      </c>
      <c r="J25" s="1">
        <v>120000</v>
      </c>
      <c r="K25" s="2">
        <v>0</v>
      </c>
      <c r="L25" s="46"/>
      <c r="M25" s="42"/>
    </row>
    <row r="26" spans="1:13" s="21" customFormat="1" ht="27" customHeight="1" x14ac:dyDescent="0.2">
      <c r="A26" s="43" t="s">
        <v>37</v>
      </c>
      <c r="B26" s="37" t="s">
        <v>52</v>
      </c>
      <c r="C26" s="39" t="s">
        <v>49</v>
      </c>
      <c r="D26" s="22" t="s">
        <v>34</v>
      </c>
      <c r="E26" s="1">
        <v>0</v>
      </c>
      <c r="F26" s="1">
        <f>SUM(G26:K26)</f>
        <v>490000</v>
      </c>
      <c r="G26" s="1">
        <v>125000</v>
      </c>
      <c r="H26" s="1">
        <v>125000</v>
      </c>
      <c r="I26" s="1">
        <v>120000</v>
      </c>
      <c r="J26" s="1">
        <v>120000</v>
      </c>
      <c r="K26" s="1">
        <v>0</v>
      </c>
      <c r="L26" s="46"/>
      <c r="M26" s="37"/>
    </row>
    <row r="27" spans="1:13" s="21" customFormat="1" ht="27.75" customHeight="1" x14ac:dyDescent="0.2">
      <c r="A27" s="44"/>
      <c r="B27" s="38"/>
      <c r="C27" s="40"/>
      <c r="D27" s="22" t="s">
        <v>33</v>
      </c>
      <c r="E27" s="1">
        <v>0</v>
      </c>
      <c r="F27" s="1">
        <f>SUM(G27:K27)</f>
        <v>490000</v>
      </c>
      <c r="G27" s="1">
        <v>125000</v>
      </c>
      <c r="H27" s="1">
        <v>125000</v>
      </c>
      <c r="I27" s="1">
        <v>120000</v>
      </c>
      <c r="J27" s="1">
        <v>120000</v>
      </c>
      <c r="K27" s="1">
        <v>0</v>
      </c>
      <c r="L27" s="46"/>
      <c r="M27" s="38"/>
    </row>
    <row r="28" spans="1:13" s="21" customFormat="1" ht="21.75" customHeight="1" x14ac:dyDescent="0.2">
      <c r="A28" s="35" t="s">
        <v>39</v>
      </c>
      <c r="B28" s="37" t="s">
        <v>43</v>
      </c>
      <c r="C28" s="39" t="s">
        <v>17</v>
      </c>
      <c r="D28" s="22" t="s">
        <v>34</v>
      </c>
      <c r="E28" s="1">
        <v>0</v>
      </c>
      <c r="F28" s="1">
        <f t="shared" ref="F28:F31" si="3">SUM(G28:K28)</f>
        <v>950000</v>
      </c>
      <c r="G28" s="1">
        <v>0</v>
      </c>
      <c r="H28" s="2">
        <v>316600</v>
      </c>
      <c r="I28" s="2">
        <v>316600</v>
      </c>
      <c r="J28" s="2">
        <v>316800</v>
      </c>
      <c r="K28" s="1">
        <v>0</v>
      </c>
      <c r="L28" s="46"/>
      <c r="M28" s="41" t="s">
        <v>68</v>
      </c>
    </row>
    <row r="29" spans="1:13" s="21" customFormat="1" ht="32.25" customHeight="1" x14ac:dyDescent="0.2">
      <c r="A29" s="36"/>
      <c r="B29" s="38"/>
      <c r="C29" s="40"/>
      <c r="D29" s="22" t="s">
        <v>33</v>
      </c>
      <c r="E29" s="2">
        <v>0</v>
      </c>
      <c r="F29" s="1">
        <f t="shared" si="3"/>
        <v>950000</v>
      </c>
      <c r="G29" s="2">
        <v>0</v>
      </c>
      <c r="H29" s="2">
        <v>316600</v>
      </c>
      <c r="I29" s="2">
        <v>316600</v>
      </c>
      <c r="J29" s="2">
        <v>316800</v>
      </c>
      <c r="K29" s="2">
        <v>0</v>
      </c>
      <c r="L29" s="46"/>
      <c r="M29" s="42"/>
    </row>
    <row r="30" spans="1:13" s="21" customFormat="1" ht="18" customHeight="1" x14ac:dyDescent="0.2">
      <c r="A30" s="43" t="s">
        <v>40</v>
      </c>
      <c r="B30" s="37" t="s">
        <v>29</v>
      </c>
      <c r="C30" s="39" t="s">
        <v>17</v>
      </c>
      <c r="D30" s="22" t="s">
        <v>34</v>
      </c>
      <c r="E30" s="1">
        <v>0</v>
      </c>
      <c r="F30" s="1">
        <f t="shared" si="3"/>
        <v>950000</v>
      </c>
      <c r="G30" s="1">
        <v>0</v>
      </c>
      <c r="H30" s="2">
        <v>316600</v>
      </c>
      <c r="I30" s="2">
        <v>316600</v>
      </c>
      <c r="J30" s="2">
        <v>316800</v>
      </c>
      <c r="K30" s="1">
        <v>0</v>
      </c>
      <c r="L30" s="46"/>
      <c r="M30" s="37"/>
    </row>
    <row r="31" spans="1:13" s="21" customFormat="1" ht="33.75" customHeight="1" x14ac:dyDescent="0.2">
      <c r="A31" s="44"/>
      <c r="B31" s="38"/>
      <c r="C31" s="40"/>
      <c r="D31" s="22" t="s">
        <v>33</v>
      </c>
      <c r="E31" s="1">
        <v>0</v>
      </c>
      <c r="F31" s="1">
        <f t="shared" si="3"/>
        <v>950000</v>
      </c>
      <c r="G31" s="1">
        <v>0</v>
      </c>
      <c r="H31" s="2">
        <v>316600</v>
      </c>
      <c r="I31" s="2">
        <v>316600</v>
      </c>
      <c r="J31" s="2">
        <v>316800</v>
      </c>
      <c r="K31" s="1">
        <v>0</v>
      </c>
      <c r="L31" s="46"/>
      <c r="M31" s="38"/>
    </row>
    <row r="32" spans="1:13" s="21" customFormat="1" ht="14.25" customHeight="1" x14ac:dyDescent="0.2">
      <c r="A32" s="35" t="s">
        <v>53</v>
      </c>
      <c r="B32" s="55" t="s">
        <v>30</v>
      </c>
      <c r="C32" s="49" t="s">
        <v>17</v>
      </c>
      <c r="D32" s="22" t="s">
        <v>34</v>
      </c>
      <c r="E32" s="1">
        <f>SUM(E34:E35)</f>
        <v>80269.796000000002</v>
      </c>
      <c r="F32" s="1">
        <f>SUM(G32:K32)</f>
        <v>111181.34</v>
      </c>
      <c r="G32" s="1">
        <f>SUM(G33:G35)</f>
        <v>111181.34</v>
      </c>
      <c r="H32" s="1">
        <f>SUM(H34:H35)</f>
        <v>0</v>
      </c>
      <c r="I32" s="1">
        <f>SUM(I34:I35)</f>
        <v>0</v>
      </c>
      <c r="J32" s="1">
        <f>SUM(J34:J35)</f>
        <v>0</v>
      </c>
      <c r="K32" s="1">
        <f>SUM(K34:K35)</f>
        <v>0</v>
      </c>
      <c r="L32" s="46"/>
      <c r="M32" s="37" t="s">
        <v>46</v>
      </c>
    </row>
    <row r="33" spans="1:13" s="21" customFormat="1" ht="14.25" customHeight="1" x14ac:dyDescent="0.2">
      <c r="A33" s="82"/>
      <c r="B33" s="84"/>
      <c r="C33" s="50"/>
      <c r="D33" s="22" t="s">
        <v>59</v>
      </c>
      <c r="E33" s="1">
        <v>0</v>
      </c>
      <c r="F33" s="1">
        <f>SUM(G33:K33)</f>
        <v>5145.652</v>
      </c>
      <c r="G33" s="1">
        <v>5145.652</v>
      </c>
      <c r="H33" s="1">
        <v>0</v>
      </c>
      <c r="I33" s="1">
        <v>0</v>
      </c>
      <c r="J33" s="1">
        <v>0</v>
      </c>
      <c r="K33" s="1">
        <v>0</v>
      </c>
      <c r="L33" s="46"/>
      <c r="M33" s="48"/>
    </row>
    <row r="34" spans="1:13" s="21" customFormat="1" ht="24.75" customHeight="1" x14ac:dyDescent="0.2">
      <c r="A34" s="82"/>
      <c r="B34" s="84"/>
      <c r="C34" s="50"/>
      <c r="D34" s="22" t="s">
        <v>35</v>
      </c>
      <c r="E34" s="1">
        <v>60269.796000000002</v>
      </c>
      <c r="F34" s="1">
        <f t="shared" ref="F34:F35" si="4">SUM(G34:K34)</f>
        <v>10676.874</v>
      </c>
      <c r="G34" s="1">
        <f>6293.54+4383.334</f>
        <v>10676.874</v>
      </c>
      <c r="H34" s="1">
        <v>0</v>
      </c>
      <c r="I34" s="1">
        <v>0</v>
      </c>
      <c r="J34" s="1">
        <v>0</v>
      </c>
      <c r="K34" s="1">
        <v>0</v>
      </c>
      <c r="L34" s="46"/>
      <c r="M34" s="48"/>
    </row>
    <row r="35" spans="1:13" s="21" customFormat="1" ht="36" customHeight="1" x14ac:dyDescent="0.2">
      <c r="A35" s="83"/>
      <c r="B35" s="42"/>
      <c r="C35" s="51"/>
      <c r="D35" s="22" t="s">
        <v>8</v>
      </c>
      <c r="E35" s="1">
        <v>20000</v>
      </c>
      <c r="F35" s="1">
        <f t="shared" si="4"/>
        <v>95358.813999999998</v>
      </c>
      <c r="G35" s="1">
        <v>95358.813999999998</v>
      </c>
      <c r="H35" s="1">
        <v>0</v>
      </c>
      <c r="I35" s="1">
        <v>0</v>
      </c>
      <c r="J35" s="1">
        <v>0</v>
      </c>
      <c r="K35" s="1">
        <v>0</v>
      </c>
      <c r="L35" s="46"/>
      <c r="M35" s="38"/>
    </row>
    <row r="36" spans="1:13" s="21" customFormat="1" ht="17.25" customHeight="1" x14ac:dyDescent="0.2">
      <c r="A36" s="43" t="s">
        <v>54</v>
      </c>
      <c r="B36" s="37" t="s">
        <v>31</v>
      </c>
      <c r="C36" s="49" t="s">
        <v>17</v>
      </c>
      <c r="D36" s="22" t="s">
        <v>34</v>
      </c>
      <c r="E36" s="1">
        <f>SUM(E38:E39)</f>
        <v>80269.796000000002</v>
      </c>
      <c r="F36" s="1">
        <f>SUM(G36:K36)</f>
        <v>111181.34</v>
      </c>
      <c r="G36" s="1">
        <f>SUM(G37:G39)</f>
        <v>111181.34</v>
      </c>
      <c r="H36" s="1">
        <f>SUM(H38:H39)</f>
        <v>0</v>
      </c>
      <c r="I36" s="1">
        <f>SUM(I38:I39)</f>
        <v>0</v>
      </c>
      <c r="J36" s="1">
        <f>SUM(J38:J39)</f>
        <v>0</v>
      </c>
      <c r="K36" s="1">
        <f>SUM(K38:K39)</f>
        <v>0</v>
      </c>
      <c r="L36" s="46"/>
      <c r="M36" s="37"/>
    </row>
    <row r="37" spans="1:13" s="21" customFormat="1" ht="27" customHeight="1" x14ac:dyDescent="0.2">
      <c r="A37" s="85"/>
      <c r="B37" s="48"/>
      <c r="C37" s="50"/>
      <c r="D37" s="22" t="s">
        <v>59</v>
      </c>
      <c r="E37" s="1">
        <v>0</v>
      </c>
      <c r="F37" s="1">
        <v>5145.652</v>
      </c>
      <c r="G37" s="1">
        <v>5145.652</v>
      </c>
      <c r="H37" s="1">
        <v>0</v>
      </c>
      <c r="I37" s="1">
        <v>0</v>
      </c>
      <c r="J37" s="1">
        <v>0</v>
      </c>
      <c r="K37" s="1">
        <v>0</v>
      </c>
      <c r="L37" s="46"/>
      <c r="M37" s="48"/>
    </row>
    <row r="38" spans="1:13" s="21" customFormat="1" ht="24" customHeight="1" x14ac:dyDescent="0.2">
      <c r="A38" s="85"/>
      <c r="B38" s="48"/>
      <c r="C38" s="50"/>
      <c r="D38" s="22" t="s">
        <v>35</v>
      </c>
      <c r="E38" s="1">
        <v>60269.796000000002</v>
      </c>
      <c r="F38" s="1">
        <f t="shared" ref="F38:F39" si="5">SUM(G38:K38)</f>
        <v>10676.874</v>
      </c>
      <c r="G38" s="1">
        <f>6293.54+4383.334</f>
        <v>10676.874</v>
      </c>
      <c r="H38" s="1">
        <v>0</v>
      </c>
      <c r="I38" s="1">
        <v>0</v>
      </c>
      <c r="J38" s="1">
        <v>0</v>
      </c>
      <c r="K38" s="1">
        <v>0</v>
      </c>
      <c r="L38" s="46"/>
      <c r="M38" s="48"/>
    </row>
    <row r="39" spans="1:13" s="21" customFormat="1" ht="46.5" customHeight="1" x14ac:dyDescent="0.2">
      <c r="A39" s="86"/>
      <c r="B39" s="102"/>
      <c r="C39" s="51"/>
      <c r="D39" s="22" t="s">
        <v>36</v>
      </c>
      <c r="E39" s="1">
        <v>20000</v>
      </c>
      <c r="F39" s="1">
        <f t="shared" si="5"/>
        <v>95358.813999999998</v>
      </c>
      <c r="G39" s="1">
        <v>95358.813999999998</v>
      </c>
      <c r="H39" s="1">
        <v>0</v>
      </c>
      <c r="I39" s="1">
        <v>0</v>
      </c>
      <c r="J39" s="1">
        <v>0</v>
      </c>
      <c r="K39" s="1">
        <v>0</v>
      </c>
      <c r="L39" s="47"/>
      <c r="M39" s="102"/>
    </row>
    <row r="40" spans="1:13" s="21" customFormat="1" ht="13.5" customHeight="1" x14ac:dyDescent="0.2">
      <c r="A40" s="80" t="s">
        <v>70</v>
      </c>
      <c r="B40" s="78" t="s">
        <v>41</v>
      </c>
      <c r="C40" s="49" t="s">
        <v>17</v>
      </c>
      <c r="D40" s="22" t="s">
        <v>34</v>
      </c>
      <c r="E40" s="1">
        <v>0</v>
      </c>
      <c r="F40" s="1">
        <f>SUM(F41:F42)</f>
        <v>1856838.07</v>
      </c>
      <c r="G40" s="1">
        <f>SUM(G41:G42)</f>
        <v>41000</v>
      </c>
      <c r="H40" s="1">
        <f>SUM(H41:H42)</f>
        <v>660960.98</v>
      </c>
      <c r="I40" s="1">
        <f>SUM(I41:I42)</f>
        <v>1154877.0900000001</v>
      </c>
      <c r="J40" s="1">
        <v>0</v>
      </c>
      <c r="K40" s="1">
        <v>0</v>
      </c>
      <c r="L40" s="45" t="s">
        <v>14</v>
      </c>
      <c r="M40" s="37" t="s">
        <v>47</v>
      </c>
    </row>
    <row r="41" spans="1:13" s="21" customFormat="1" ht="25.5" customHeight="1" x14ac:dyDescent="0.2">
      <c r="A41" s="81"/>
      <c r="B41" s="79"/>
      <c r="C41" s="50"/>
      <c r="D41" s="22" t="s">
        <v>35</v>
      </c>
      <c r="E41" s="1">
        <v>0</v>
      </c>
      <c r="F41" s="1">
        <f>SUM(G41:K41)</f>
        <v>950245</v>
      </c>
      <c r="G41" s="1">
        <v>0</v>
      </c>
      <c r="H41" s="1">
        <v>201458</v>
      </c>
      <c r="I41" s="1">
        <v>748787</v>
      </c>
      <c r="J41" s="1">
        <v>0</v>
      </c>
      <c r="K41" s="1">
        <v>0</v>
      </c>
      <c r="L41" s="46"/>
      <c r="M41" s="53"/>
    </row>
    <row r="42" spans="1:13" s="21" customFormat="1" ht="39.75" customHeight="1" x14ac:dyDescent="0.2">
      <c r="A42" s="81"/>
      <c r="B42" s="79"/>
      <c r="C42" s="51"/>
      <c r="D42" s="22" t="s">
        <v>36</v>
      </c>
      <c r="E42" s="1">
        <v>0</v>
      </c>
      <c r="F42" s="1">
        <f t="shared" ref="F42" si="6">SUM(G42:K42)</f>
        <v>906593.07000000007</v>
      </c>
      <c r="G42" s="1">
        <v>41000</v>
      </c>
      <c r="H42" s="1">
        <v>459502.98</v>
      </c>
      <c r="I42" s="1">
        <v>406090.09</v>
      </c>
      <c r="J42" s="1">
        <v>0</v>
      </c>
      <c r="K42" s="1">
        <v>0</v>
      </c>
      <c r="L42" s="46"/>
      <c r="M42" s="53"/>
    </row>
    <row r="43" spans="1:13" s="21" customFormat="1" ht="13.5" customHeight="1" x14ac:dyDescent="0.2">
      <c r="A43" s="80" t="s">
        <v>71</v>
      </c>
      <c r="B43" s="78" t="s">
        <v>66</v>
      </c>
      <c r="C43" s="49" t="s">
        <v>17</v>
      </c>
      <c r="D43" s="22" t="s">
        <v>34</v>
      </c>
      <c r="E43" s="1">
        <v>0</v>
      </c>
      <c r="F43" s="1">
        <f>SUM(F44:F45)</f>
        <v>1856838.07</v>
      </c>
      <c r="G43" s="1">
        <f>SUM(G44:G45)</f>
        <v>41000</v>
      </c>
      <c r="H43" s="1">
        <f>SUM(H44:H45)</f>
        <v>660960.98</v>
      </c>
      <c r="I43" s="1">
        <f>SUM(I44:I45)</f>
        <v>1154877.0900000001</v>
      </c>
      <c r="J43" s="1">
        <v>0</v>
      </c>
      <c r="K43" s="1">
        <v>0</v>
      </c>
      <c r="L43" s="46"/>
      <c r="M43" s="37"/>
    </row>
    <row r="44" spans="1:13" s="21" customFormat="1" ht="26.25" customHeight="1" x14ac:dyDescent="0.2">
      <c r="A44" s="81"/>
      <c r="B44" s="79"/>
      <c r="C44" s="50"/>
      <c r="D44" s="22" t="s">
        <v>35</v>
      </c>
      <c r="E44" s="1">
        <v>0</v>
      </c>
      <c r="F44" s="1">
        <f>SUM(G44:K44)</f>
        <v>950245</v>
      </c>
      <c r="G44" s="1">
        <v>0</v>
      </c>
      <c r="H44" s="1">
        <v>201458</v>
      </c>
      <c r="I44" s="1">
        <v>748787</v>
      </c>
      <c r="J44" s="1">
        <v>0</v>
      </c>
      <c r="K44" s="1">
        <v>0</v>
      </c>
      <c r="L44" s="46"/>
      <c r="M44" s="53"/>
    </row>
    <row r="45" spans="1:13" s="21" customFormat="1" ht="36.75" customHeight="1" x14ac:dyDescent="0.2">
      <c r="A45" s="81"/>
      <c r="B45" s="79"/>
      <c r="C45" s="51"/>
      <c r="D45" s="22" t="s">
        <v>36</v>
      </c>
      <c r="E45" s="1">
        <v>0</v>
      </c>
      <c r="F45" s="1">
        <f t="shared" ref="F45" si="7">SUM(G45:K45)</f>
        <v>906593.07000000007</v>
      </c>
      <c r="G45" s="1">
        <v>41000</v>
      </c>
      <c r="H45" s="1">
        <v>459502.98</v>
      </c>
      <c r="I45" s="1">
        <v>406090.09</v>
      </c>
      <c r="J45" s="1">
        <v>0</v>
      </c>
      <c r="K45" s="1">
        <v>0</v>
      </c>
      <c r="L45" s="47"/>
      <c r="M45" s="38"/>
    </row>
    <row r="46" spans="1:13" ht="15" customHeight="1" x14ac:dyDescent="0.2">
      <c r="A46" s="66" t="s">
        <v>56</v>
      </c>
      <c r="B46" s="67"/>
      <c r="C46" s="72" t="s">
        <v>7</v>
      </c>
      <c r="D46" s="73"/>
      <c r="E46" s="8">
        <f>SUM(E48:E50)</f>
        <v>80269.796000000002</v>
      </c>
      <c r="F46" s="8">
        <f>SUM(F47:F50)</f>
        <v>3877011.29</v>
      </c>
      <c r="G46" s="8">
        <f t="shared" ref="G46:J46" si="8">SUM(G47:G50)</f>
        <v>293761.19000000006</v>
      </c>
      <c r="H46" s="8">
        <f t="shared" si="8"/>
        <v>1132517.28</v>
      </c>
      <c r="I46" s="8">
        <f t="shared" si="8"/>
        <v>1791756.3599999999</v>
      </c>
      <c r="J46" s="8">
        <f t="shared" si="8"/>
        <v>658976.46</v>
      </c>
      <c r="K46" s="8">
        <f>SUM(K48:K50)</f>
        <v>0</v>
      </c>
      <c r="L46" s="46"/>
      <c r="M46" s="87"/>
    </row>
    <row r="47" spans="1:13" ht="15" customHeight="1" x14ac:dyDescent="0.2">
      <c r="A47" s="68"/>
      <c r="B47" s="69"/>
      <c r="C47" s="92" t="s">
        <v>59</v>
      </c>
      <c r="D47" s="93"/>
      <c r="E47" s="9">
        <v>0</v>
      </c>
      <c r="F47" s="9">
        <f>SUM(F33)</f>
        <v>5145.652</v>
      </c>
      <c r="G47" s="9">
        <f t="shared" ref="G47:J47" si="9">SUM(G33)</f>
        <v>5145.652</v>
      </c>
      <c r="H47" s="9">
        <f t="shared" si="9"/>
        <v>0</v>
      </c>
      <c r="I47" s="9">
        <f t="shared" si="9"/>
        <v>0</v>
      </c>
      <c r="J47" s="9">
        <f t="shared" si="9"/>
        <v>0</v>
      </c>
      <c r="K47" s="8"/>
      <c r="L47" s="46"/>
      <c r="M47" s="88"/>
    </row>
    <row r="48" spans="1:13" ht="27" customHeight="1" x14ac:dyDescent="0.2">
      <c r="A48" s="70"/>
      <c r="B48" s="31"/>
      <c r="C48" s="92" t="s">
        <v>18</v>
      </c>
      <c r="D48" s="93"/>
      <c r="E48" s="9">
        <f t="shared" ref="E48:K48" si="10">SUM(E41+E34+E10)</f>
        <v>60269.796000000002</v>
      </c>
      <c r="F48" s="9">
        <f t="shared" si="10"/>
        <v>1257704.1639999999</v>
      </c>
      <c r="G48" s="9">
        <f t="shared" si="10"/>
        <v>10676.874</v>
      </c>
      <c r="H48" s="9">
        <f t="shared" si="10"/>
        <v>221109.33000000002</v>
      </c>
      <c r="I48" s="9">
        <f t="shared" si="10"/>
        <v>880170.2</v>
      </c>
      <c r="J48" s="9">
        <f t="shared" si="10"/>
        <v>145747.76</v>
      </c>
      <c r="K48" s="9">
        <f t="shared" si="10"/>
        <v>0</v>
      </c>
      <c r="L48" s="46"/>
      <c r="M48" s="88"/>
    </row>
    <row r="49" spans="1:13" ht="26.25" customHeight="1" x14ac:dyDescent="0.2">
      <c r="A49" s="70"/>
      <c r="B49" s="31"/>
      <c r="C49" s="92" t="s">
        <v>36</v>
      </c>
      <c r="D49" s="93"/>
      <c r="E49" s="9">
        <f>SUM(E42+E35+E11)</f>
        <v>20000</v>
      </c>
      <c r="F49" s="9">
        <f>SUM(F42+F35+F11+F20)</f>
        <v>1174161.4740000002</v>
      </c>
      <c r="G49" s="9">
        <f>SUM(G42+G35+G11+G20)</f>
        <v>152938.66400000002</v>
      </c>
      <c r="H49" s="9">
        <f>SUM(H42+H35+H11)</f>
        <v>469807.94999999995</v>
      </c>
      <c r="I49" s="9">
        <f>SUM(I42+I35+I11)</f>
        <v>474986.16000000003</v>
      </c>
      <c r="J49" s="9">
        <f>SUM(J42+J35+J11)</f>
        <v>76428.7</v>
      </c>
      <c r="K49" s="9">
        <f>SUM(K42+K35+K11)</f>
        <v>0</v>
      </c>
      <c r="L49" s="46"/>
      <c r="M49" s="88"/>
    </row>
    <row r="50" spans="1:13" ht="18.75" customHeight="1" x14ac:dyDescent="0.2">
      <c r="A50" s="71"/>
      <c r="B50" s="32"/>
      <c r="C50" s="90" t="s">
        <v>33</v>
      </c>
      <c r="D50" s="91"/>
      <c r="E50" s="9">
        <f>SUM(E29)</f>
        <v>0</v>
      </c>
      <c r="F50" s="9">
        <f t="shared" ref="F50:K50" si="11">F29+F25</f>
        <v>1440000</v>
      </c>
      <c r="G50" s="9">
        <f t="shared" si="11"/>
        <v>125000</v>
      </c>
      <c r="H50" s="9">
        <f t="shared" si="11"/>
        <v>441600</v>
      </c>
      <c r="I50" s="9">
        <f t="shared" si="11"/>
        <v>436600</v>
      </c>
      <c r="J50" s="9">
        <f t="shared" si="11"/>
        <v>436800</v>
      </c>
      <c r="K50" s="9">
        <f t="shared" si="11"/>
        <v>0</v>
      </c>
      <c r="L50" s="47"/>
      <c r="M50" s="89"/>
    </row>
    <row r="51" spans="1:13" ht="25.5" customHeight="1" x14ac:dyDescent="0.2">
      <c r="A51" s="110" t="s">
        <v>64</v>
      </c>
      <c r="B51" s="111"/>
      <c r="C51" s="111"/>
      <c r="D51" s="113"/>
      <c r="E51" s="113"/>
      <c r="F51" s="113"/>
      <c r="G51" s="113"/>
      <c r="H51" s="113"/>
      <c r="I51" s="113"/>
      <c r="J51" s="113"/>
      <c r="K51" s="113"/>
      <c r="L51" s="111"/>
      <c r="M51" s="112"/>
    </row>
    <row r="52" spans="1:13" x14ac:dyDescent="0.2">
      <c r="A52" s="43" t="s">
        <v>15</v>
      </c>
      <c r="B52" s="37" t="s">
        <v>60</v>
      </c>
      <c r="C52" s="49" t="s">
        <v>17</v>
      </c>
      <c r="D52" s="23" t="s">
        <v>34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45" t="s">
        <v>14</v>
      </c>
      <c r="M52" s="117" t="s">
        <v>61</v>
      </c>
    </row>
    <row r="53" spans="1:13" ht="52.5" customHeight="1" x14ac:dyDescent="0.2">
      <c r="A53" s="114"/>
      <c r="B53" s="115"/>
      <c r="C53" s="116"/>
      <c r="D53" s="23" t="s">
        <v>33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09"/>
      <c r="M53" s="118"/>
    </row>
    <row r="54" spans="1:13" x14ac:dyDescent="0.2">
      <c r="A54" s="35" t="s">
        <v>16</v>
      </c>
      <c r="B54" s="55" t="s">
        <v>62</v>
      </c>
      <c r="C54" s="49" t="s">
        <v>17</v>
      </c>
      <c r="D54" s="23" t="s">
        <v>34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09"/>
      <c r="M54" s="119"/>
    </row>
    <row r="55" spans="1:13" ht="51.75" customHeight="1" x14ac:dyDescent="0.2">
      <c r="A55" s="82"/>
      <c r="B55" s="84"/>
      <c r="C55" s="50"/>
      <c r="D55" s="23" t="s">
        <v>33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09"/>
      <c r="M55" s="120"/>
    </row>
    <row r="56" spans="1:13" x14ac:dyDescent="0.2">
      <c r="A56" s="66" t="s">
        <v>63</v>
      </c>
      <c r="B56" s="67"/>
      <c r="C56" s="72" t="s">
        <v>7</v>
      </c>
      <c r="D56" s="73"/>
      <c r="E56" s="18">
        <f t="shared" ref="E56:K57" si="12">E52</f>
        <v>0</v>
      </c>
      <c r="F56" s="18">
        <f t="shared" si="12"/>
        <v>0</v>
      </c>
      <c r="G56" s="18">
        <f t="shared" si="12"/>
        <v>0</v>
      </c>
      <c r="H56" s="18">
        <f t="shared" si="12"/>
        <v>0</v>
      </c>
      <c r="I56" s="18">
        <f t="shared" si="12"/>
        <v>0</v>
      </c>
      <c r="J56" s="18">
        <f t="shared" si="12"/>
        <v>0</v>
      </c>
      <c r="K56" s="18">
        <f t="shared" si="12"/>
        <v>0</v>
      </c>
      <c r="L56" s="109"/>
      <c r="M56" s="87"/>
    </row>
    <row r="57" spans="1:13" ht="26.25" customHeight="1" x14ac:dyDescent="0.2">
      <c r="A57" s="70"/>
      <c r="B57" s="31"/>
      <c r="C57" s="92" t="s">
        <v>33</v>
      </c>
      <c r="D57" s="93"/>
      <c r="E57" s="10">
        <f t="shared" si="12"/>
        <v>0</v>
      </c>
      <c r="F57" s="10">
        <f t="shared" si="12"/>
        <v>0</v>
      </c>
      <c r="G57" s="10">
        <f t="shared" si="12"/>
        <v>0</v>
      </c>
      <c r="H57" s="10">
        <f t="shared" si="12"/>
        <v>0</v>
      </c>
      <c r="I57" s="10">
        <f t="shared" si="12"/>
        <v>0</v>
      </c>
      <c r="J57" s="10">
        <f t="shared" si="12"/>
        <v>0</v>
      </c>
      <c r="K57" s="10">
        <f t="shared" si="12"/>
        <v>0</v>
      </c>
      <c r="L57" s="109"/>
      <c r="M57" s="88"/>
    </row>
    <row r="58" spans="1:13" ht="15" customHeight="1" x14ac:dyDescent="0.2">
      <c r="A58" s="110" t="s">
        <v>57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</row>
    <row r="59" spans="1:13" x14ac:dyDescent="0.2">
      <c r="A59" s="100" t="s">
        <v>19</v>
      </c>
      <c r="B59" s="104" t="s">
        <v>26</v>
      </c>
      <c r="C59" s="94" t="s">
        <v>17</v>
      </c>
      <c r="D59" s="23" t="s">
        <v>7</v>
      </c>
      <c r="E59" s="11">
        <v>37529.699999999997</v>
      </c>
      <c r="F59" s="15">
        <f>SUM(G59:K59)</f>
        <v>107552.1</v>
      </c>
      <c r="G59" s="15">
        <f>G60</f>
        <v>35284.5</v>
      </c>
      <c r="H59" s="15">
        <f>H60</f>
        <v>36133.800000000003</v>
      </c>
      <c r="I59" s="15">
        <f>I60</f>
        <v>36133.800000000003</v>
      </c>
      <c r="J59" s="11">
        <v>0</v>
      </c>
      <c r="K59" s="11">
        <v>0</v>
      </c>
      <c r="L59" s="108" t="s">
        <v>20</v>
      </c>
      <c r="M59" s="107"/>
    </row>
    <row r="60" spans="1:13" ht="28.5" customHeight="1" x14ac:dyDescent="0.2">
      <c r="A60" s="100"/>
      <c r="B60" s="104"/>
      <c r="C60" s="94"/>
      <c r="D60" s="26" t="s">
        <v>8</v>
      </c>
      <c r="E60" s="11">
        <v>37529.699999999997</v>
      </c>
      <c r="F60" s="15">
        <f>SUM(G60:K60)</f>
        <v>107552.1</v>
      </c>
      <c r="G60" s="15">
        <f>G62</f>
        <v>35284.5</v>
      </c>
      <c r="H60" s="15">
        <f t="shared" ref="H60:I60" si="13">H62</f>
        <v>36133.800000000003</v>
      </c>
      <c r="I60" s="15">
        <f t="shared" si="13"/>
        <v>36133.800000000003</v>
      </c>
      <c r="J60" s="11">
        <v>0</v>
      </c>
      <c r="K60" s="11">
        <v>0</v>
      </c>
      <c r="L60" s="109"/>
      <c r="M60" s="106"/>
    </row>
    <row r="61" spans="1:13" ht="17.25" customHeight="1" x14ac:dyDescent="0.2">
      <c r="A61" s="100" t="s">
        <v>16</v>
      </c>
      <c r="B61" s="104" t="s">
        <v>44</v>
      </c>
      <c r="C61" s="94" t="s">
        <v>17</v>
      </c>
      <c r="D61" s="26" t="s">
        <v>7</v>
      </c>
      <c r="E61" s="11">
        <v>37529.699999999997</v>
      </c>
      <c r="F61" s="15">
        <f>SUM(G61:K61)</f>
        <v>107552.1</v>
      </c>
      <c r="G61" s="15">
        <f>G62</f>
        <v>35284.5</v>
      </c>
      <c r="H61" s="15">
        <f>H62</f>
        <v>36133.800000000003</v>
      </c>
      <c r="I61" s="15">
        <f>I62</f>
        <v>36133.800000000003</v>
      </c>
      <c r="J61" s="11">
        <v>0</v>
      </c>
      <c r="K61" s="11">
        <v>0</v>
      </c>
      <c r="L61" s="109"/>
      <c r="M61" s="105"/>
    </row>
    <row r="62" spans="1:13" ht="40.5" customHeight="1" x14ac:dyDescent="0.2">
      <c r="A62" s="100"/>
      <c r="B62" s="104"/>
      <c r="C62" s="94"/>
      <c r="D62" s="26" t="s">
        <v>8</v>
      </c>
      <c r="E62" s="11">
        <v>37529.699999999997</v>
      </c>
      <c r="F62" s="15">
        <f>SUM(G62:K62)</f>
        <v>107552.1</v>
      </c>
      <c r="G62" s="15">
        <v>35284.5</v>
      </c>
      <c r="H62" s="15">
        <v>36133.800000000003</v>
      </c>
      <c r="I62" s="15">
        <v>36133.800000000003</v>
      </c>
      <c r="J62" s="11">
        <v>0</v>
      </c>
      <c r="K62" s="11">
        <v>0</v>
      </c>
      <c r="L62" s="109"/>
      <c r="M62" s="106"/>
    </row>
    <row r="63" spans="1:13" ht="22.5" customHeight="1" x14ac:dyDescent="0.2">
      <c r="A63" s="66" t="s">
        <v>58</v>
      </c>
      <c r="B63" s="67"/>
      <c r="C63" s="72" t="s">
        <v>7</v>
      </c>
      <c r="D63" s="93"/>
      <c r="E63" s="12">
        <f>E59</f>
        <v>37529.699999999997</v>
      </c>
      <c r="F63" s="12">
        <f t="shared" ref="F63:K63" si="14">F59</f>
        <v>107552.1</v>
      </c>
      <c r="G63" s="12">
        <f t="shared" si="14"/>
        <v>35284.5</v>
      </c>
      <c r="H63" s="12">
        <f t="shared" si="14"/>
        <v>36133.800000000003</v>
      </c>
      <c r="I63" s="12">
        <f t="shared" si="14"/>
        <v>36133.800000000003</v>
      </c>
      <c r="J63" s="12">
        <f t="shared" si="14"/>
        <v>0</v>
      </c>
      <c r="K63" s="12">
        <f t="shared" si="14"/>
        <v>0</v>
      </c>
      <c r="L63" s="88"/>
      <c r="M63" s="87"/>
    </row>
    <row r="64" spans="1:13" x14ac:dyDescent="0.2">
      <c r="A64" s="71"/>
      <c r="B64" s="32"/>
      <c r="C64" s="90" t="s">
        <v>8</v>
      </c>
      <c r="D64" s="91"/>
      <c r="E64" s="10">
        <f>E60</f>
        <v>37529.699999999997</v>
      </c>
      <c r="F64" s="10">
        <f t="shared" ref="F64:K64" si="15">F60</f>
        <v>107552.1</v>
      </c>
      <c r="G64" s="10">
        <f t="shared" si="15"/>
        <v>35284.5</v>
      </c>
      <c r="H64" s="10">
        <f t="shared" si="15"/>
        <v>36133.800000000003</v>
      </c>
      <c r="I64" s="10">
        <f t="shared" si="15"/>
        <v>36133.800000000003</v>
      </c>
      <c r="J64" s="10">
        <f t="shared" si="15"/>
        <v>0</v>
      </c>
      <c r="K64" s="10">
        <f t="shared" si="15"/>
        <v>0</v>
      </c>
      <c r="L64" s="89"/>
      <c r="M64" s="89"/>
    </row>
    <row r="65" spans="1:13" x14ac:dyDescent="0.2">
      <c r="A65" s="66" t="s">
        <v>48</v>
      </c>
      <c r="B65" s="67"/>
      <c r="C65" s="72" t="s">
        <v>7</v>
      </c>
      <c r="D65" s="73"/>
      <c r="E65" s="13">
        <v>80269.796000000002</v>
      </c>
      <c r="F65" s="19">
        <f>SUM(F66:F69)</f>
        <v>3984563.39</v>
      </c>
      <c r="G65" s="19">
        <f>SUM(G66:G69)</f>
        <v>329045.69000000006</v>
      </c>
      <c r="H65" s="19">
        <f t="shared" ref="H65:J65" si="16">SUM(H66:H69)</f>
        <v>1168651.08</v>
      </c>
      <c r="I65" s="19">
        <f t="shared" si="16"/>
        <v>1827890.16</v>
      </c>
      <c r="J65" s="19">
        <f t="shared" si="16"/>
        <v>658976.46</v>
      </c>
      <c r="K65" s="19">
        <f>SUM(K67:K69)</f>
        <v>0</v>
      </c>
      <c r="L65" s="77"/>
      <c r="M65" s="65"/>
    </row>
    <row r="66" spans="1:13" x14ac:dyDescent="0.2">
      <c r="A66" s="68"/>
      <c r="B66" s="69"/>
      <c r="C66" s="72" t="s">
        <v>59</v>
      </c>
      <c r="D66" s="74"/>
      <c r="E66" s="16">
        <v>0</v>
      </c>
      <c r="F66" s="16">
        <f>SUM(F33)</f>
        <v>5145.652</v>
      </c>
      <c r="G66" s="16">
        <f t="shared" ref="G66:J66" si="17">SUM(G33)</f>
        <v>5145.652</v>
      </c>
      <c r="H66" s="16">
        <f t="shared" si="17"/>
        <v>0</v>
      </c>
      <c r="I66" s="16">
        <f t="shared" si="17"/>
        <v>0</v>
      </c>
      <c r="J66" s="16">
        <f t="shared" si="17"/>
        <v>0</v>
      </c>
      <c r="K66" s="19"/>
      <c r="L66" s="77"/>
      <c r="M66" s="65"/>
    </row>
    <row r="67" spans="1:13" ht="25.5" customHeight="1" x14ac:dyDescent="0.2">
      <c r="A67" s="70"/>
      <c r="B67" s="31"/>
      <c r="C67" s="72" t="s">
        <v>18</v>
      </c>
      <c r="D67" s="74"/>
      <c r="E67" s="14">
        <v>60269.796000000002</v>
      </c>
      <c r="F67" s="16">
        <f t="shared" ref="F67:K67" si="18">SUM(F48)</f>
        <v>1257704.1639999999</v>
      </c>
      <c r="G67" s="16">
        <f t="shared" si="18"/>
        <v>10676.874</v>
      </c>
      <c r="H67" s="16">
        <f t="shared" si="18"/>
        <v>221109.33000000002</v>
      </c>
      <c r="I67" s="16">
        <f t="shared" si="18"/>
        <v>880170.2</v>
      </c>
      <c r="J67" s="16">
        <f t="shared" si="18"/>
        <v>145747.76</v>
      </c>
      <c r="K67" s="16">
        <f t="shared" si="18"/>
        <v>0</v>
      </c>
      <c r="L67" s="77"/>
      <c r="M67" s="65"/>
    </row>
    <row r="68" spans="1:13" ht="26.25" customHeight="1" x14ac:dyDescent="0.2">
      <c r="A68" s="70"/>
      <c r="B68" s="31"/>
      <c r="C68" s="72" t="s">
        <v>8</v>
      </c>
      <c r="D68" s="74"/>
      <c r="E68" s="14">
        <v>20000</v>
      </c>
      <c r="F68" s="16">
        <f t="shared" ref="F68:K68" si="19">SUM(F64+F49)</f>
        <v>1281713.5740000003</v>
      </c>
      <c r="G68" s="16">
        <f t="shared" si="19"/>
        <v>188223.16400000002</v>
      </c>
      <c r="H68" s="16">
        <f t="shared" si="19"/>
        <v>505941.74999999994</v>
      </c>
      <c r="I68" s="16">
        <f t="shared" si="19"/>
        <v>511119.96</v>
      </c>
      <c r="J68" s="16">
        <f t="shared" si="19"/>
        <v>76428.7</v>
      </c>
      <c r="K68" s="16">
        <f t="shared" si="19"/>
        <v>0</v>
      </c>
      <c r="L68" s="77"/>
      <c r="M68" s="65"/>
    </row>
    <row r="69" spans="1:13" ht="15.75" customHeight="1" x14ac:dyDescent="0.2">
      <c r="A69" s="71"/>
      <c r="B69" s="32"/>
      <c r="C69" s="75" t="s">
        <v>33</v>
      </c>
      <c r="D69" s="76"/>
      <c r="E69" s="14">
        <v>0</v>
      </c>
      <c r="F69" s="16">
        <f>SUM(F50)</f>
        <v>1440000</v>
      </c>
      <c r="G69" s="16">
        <f t="shared" ref="G69:K69" si="20">SUM(G50)</f>
        <v>125000</v>
      </c>
      <c r="H69" s="16">
        <f t="shared" si="20"/>
        <v>441600</v>
      </c>
      <c r="I69" s="16">
        <f t="shared" si="20"/>
        <v>436600</v>
      </c>
      <c r="J69" s="16">
        <f t="shared" si="20"/>
        <v>436800</v>
      </c>
      <c r="K69" s="16">
        <f t="shared" si="20"/>
        <v>0</v>
      </c>
      <c r="L69" s="77"/>
      <c r="M69" s="65"/>
    </row>
  </sheetData>
  <mergeCells count="111">
    <mergeCell ref="C66:D66"/>
    <mergeCell ref="A56:B57"/>
    <mergeCell ref="C56:D56"/>
    <mergeCell ref="M56:M57"/>
    <mergeCell ref="C57:D57"/>
    <mergeCell ref="A58:M58"/>
    <mergeCell ref="A59:A60"/>
    <mergeCell ref="A46:B50"/>
    <mergeCell ref="C46:D46"/>
    <mergeCell ref="C48:D48"/>
    <mergeCell ref="L46:L50"/>
    <mergeCell ref="A51:M51"/>
    <mergeCell ref="A52:A53"/>
    <mergeCell ref="B52:B53"/>
    <mergeCell ref="C52:C53"/>
    <mergeCell ref="L52:L57"/>
    <mergeCell ref="M52:M53"/>
    <mergeCell ref="A54:A55"/>
    <mergeCell ref="B54:B55"/>
    <mergeCell ref="C54:C55"/>
    <mergeCell ref="M54:M55"/>
    <mergeCell ref="C64:D64"/>
    <mergeCell ref="M63:M64"/>
    <mergeCell ref="A63:B64"/>
    <mergeCell ref="C63:D63"/>
    <mergeCell ref="B59:B60"/>
    <mergeCell ref="C59:C60"/>
    <mergeCell ref="A61:A62"/>
    <mergeCell ref="B61:B62"/>
    <mergeCell ref="C61:C62"/>
    <mergeCell ref="M61:M62"/>
    <mergeCell ref="M59:M60"/>
    <mergeCell ref="L59:L64"/>
    <mergeCell ref="B36:B39"/>
    <mergeCell ref="M36:M39"/>
    <mergeCell ref="C32:C35"/>
    <mergeCell ref="B9:B11"/>
    <mergeCell ref="A9:A11"/>
    <mergeCell ref="C9:C11"/>
    <mergeCell ref="M9:M11"/>
    <mergeCell ref="C12:C14"/>
    <mergeCell ref="B12:B14"/>
    <mergeCell ref="A12:A14"/>
    <mergeCell ref="A18:A20"/>
    <mergeCell ref="F5:F6"/>
    <mergeCell ref="L5:L6"/>
    <mergeCell ref="M5:M6"/>
    <mergeCell ref="G5:K5"/>
    <mergeCell ref="A8:M8"/>
    <mergeCell ref="A5:A6"/>
    <mergeCell ref="B5:B6"/>
    <mergeCell ref="C5:C6"/>
    <mergeCell ref="D5:D6"/>
    <mergeCell ref="E5:E6"/>
    <mergeCell ref="M40:M42"/>
    <mergeCell ref="M43:M45"/>
    <mergeCell ref="M46:M50"/>
    <mergeCell ref="C50:D50"/>
    <mergeCell ref="C47:D47"/>
    <mergeCell ref="L40:L45"/>
    <mergeCell ref="C49:D49"/>
    <mergeCell ref="C43:C45"/>
    <mergeCell ref="C40:C42"/>
    <mergeCell ref="C18:C20"/>
    <mergeCell ref="M18:M20"/>
    <mergeCell ref="B21:B23"/>
    <mergeCell ref="A21:A23"/>
    <mergeCell ref="C21:C23"/>
    <mergeCell ref="M21:M23"/>
    <mergeCell ref="M65:M69"/>
    <mergeCell ref="A65:B69"/>
    <mergeCell ref="C65:D65"/>
    <mergeCell ref="C67:D67"/>
    <mergeCell ref="C68:D68"/>
    <mergeCell ref="C69:D69"/>
    <mergeCell ref="C28:C29"/>
    <mergeCell ref="B30:B31"/>
    <mergeCell ref="C30:C31"/>
    <mergeCell ref="A30:A31"/>
    <mergeCell ref="L65:L69"/>
    <mergeCell ref="B43:B45"/>
    <mergeCell ref="A43:A45"/>
    <mergeCell ref="A32:A35"/>
    <mergeCell ref="B32:B35"/>
    <mergeCell ref="B40:B42"/>
    <mergeCell ref="A40:A42"/>
    <mergeCell ref="A36:A39"/>
    <mergeCell ref="J1:M4"/>
    <mergeCell ref="A2:I2"/>
    <mergeCell ref="A3:I3"/>
    <mergeCell ref="A24:A25"/>
    <mergeCell ref="B24:B25"/>
    <mergeCell ref="C24:C25"/>
    <mergeCell ref="M24:M25"/>
    <mergeCell ref="A26:A27"/>
    <mergeCell ref="B26:B27"/>
    <mergeCell ref="C26:C27"/>
    <mergeCell ref="M26:M27"/>
    <mergeCell ref="L9:L39"/>
    <mergeCell ref="M32:M35"/>
    <mergeCell ref="C36:C39"/>
    <mergeCell ref="A28:A29"/>
    <mergeCell ref="A15:A17"/>
    <mergeCell ref="B15:B17"/>
    <mergeCell ref="C15:C17"/>
    <mergeCell ref="M15:M17"/>
    <mergeCell ref="M30:M31"/>
    <mergeCell ref="M28:M29"/>
    <mergeCell ref="M12:M14"/>
    <mergeCell ref="B28:B29"/>
    <mergeCell ref="B18:B20"/>
  </mergeCells>
  <pageMargins left="0.25" right="0.25" top="0.75" bottom="0.75" header="0.3" footer="0.3"/>
  <pageSetup paperSize="9" scale="79" fitToHeight="0" orientation="landscape" r:id="rId1"/>
  <headerFooter alignWithMargins="0"/>
  <rowBreaks count="2" manualBreakCount="2">
    <brk id="25" max="12" man="1"/>
    <brk id="5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 Александр Александрович</dc:creator>
  <cp:lastModifiedBy>Макарова А.А.</cp:lastModifiedBy>
  <cp:lastPrinted>2020-08-14T10:17:49Z</cp:lastPrinted>
  <dcterms:created xsi:type="dcterms:W3CDTF">2015-11-19T06:52:46Z</dcterms:created>
  <dcterms:modified xsi:type="dcterms:W3CDTF">2020-08-31T04:51:37Z</dcterms:modified>
</cp:coreProperties>
</file>