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9720" windowHeight="5340" activeTab="0"/>
  </bookViews>
  <sheets>
    <sheet name="Лист3" sheetId="1" r:id="rId1"/>
  </sheets>
  <definedNames>
    <definedName name="_xlnm.Print_Area" localSheetId="0">'Лист3'!$A$1:$M$154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<sst xmlns="http://schemas.openxmlformats.org/spreadsheetml/2006/main" count="451" uniqueCount="163">
  <si>
    <r>
      <t>Мероприятие 6</t>
    </r>
    <r>
      <rPr>
        <sz val="9"/>
        <rFont val="Times New Roman"/>
        <family val="1"/>
      </rPr>
      <t xml:space="preserve"> Обеспечение бесперебойной работы средств организации дорожного движения.</t>
    </r>
  </si>
  <si>
    <t>Итого по Подпрограмме IV</t>
  </si>
  <si>
    <t xml:space="preserve">Подпрограмма II  </t>
  </si>
  <si>
    <t>№</t>
  </si>
  <si>
    <t>Мероприятия по реализации подпрограммы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</si>
  <si>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</si>
  <si>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</si>
  <si>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</si>
  <si>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2015 г.</t>
  </si>
  <si>
    <t>1.</t>
  </si>
  <si>
    <t>ИТОГО:</t>
  </si>
  <si>
    <t>2014 -2018 гг.</t>
  </si>
  <si>
    <t>Средства бюджета городского округа Домодедово</t>
  </si>
  <si>
    <t>Итого по Подпрограмме I</t>
  </si>
  <si>
    <t xml:space="preserve">ИТОГО </t>
  </si>
  <si>
    <r>
      <t>Мероприятие 5</t>
    </r>
    <r>
      <rPr>
        <sz val="9"/>
        <rFont val="Times New Roman"/>
        <family val="1"/>
      </rPr>
      <t xml:space="preserve"> Установка дорожных знаков</t>
    </r>
  </si>
  <si>
    <r>
      <t>Мероприятие 7</t>
    </r>
    <r>
      <rPr>
        <sz val="9"/>
        <rFont val="Times New Roman"/>
        <family val="1"/>
      </rPr>
      <t xml:space="preserve"> Страхование светофорных объектов</t>
    </r>
  </si>
  <si>
    <t>Итого по Подпрограмме II</t>
  </si>
  <si>
    <t>1.1.</t>
  </si>
  <si>
    <r>
      <t>Основное мероприятие 1</t>
    </r>
    <r>
      <rPr>
        <sz val="9"/>
        <rFont val="Times New Roman"/>
        <family val="1"/>
      </rPr>
      <t xml:space="preserve"> 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  </r>
  </si>
  <si>
    <r>
      <t xml:space="preserve">Основное мероприятие 1 </t>
    </r>
    <r>
      <rPr>
        <sz val="9"/>
        <rFont val="Times New Roman"/>
        <family val="1"/>
      </rPr>
      <t>Повышение уровня безопасности дорожного движения.</t>
    </r>
  </si>
  <si>
    <r>
      <t xml:space="preserve">Основное мероприятие 1 </t>
    </r>
    <r>
      <rPr>
        <sz val="9"/>
        <rFont val="Times New Roman"/>
        <family val="1"/>
      </rPr>
      <t>Ремонт дворовых территорий многоквартирных жилых домов и подъездов к дворовым территориям многоквартирных жилых домов.</t>
    </r>
  </si>
  <si>
    <t>Итого по Подпрограмме III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</si>
  <si>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</si>
  <si>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</si>
  <si>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</si>
  <si>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</si>
  <si>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 xml:space="preserve">Подпрограмма I         </t>
  </si>
  <si>
    <t>1.1</t>
  </si>
  <si>
    <t>2015 -2018 гг.</t>
  </si>
  <si>
    <r>
      <t>Мероприятие 3</t>
    </r>
    <r>
      <rPr>
        <sz val="9"/>
        <rFont val="Times New Roman"/>
        <family val="1"/>
      </rPr>
      <t xml:space="preserve"> Обустройство наиболее опасных участков улично-дорожной сети металлическими барьерными и пешеходными ограждениями.</t>
    </r>
  </si>
  <si>
    <r>
      <t>Мероприятие 2</t>
    </r>
    <r>
      <rPr>
        <sz val="9"/>
        <rFont val="Times New Roman"/>
        <family val="1"/>
      </rPr>
      <t xml:space="preserve"> Ремонт и устройство искусственных дорожных неровностей для ограничения скорости движения автотранспорта.</t>
    </r>
  </si>
  <si>
    <r>
      <t>Мероприятие 1</t>
    </r>
    <r>
      <rPr>
        <sz val="9"/>
        <rFont val="Times New Roman"/>
        <family val="1"/>
      </rPr>
      <t xml:space="preserve"> Размещение рекламных конструкций  и растяжек на автодорогах городского округа по безопасности дорожного движения. Приобретение комплектов формы одежды для школьных отрядов ЮИД»</t>
    </r>
  </si>
  <si>
    <t xml:space="preserve">Подпрограмма III </t>
  </si>
  <si>
    <t>2016 г.</t>
  </si>
  <si>
    <t>2017 - 2018 гг.</t>
  </si>
  <si>
    <t xml:space="preserve">Подпрограмма IV  </t>
  </si>
  <si>
    <t>2015 гг.</t>
  </si>
  <si>
    <t>Средства бюджета Московской области</t>
  </si>
  <si>
    <r>
      <t>Мероприятие 4</t>
    </r>
    <r>
      <rPr>
        <sz val="9"/>
        <rFont val="Times New Roman"/>
        <family val="1"/>
      </rPr>
      <t xml:space="preserve"> Нанесение горизонтальной разметки на дорожное покрытие (в т.ч. разметка пешеходных переходов)</t>
    </r>
  </si>
  <si>
    <r>
      <t>Мероприятие 9</t>
    </r>
    <r>
      <rPr>
        <sz val="9"/>
        <rFont val="Times New Roman"/>
        <family val="1"/>
      </rPr>
      <t xml:space="preserve"> Устройство заездных автобусных карманов с установкой павильонов.</t>
    </r>
  </si>
  <si>
    <r>
      <t xml:space="preserve">Мероприятие 10. </t>
    </r>
    <r>
      <rPr>
        <sz val="9"/>
        <rFont val="Times New Roman"/>
        <family val="1"/>
      </rPr>
      <t>Обустройство пешеходных переходов вблизи образовательных учреждений техническими средствами (ИДН,  пешеходными ограждениями, дорожной разметкой, знаками на желтом светоотражающем фоне и освещением)</t>
    </r>
  </si>
  <si>
    <r>
      <t xml:space="preserve">Мероприятие 1 </t>
    </r>
    <r>
      <rPr>
        <sz val="9"/>
        <rFont val="Times New Roman"/>
        <family val="1"/>
      </rPr>
      <t>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  </r>
  </si>
  <si>
    <r>
      <t>Мероприятие 8</t>
    </r>
    <r>
      <rPr>
        <sz val="9"/>
        <rFont val="Times New Roman"/>
        <family val="1"/>
      </rPr>
      <t xml:space="preserve"> Установка технических средств организации дорожного движения.</t>
    </r>
  </si>
  <si>
    <t>2017 -2021 гг.</t>
  </si>
  <si>
    <t xml:space="preserve">«Обеспечение доступности услуг пассажирского транспорта на территории городского округа Домодедово на 2017-2021 годы»                                                          </t>
  </si>
  <si>
    <t>«Развитие и функционирование дорожно-транспортного комплекса городского округа Домодедово  на  2017-2021 годы»</t>
  </si>
  <si>
    <t>«Обеспечение безопасности дорожного движения на территории городского округа Домодедово на 2017-2021 годы»</t>
  </si>
  <si>
    <t>«Обеспечение проектирования, строительства, реконструкции, ремонта и содержания автомобильных дорог, тротуаров, мостов муниципального значения на 2017-2021 годы»</t>
  </si>
  <si>
    <t>2017 г.</t>
  </si>
  <si>
    <r>
      <t>Мероприятие 1.</t>
    </r>
    <r>
      <rPr>
        <sz val="10"/>
        <rFont val="Times New Roman"/>
        <family val="1"/>
      </rPr>
      <t xml:space="preserve"> Ремонт площади Гагарина в микрорайоне Авиационный                      г. Домодедово</t>
    </r>
  </si>
  <si>
    <r>
      <t xml:space="preserve">Мероприятие 2. </t>
    </r>
    <r>
      <rPr>
        <sz val="9"/>
        <rFont val="Times New Roman"/>
        <family val="1"/>
      </rPr>
      <t>Текущий ремонт дорог и тротуаров городского округа Домодедово</t>
    </r>
  </si>
  <si>
    <r>
      <t xml:space="preserve">Мероприятие 3. </t>
    </r>
    <r>
      <rPr>
        <sz val="9"/>
        <rFont val="Times New Roman"/>
        <family val="1"/>
      </rPr>
      <t>Устройство водоотводных труб, кюветов вдоль ул. Чкалова микрорайона Барыбино г. Домодедово</t>
    </r>
  </si>
  <si>
    <r>
      <t xml:space="preserve">Мероприятие 4. </t>
    </r>
    <r>
      <rPr>
        <sz val="9"/>
        <rFont val="Times New Roman"/>
        <family val="1"/>
      </rPr>
      <t xml:space="preserve">Строительство </t>
    </r>
    <r>
      <rPr>
        <sz val="10"/>
        <rFont val="Times New Roman"/>
        <family val="1"/>
      </rPr>
      <t>дороги с тротуарами и велодорожками по ул. Лунная от ул. 25 лет Октября до ул. Триумфальная                г. Домодедово</t>
    </r>
  </si>
  <si>
    <r>
      <t xml:space="preserve">Мероприятие 5. </t>
    </r>
    <r>
      <rPr>
        <sz val="9"/>
        <rFont val="Times New Roman"/>
        <family val="1"/>
      </rPr>
      <t xml:space="preserve">Кадастрирование муниципальных автомобильных дорог. </t>
    </r>
  </si>
  <si>
    <r>
      <t xml:space="preserve"> Мероприятие 6. </t>
    </r>
    <r>
      <rPr>
        <sz val="9"/>
        <rFont val="Times New Roman"/>
        <family val="1"/>
      </rPr>
      <t>Разработка проектно-сметной документации: «Строительство ливневой канализации с очистными сооружениями в районе улицы 2-я Центральная от  пересечения с улицей Гагарина  по улицам 1-я Коммунистическая, Северная, Краснодарская до Каширского  шоссе км 38,420 г. Домодедово».</t>
    </r>
  </si>
  <si>
    <r>
      <t xml:space="preserve"> Мероприятие 7. </t>
    </r>
    <r>
      <rPr>
        <sz val="9"/>
        <rFont val="Times New Roman"/>
        <family val="1"/>
      </rPr>
      <t>Технический надзор за качеством выполняемых работ по ремонту муниципальных дорог и тротуаров городского округа Домодедово.</t>
    </r>
  </si>
  <si>
    <r>
      <t xml:space="preserve">Мероприятие 9. </t>
    </r>
    <r>
      <rPr>
        <sz val="9"/>
        <rFont val="Times New Roman"/>
        <family val="1"/>
      </rPr>
      <t>Выполнение работ по проектированию и строительству (реконструкции) автомобильных дорог общего пользования местного значения с твердым покрытием до сельских населенных пунктов городского округа Домодедово, не имеющих круглогодичной связи с сетью автомобильных дорог Московской области.</t>
    </r>
  </si>
  <si>
    <r>
      <t xml:space="preserve">Мероприятие 10.  </t>
    </r>
    <r>
      <rPr>
        <sz val="9"/>
        <rFont val="Times New Roman"/>
        <family val="1"/>
      </rPr>
      <t>Устройство кюветов и планировка территории прилегающей к автомобильным дорогам по ул. Советская, ул. Набережная и Каширское шоссе г. Домодедово.</t>
    </r>
  </si>
  <si>
    <t>2016 - 2017 гг.</t>
  </si>
  <si>
    <r>
      <t xml:space="preserve">Мероприятие 1. </t>
    </r>
    <r>
      <rPr>
        <sz val="9"/>
        <rFont val="Times New Roman"/>
        <family val="1"/>
      </rPr>
      <t>Ремонт дворовой территории д.3,4 ул. Домодедовское шоссе, ГПЗ "Константиново"               г. Домодедово.</t>
    </r>
  </si>
  <si>
    <r>
      <t xml:space="preserve">Мероприятие 2. </t>
    </r>
    <r>
      <rPr>
        <sz val="9"/>
        <rFont val="Times New Roman"/>
        <family val="1"/>
      </rPr>
      <t>Ремонт дворовой территории д.71-74 военного городка Долматово, Растуновский а/о г. Домодедово.</t>
    </r>
  </si>
  <si>
    <t xml:space="preserve">«Обеспечение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2017-2021 годы.»                                                     </t>
  </si>
  <si>
    <t>Перечень мероприятий муниципальной программы городского округа Домодедово</t>
  </si>
  <si>
    <r>
      <t xml:space="preserve">Мероприятие13. </t>
    </r>
    <r>
      <rPr>
        <sz val="9"/>
        <rFont val="Times New Roman"/>
        <family val="1"/>
      </rPr>
      <t xml:space="preserve">Инженерно-геодезические изыскания. </t>
    </r>
  </si>
  <si>
    <t xml:space="preserve"> </t>
  </si>
  <si>
    <r>
      <t xml:space="preserve">Мероприятие 11. </t>
    </r>
    <r>
      <rPr>
        <sz val="9"/>
        <rFont val="Times New Roman"/>
        <family val="1"/>
      </rPr>
      <t>Приобретение и обслуживание мобильного комплекса фиксации нарушений правил дорожного движения.</t>
    </r>
  </si>
  <si>
    <r>
      <t xml:space="preserve">Мероприятие 14. </t>
    </r>
    <r>
      <rPr>
        <sz val="9"/>
        <rFont val="Times New Roman"/>
        <family val="1"/>
      </rPr>
      <t>Разработка проектно-сметной документации: «Реконструкция участка дороги по ул. Талалихина км.0+480 - км.1+005 мкр.Западный г.Домодедово».</t>
    </r>
  </si>
  <si>
    <r>
      <t xml:space="preserve">Мероприятие 17. </t>
    </r>
    <r>
      <rPr>
        <sz val="9"/>
        <rFont val="Times New Roman"/>
        <family val="1"/>
      </rPr>
      <t>Разработка проектно-сметной документации: «Устройство тротуара и велодорожки по ул. Советская мкр.Северный г.Домодедово"».</t>
    </r>
  </si>
  <si>
    <r>
      <t xml:space="preserve">Мероприятие 16. </t>
    </r>
    <r>
      <rPr>
        <sz val="9"/>
        <rFont val="Times New Roman"/>
        <family val="1"/>
      </rPr>
      <t>Разработка проектно-сметной документации: «Капитальный ремонт участка дороги "Подъезд к санаторию "Подмосковье"».</t>
    </r>
  </si>
  <si>
    <r>
      <t xml:space="preserve">Мероприятие 3. </t>
    </r>
    <r>
      <rPr>
        <sz val="9"/>
        <rFont val="Times New Roman"/>
        <family val="1"/>
      </rPr>
      <t>Разработка проектно-сметной документации: «Капитальный ремонт дворовой территории, проезда к дворовой территории многоквартирных домов по адресу: г. Домодедово, ул. Советская, д. 62, д. 62/1"</t>
    </r>
  </si>
  <si>
    <r>
      <t xml:space="preserve">Мероприятие 11. </t>
    </r>
    <r>
      <rPr>
        <sz val="9"/>
        <rFont val="Times New Roman"/>
        <family val="1"/>
      </rPr>
      <t>Ремонт участка подъездной дороги к д. Буняково от автодороги "Востряково-Ловцово" до СНТ "Востряково", мкр Востряково, г. Домодедово</t>
    </r>
  </si>
  <si>
    <r>
      <t xml:space="preserve">Мероприятие 18. </t>
    </r>
    <r>
      <rPr>
        <sz val="9"/>
        <rFont val="Times New Roman"/>
        <family val="1"/>
      </rPr>
      <t>Ремонт участка дороги "Подъезд к санаторию "Подмосковье" Никитский административный округ го Домодедово</t>
    </r>
  </si>
  <si>
    <r>
      <t xml:space="preserve">Мероприятие 15. </t>
    </r>
    <r>
      <rPr>
        <sz val="9"/>
        <rFont val="Times New Roman"/>
        <family val="1"/>
      </rPr>
      <t>Разработка проектно-сметной документации: «Строите6льство дорог на территории отведенной под индивидуального жилищного строительства вблизи д. Бортнево Повадинского административного округа».</t>
    </r>
  </si>
  <si>
    <r>
      <t xml:space="preserve">Мероприятие 19. </t>
    </r>
    <r>
      <rPr>
        <sz val="9"/>
        <rFont val="Times New Roman"/>
        <family val="1"/>
      </rPr>
      <t>Ремонт дорожного покрытия на территории отведенной под индивидуальное жилищное строительство для многодетных семей.</t>
    </r>
  </si>
  <si>
    <t xml:space="preserve">к муниципальной программе городского округа Домодедово «Развитие и функционирование </t>
  </si>
  <si>
    <t xml:space="preserve">дорожно-транспортного комплекса городского округа Домодедово на  2017-2021 годы», утверждённой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</si>
  <si>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</si>
  <si>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1.2</t>
  </si>
  <si>
    <r>
      <t xml:space="preserve">Мероприятие 12.  </t>
    </r>
    <r>
      <rPr>
        <sz val="9"/>
        <rFont val="Times New Roman"/>
        <family val="1"/>
      </rPr>
      <t>Устройство тротуара и велодорожки по ул. Советская мкр.Северный г.Домодедово</t>
    </r>
  </si>
  <si>
    <t>2018 г.</t>
  </si>
  <si>
    <r>
      <t xml:space="preserve">Мероприятие 21. </t>
    </r>
    <r>
      <rPr>
        <sz val="9"/>
        <rFont val="Times New Roman"/>
        <family val="1"/>
      </rPr>
      <t>Устройство тротуара по ул. 2-я Коммунистическая мкр.Северный г.Домодедово</t>
    </r>
  </si>
  <si>
    <t>2.</t>
  </si>
  <si>
    <t>1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</si>
  <si>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</si>
  <si>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</si>
  <si>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</si>
  <si>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</si>
  <si>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</si>
  <si>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</si>
  <si>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</si>
  <si>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</si>
  <si>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</si>
  <si>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</si>
  <si>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r>
      <t xml:space="preserve">Мероприятие 2 </t>
    </r>
    <r>
      <rPr>
        <sz val="9"/>
        <rFont val="Times New Roman"/>
        <family val="1"/>
      </rPr>
      <t>Субсидия юридическим лицам, которым выдано свидетельство об осуществлении перевозок по соответствующим маршрутам на компенсацию недополученных доходов, связанных с предоставлением мер социальной поддержки пассажирам, имеющих право на льготы при проезде на муниципальных маршрутах регулярных перевозок по нерегулируемым тарифам №20 "ул. Ломоносова д.22а - ст. Домодедово", №45 "ст. Домодедово - д.Чурилково"</t>
    </r>
  </si>
  <si>
    <t>Поддержание доли протяжённости автомобильных дорог общего пользования местного значения запланированных по содержанию на уровне 100 %</t>
  </si>
  <si>
    <t>Увеличение площади поверхности дворовых территорий многоквартирных домов, приведенных в нормативное состояние с использованием субсидий из Дорожного фонда Московской области и средств бюджетов муниципальных образований на 61,94 тыс. м2</t>
  </si>
  <si>
    <t>постановлением Администрации городского округа Домодедово от 10.11.2016 № 3543</t>
  </si>
  <si>
    <t>1-й год реализации программы 2017 г.</t>
  </si>
  <si>
    <t>2-й год реализации программы 2018 г.</t>
  </si>
  <si>
    <t>3-й год реализации программы 2019 г.</t>
  </si>
  <si>
    <t>4-й год реализации программы 2020 г.</t>
  </si>
  <si>
    <t>5-й год реализации программы 2021 г.</t>
  </si>
  <si>
    <t>2017 -2019 гг.</t>
  </si>
  <si>
    <t>2017 - 2018 г.</t>
  </si>
  <si>
    <t>2019 - 2021 г.</t>
  </si>
  <si>
    <t>2017 гг.</t>
  </si>
  <si>
    <r>
      <t xml:space="preserve">Мероприятие 8. </t>
    </r>
    <r>
      <rPr>
        <sz val="9"/>
        <rFont val="Times New Roman"/>
        <family val="1"/>
      </rPr>
      <t xml:space="preserve">Ремонт автомобильных дорог общего пользования с использованием субсидий из Дорожного фонда Московской области </t>
    </r>
  </si>
  <si>
    <r>
      <t xml:space="preserve">Мероприятие 23. </t>
    </r>
    <r>
      <rPr>
        <sz val="9"/>
        <rFont val="Times New Roman"/>
        <family val="1"/>
      </rPr>
      <t>Устройство придорожного кювета с укладкой переливных труб вдоль дороги по ул. Успенская, мкр.Востряково</t>
    </r>
  </si>
  <si>
    <t>2017-2018 г.</t>
  </si>
  <si>
    <t>2018  г.</t>
  </si>
  <si>
    <r>
      <t>Основное мероприятие 2</t>
    </r>
    <r>
      <rPr>
        <sz val="9"/>
        <rFont val="Times New Roman"/>
        <family val="1"/>
      </rPr>
      <t xml:space="preserve"> Содержание дорог и тротуаров</t>
    </r>
  </si>
  <si>
    <r>
      <t xml:space="preserve">Основное мероприятие 1 </t>
    </r>
    <r>
      <rPr>
        <sz val="9"/>
        <rFont val="Times New Roman"/>
        <family val="1"/>
      </rPr>
      <t>Проектирование, строительство, реконструкция и ремонт муниципальных дорог и тротуаров.</t>
    </r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</si>
  <si>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</si>
  <si>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</si>
  <si>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</si>
  <si>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</si>
  <si>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</si>
  <si>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</si>
  <si>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</si>
  <si>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</si>
  <si>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</si>
  <si>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</si>
  <si>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</si>
  <si>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</si>
  <si>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</si>
  <si>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 Увеличение доли поездок, оплаченных с использованием единых транспортных карт, в общем количестве оплаченных пассажирами поездок на конец года до 65% к 2021 году. 2) Внедрение ГЛОНАСС - Степень внедрения и эффективность использования технологии на базе системы ГЛОНАСС с использованием РНИС на уровне 100%. 3) Комфортный автобус - Доля транспортных средств, соответствующих стандарту (МК - 5 лет, СК, БК - 7 лет) от количества транспортных средств, работающих на мун. маршрутах на уровне 100%.</t>
  </si>
  <si>
    <t>1. Увеличение парковочных мест на 7154 единицы. 2. Увеличение ремонта сети автомобильных дорог общего пользования местного значения до 591,85 тыс. м2 и 59,6 км к 2021 году. 3. Объемы ввода в эксплуатацию после строительства и (или) реконструкции автомобильных дорог общего пользования местного значения (км), в том числе с привлечением субсидии из бюджета Московской области 1,72 км.4. У каждой дороги хозяин - Доля бесхозяйных дорог, принятых в муниципальную собственность, на уровне 100%.</t>
  </si>
  <si>
    <t>ДТП - Снижение смертности от ДТП: - на дорогах Федерального значения, - на дорогах  регионального значения                   - на дорогах муниципального значения, - на частных дорогах до 10,6 человек на 100 тыс. населения к 2018 году</t>
  </si>
  <si>
    <r>
      <t xml:space="preserve">Мероприятие 22. </t>
    </r>
    <r>
      <rPr>
        <sz val="9"/>
        <rFont val="Times New Roman"/>
        <family val="1"/>
      </rPr>
      <t xml:space="preserve">Расширение проезжей части и устройство круговой развязки на пересечении улиц Корнеева и Кутузовский проезд мкр. Центральный г. Домодедово </t>
    </r>
  </si>
  <si>
    <t>2018 -2021 гг.</t>
  </si>
  <si>
    <r>
      <rPr>
        <b/>
        <sz val="9"/>
        <rFont val="Times New Roman"/>
        <family val="1"/>
      </rPr>
      <t xml:space="preserve">Мероприятие 24. </t>
    </r>
    <r>
      <rPr>
        <sz val="9"/>
        <rFont val="Times New Roman"/>
        <family val="1"/>
      </rPr>
      <t>Строительство, реконструкция и ремонт тротуаров.</t>
    </r>
  </si>
  <si>
    <t>1.25.</t>
  </si>
  <si>
    <t>2018 гг.</t>
  </si>
  <si>
    <r>
      <rPr>
        <b/>
        <sz val="9"/>
        <rFont val="Times New Roman"/>
        <family val="1"/>
      </rPr>
      <t xml:space="preserve">Мероприятие 25. </t>
    </r>
    <r>
      <rPr>
        <sz val="9"/>
        <rFont val="Times New Roman"/>
        <family val="1"/>
      </rPr>
      <t>Ремонт участка дороги по ул. Дачная мкр. Северный г. Домодедово</t>
    </r>
  </si>
  <si>
    <t>1.26.</t>
  </si>
  <si>
    <r>
      <rPr>
        <b/>
        <sz val="9"/>
        <rFont val="Times New Roman"/>
        <family val="1"/>
      </rPr>
      <t xml:space="preserve">Мероприятие 26. </t>
    </r>
    <r>
      <rPr>
        <sz val="9"/>
        <rFont val="Times New Roman"/>
        <family val="1"/>
      </rPr>
      <t>Ремонт дороги к храму в с. Кузовлево Лобановский а/о г.о. Домодедовопо</t>
    </r>
  </si>
  <si>
    <t>1.27.</t>
  </si>
  <si>
    <t>1.28.</t>
  </si>
  <si>
    <r>
      <rPr>
        <b/>
        <sz val="9"/>
        <rFont val="Times New Roman"/>
        <family val="1"/>
      </rPr>
      <t xml:space="preserve">Мероприятие 28. </t>
    </r>
    <r>
      <rPr>
        <sz val="9"/>
        <rFont val="Times New Roman"/>
        <family val="1"/>
      </rPr>
      <t>Ремонт перекрестка ул. Кирова - ул. Советская мкр. Центральный г. Домодедово</t>
    </r>
  </si>
  <si>
    <t>1.29.</t>
  </si>
  <si>
    <r>
      <rPr>
        <b/>
        <sz val="9"/>
        <rFont val="Times New Roman"/>
        <family val="1"/>
      </rPr>
      <t xml:space="preserve">Мероприятие 29. </t>
    </r>
    <r>
      <rPr>
        <sz val="9"/>
        <rFont val="Times New Roman"/>
        <family val="1"/>
      </rPr>
      <t>Ремонт дороги по д. Поливаново Никитский а/о г. Домодедово</t>
    </r>
  </si>
  <si>
    <t>1.30.</t>
  </si>
  <si>
    <r>
      <t xml:space="preserve">Мероприятие 20. </t>
    </r>
    <r>
      <rPr>
        <sz val="9"/>
        <rFont val="Times New Roman"/>
        <family val="1"/>
      </rPr>
      <t>Устройство тротуара от остановки "Поворот на санаторий Подмосковье до поселка Санаторий "Подмосковье".</t>
    </r>
  </si>
  <si>
    <r>
      <rPr>
        <b/>
        <sz val="9"/>
        <rFont val="Times New Roman"/>
        <family val="1"/>
      </rPr>
      <t xml:space="preserve">Мероприятие 27. </t>
    </r>
    <r>
      <rPr>
        <sz val="9"/>
        <rFont val="Times New Roman"/>
        <family val="1"/>
      </rPr>
      <t>Ремонт дороги от ул. Советская до ул. Садовая через дворовую территорию д.62 ул. Советская мкр. Северный г. Домодедово</t>
    </r>
  </si>
  <si>
    <t>2018 -2019 гг.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</si>
  <si>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</si>
  <si>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</si>
  <si>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Муниципальное бюджетное учреждение «Комбинат благоустройства»</t>
  </si>
  <si>
    <r>
      <t xml:space="preserve">Мероприятие 30. </t>
    </r>
    <r>
      <rPr>
        <sz val="9"/>
        <rFont val="Times New Roman"/>
        <family val="1"/>
      </rPr>
      <t xml:space="preserve">Строительство автомобильных дорог общего пользования с использованием субсидий из Дорожного фонда Московской области </t>
    </r>
  </si>
  <si>
    <r>
      <t xml:space="preserve">Мероприятие 30.1. </t>
    </r>
    <r>
      <rPr>
        <sz val="9"/>
        <rFont val="Times New Roman"/>
        <family val="1"/>
      </rPr>
      <t>Улично-дорожная сеть вокруг третьего квартала мкр. "Южный" по адресу: Московская область г. Домодедово</t>
    </r>
  </si>
  <si>
    <r>
      <t xml:space="preserve">Мероприятие 30.2. </t>
    </r>
    <r>
      <rPr>
        <sz val="9"/>
        <rFont val="Times New Roman"/>
        <family val="1"/>
      </rPr>
      <t>Подготовка территории строительства объекта: Улично-дорожная сеть вокруг третьего квартала мкр. "Южный" по адресу: Московская область г. Домодедово</t>
    </r>
  </si>
  <si>
    <r>
      <t xml:space="preserve">Мероприятие 30.3. </t>
    </r>
    <r>
      <rPr>
        <sz val="9"/>
        <rFont val="Times New Roman"/>
        <family val="1"/>
      </rPr>
      <t>Магистральная улица районного значения для обеспечения транспортной доступности 4 квартала мкр. "Южный" г. Домодедово</t>
    </r>
  </si>
  <si>
    <r>
      <t xml:space="preserve">Мероприятие 30.4. </t>
    </r>
    <r>
      <rPr>
        <sz val="9"/>
        <rFont val="Times New Roman"/>
        <family val="1"/>
      </rPr>
      <t>Подготовка территории строительства объекта: Магистральная улица районного значения для обеспечения транспортной доступности 4 квартала мкр. "Южный" г. Домодедово</t>
    </r>
  </si>
  <si>
    <r>
      <t xml:space="preserve">Мероприятие31. </t>
    </r>
    <r>
      <rPr>
        <sz val="9"/>
        <rFont val="Times New Roman"/>
        <family val="1"/>
      </rPr>
      <t>Дополнительные работы по ремонту дорог и тротуаров.</t>
    </r>
  </si>
  <si>
    <t>1.30.1.</t>
  </si>
  <si>
    <t>1.30.2.</t>
  </si>
  <si>
    <t>1.30.3.</t>
  </si>
  <si>
    <t>1.30.4.</t>
  </si>
  <si>
    <t>1.31.</t>
  </si>
  <si>
    <t>Приложение № 2</t>
  </si>
  <si>
    <t>"Приложение № 4</t>
  </si>
  <si>
    <t>к постановлению Администрации городского округа Домодедово от 28.08.2018 № 2058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</si>
</sst>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7" fontId="5" fillId="0" borderId="11" xfId="0" applyNumberFormat="1" applyFont="1" applyFill="1" applyBorder="1" applyAlignment="1">
      <alignment vertical="top" wrapText="1"/>
    </xf>
    <xf numFmtId="17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6" fillId="0" borderId="13" xfId="0" applyFont="1" applyFill="1" applyBorder="1" applyAlignment="1">
      <alignment horizontal="justify" vertical="top" wrapText="1"/>
    </xf>
    <xf numFmtId="17" fontId="5" fillId="0" borderId="13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17" fontId="5" fillId="33" borderId="11" xfId="0" applyNumberFormat="1" applyFont="1" applyFill="1" applyBorder="1" applyAlignment="1">
      <alignment vertical="top" wrapText="1"/>
    </xf>
    <xf numFmtId="17" fontId="5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justify" vertical="top" wrapText="1"/>
    </xf>
    <xf numFmtId="17" fontId="5" fillId="33" borderId="13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wrapText="1"/>
    </xf>
    <xf numFmtId="4" fontId="0" fillId="33" borderId="0" xfId="0" applyNumberForma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17" fontId="5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 applyProtection="1">
      <alignment horizontal="justify" vertical="top" wrapText="1"/>
      <protection locked="0"/>
    </xf>
    <xf numFmtId="0" fontId="8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17" fontId="5" fillId="0" borderId="10" xfId="0" applyNumberFormat="1" applyFont="1" applyFill="1" applyBorder="1" applyAlignment="1">
      <alignment vertical="top" wrapText="1"/>
    </xf>
    <xf numFmtId="17" fontId="5" fillId="0" borderId="11" xfId="0" applyNumberFormat="1" applyFont="1" applyFill="1" applyBorder="1" applyAlignment="1">
      <alignment vertical="top" wrapText="1"/>
    </xf>
    <xf numFmtId="17" fontId="5" fillId="0" borderId="12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16" fontId="5" fillId="33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" fontId="5" fillId="0" borderId="10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view="pageBreakPreview" zoomScaleSheetLayoutView="100" workbookViewId="0" topLeftCell="A1">
      <selection activeCell="A7" sqref="A7:M7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8515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9.57421875" style="0" customWidth="1"/>
    <col min="8" max="8" width="9.00390625" style="24" customWidth="1"/>
    <col min="9" max="9" width="9.28125" style="1" customWidth="1"/>
    <col min="10" max="10" width="9.00390625" style="0" customWidth="1"/>
    <col min="11" max="11" width="9.28125" style="0" customWidth="1"/>
    <col min="12" max="12" width="14.28125" style="0" customWidth="1"/>
    <col min="13" max="13" width="26.8515625" style="0" customWidth="1"/>
    <col min="16" max="16" width="10.140625" style="0" bestFit="1" customWidth="1"/>
  </cols>
  <sheetData>
    <row r="1" spans="6:8" ht="12.75">
      <c r="F1" s="50" t="s">
        <v>160</v>
      </c>
      <c r="H1" s="1"/>
    </row>
    <row r="2" spans="6:8" ht="12.75">
      <c r="F2" s="50" t="s">
        <v>162</v>
      </c>
      <c r="H2" s="1"/>
    </row>
    <row r="3" s="1" customFormat="1" ht="12.75">
      <c r="F3" s="20" t="s">
        <v>161</v>
      </c>
    </row>
    <row r="4" spans="1:13" s="1" customFormat="1" ht="15.75">
      <c r="A4" s="2"/>
      <c r="F4" s="21" t="s">
        <v>75</v>
      </c>
      <c r="G4" s="21"/>
      <c r="H4" s="21"/>
      <c r="I4" s="21"/>
      <c r="J4" s="21"/>
      <c r="K4" s="21"/>
      <c r="L4" s="21"/>
      <c r="M4" s="21"/>
    </row>
    <row r="5" spans="1:13" s="1" customFormat="1" ht="15.75">
      <c r="A5" s="2"/>
      <c r="F5" s="21" t="s">
        <v>76</v>
      </c>
      <c r="G5" s="21"/>
      <c r="H5" s="21"/>
      <c r="I5" s="21"/>
      <c r="J5" s="21"/>
      <c r="K5" s="21"/>
      <c r="L5" s="21"/>
      <c r="M5" s="21"/>
    </row>
    <row r="6" spans="1:13" s="1" customFormat="1" ht="15.75">
      <c r="A6" s="2"/>
      <c r="F6" s="21" t="s">
        <v>97</v>
      </c>
      <c r="G6" s="21"/>
      <c r="H6" s="21"/>
      <c r="I6" s="21"/>
      <c r="J6" s="21"/>
      <c r="K6" s="21"/>
      <c r="L6" s="21"/>
      <c r="M6" s="21"/>
    </row>
    <row r="7" spans="1:13" s="1" customFormat="1" ht="15.75">
      <c r="A7" s="101" t="s">
        <v>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s="1" customFormat="1" ht="15.75">
      <c r="A8" s="101" t="s">
        <v>46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8" s="1" customFormat="1" ht="23.25" customHeight="1">
      <c r="A9" s="3"/>
      <c r="H9" s="24"/>
    </row>
    <row r="10" spans="1:13" s="1" customFormat="1" ht="20.25" customHeight="1">
      <c r="A10" s="99" t="s">
        <v>3</v>
      </c>
      <c r="B10" s="99" t="s">
        <v>4</v>
      </c>
      <c r="C10" s="99" t="s">
        <v>26</v>
      </c>
      <c r="D10" s="99" t="s">
        <v>25</v>
      </c>
      <c r="E10" s="99" t="s">
        <v>77</v>
      </c>
      <c r="F10" s="99" t="s">
        <v>24</v>
      </c>
      <c r="G10" s="99" t="s">
        <v>5</v>
      </c>
      <c r="H10" s="99"/>
      <c r="I10" s="99"/>
      <c r="J10" s="99"/>
      <c r="K10" s="99"/>
      <c r="L10" s="99" t="s">
        <v>6</v>
      </c>
      <c r="M10" s="99" t="s">
        <v>7</v>
      </c>
    </row>
    <row r="11" spans="1:13" s="1" customFormat="1" ht="140.25" customHeight="1">
      <c r="A11" s="75"/>
      <c r="B11" s="99"/>
      <c r="C11" s="99"/>
      <c r="D11" s="99"/>
      <c r="E11" s="99"/>
      <c r="F11" s="75"/>
      <c r="G11" s="23" t="s">
        <v>98</v>
      </c>
      <c r="H11" s="41" t="s">
        <v>99</v>
      </c>
      <c r="I11" s="23" t="s">
        <v>100</v>
      </c>
      <c r="J11" s="23" t="s">
        <v>101</v>
      </c>
      <c r="K11" s="23" t="s">
        <v>102</v>
      </c>
      <c r="L11" s="103"/>
      <c r="M11" s="103"/>
    </row>
    <row r="12" spans="1:13" s="1" customFormat="1" ht="23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41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</row>
    <row r="13" spans="1:13" s="1" customFormat="1" ht="15" customHeight="1">
      <c r="A13" s="83" t="s">
        <v>27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s="1" customFormat="1" ht="20.25" customHeight="1">
      <c r="A14" s="86" t="s">
        <v>45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s="1" customFormat="1" ht="21" customHeight="1">
      <c r="A15" s="79" t="s">
        <v>9</v>
      </c>
      <c r="B15" s="62" t="s">
        <v>19</v>
      </c>
      <c r="C15" s="63" t="s">
        <v>44</v>
      </c>
      <c r="D15" s="8" t="s">
        <v>10</v>
      </c>
      <c r="E15" s="9">
        <f>SUM(E17)</f>
        <v>100018.2</v>
      </c>
      <c r="F15" s="10">
        <f aca="true" t="shared" si="0" ref="F15:F22">SUM(G15:K15)</f>
        <v>481482.4</v>
      </c>
      <c r="G15" s="9">
        <f>SUM(G16:G17)</f>
        <v>64313.4</v>
      </c>
      <c r="H15" s="29">
        <f>SUM(H16:H17)</f>
        <v>112480</v>
      </c>
      <c r="I15" s="9">
        <f>SUM(I16:I17)</f>
        <v>101563</v>
      </c>
      <c r="J15" s="9">
        <f>SUM(J16:J17)</f>
        <v>101563</v>
      </c>
      <c r="K15" s="9">
        <f>SUM(K16:K17)</f>
        <v>101563</v>
      </c>
      <c r="L15" s="68" t="s">
        <v>146</v>
      </c>
      <c r="M15" s="68" t="s">
        <v>126</v>
      </c>
    </row>
    <row r="16" spans="1:13" s="1" customFormat="1" ht="42" customHeight="1">
      <c r="A16" s="79"/>
      <c r="B16" s="62"/>
      <c r="C16" s="80"/>
      <c r="D16" s="8" t="s">
        <v>38</v>
      </c>
      <c r="E16" s="9">
        <f aca="true" t="shared" si="1" ref="E16:K16">E19</f>
        <v>0</v>
      </c>
      <c r="F16" s="9">
        <f t="shared" si="1"/>
        <v>580</v>
      </c>
      <c r="G16" s="9">
        <f t="shared" si="1"/>
        <v>0</v>
      </c>
      <c r="H16" s="29">
        <f t="shared" si="1"/>
        <v>580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68"/>
      <c r="M16" s="68"/>
    </row>
    <row r="17" spans="1:13" s="1" customFormat="1" ht="152.25" customHeight="1">
      <c r="A17" s="79"/>
      <c r="B17" s="62"/>
      <c r="C17" s="64"/>
      <c r="D17" s="8" t="s">
        <v>12</v>
      </c>
      <c r="E17" s="9">
        <f>E20+E22</f>
        <v>100018.2</v>
      </c>
      <c r="F17" s="10">
        <f t="shared" si="0"/>
        <v>480902.4</v>
      </c>
      <c r="G17" s="9">
        <f>G20+G22</f>
        <v>64313.4</v>
      </c>
      <c r="H17" s="29">
        <f>H20+H22</f>
        <v>111900</v>
      </c>
      <c r="I17" s="9">
        <f>I20+I22</f>
        <v>101563</v>
      </c>
      <c r="J17" s="9">
        <f>J20+J22</f>
        <v>101563</v>
      </c>
      <c r="K17" s="9">
        <f>K20+K22</f>
        <v>101563</v>
      </c>
      <c r="L17" s="68"/>
      <c r="M17" s="68"/>
    </row>
    <row r="18" spans="1:13" s="24" customFormat="1" ht="35.25" customHeight="1">
      <c r="A18" s="104" t="s">
        <v>28</v>
      </c>
      <c r="B18" s="96" t="s">
        <v>42</v>
      </c>
      <c r="C18" s="54" t="s">
        <v>44</v>
      </c>
      <c r="D18" s="48" t="s">
        <v>10</v>
      </c>
      <c r="E18" s="29">
        <f aca="true" t="shared" si="2" ref="E18:K18">SUM(E19:E20)</f>
        <v>98367.5</v>
      </c>
      <c r="F18" s="29">
        <f t="shared" si="2"/>
        <v>466525</v>
      </c>
      <c r="G18" s="29">
        <f t="shared" si="2"/>
        <v>60045</v>
      </c>
      <c r="H18" s="29">
        <f t="shared" si="2"/>
        <v>112480</v>
      </c>
      <c r="I18" s="29">
        <f t="shared" si="2"/>
        <v>98000</v>
      </c>
      <c r="J18" s="29">
        <f t="shared" si="2"/>
        <v>98000</v>
      </c>
      <c r="K18" s="29">
        <f t="shared" si="2"/>
        <v>98000</v>
      </c>
      <c r="L18" s="57" t="s">
        <v>146</v>
      </c>
      <c r="M18" s="59"/>
    </row>
    <row r="19" spans="1:13" s="24" customFormat="1" ht="48.75" customHeight="1">
      <c r="A19" s="104"/>
      <c r="B19" s="96"/>
      <c r="C19" s="55"/>
      <c r="D19" s="48" t="s">
        <v>38</v>
      </c>
      <c r="E19" s="29">
        <v>0</v>
      </c>
      <c r="F19" s="29">
        <f>SUM(G19:K19)</f>
        <v>580</v>
      </c>
      <c r="G19" s="29">
        <v>0</v>
      </c>
      <c r="H19" s="29">
        <v>580</v>
      </c>
      <c r="I19" s="29">
        <v>0</v>
      </c>
      <c r="J19" s="29">
        <v>0</v>
      </c>
      <c r="K19" s="29">
        <v>0</v>
      </c>
      <c r="L19" s="57"/>
      <c r="M19" s="59"/>
    </row>
    <row r="20" spans="1:13" s="24" customFormat="1" ht="88.5" customHeight="1">
      <c r="A20" s="104"/>
      <c r="B20" s="96"/>
      <c r="C20" s="98"/>
      <c r="D20" s="48" t="s">
        <v>12</v>
      </c>
      <c r="E20" s="29">
        <v>98367.5</v>
      </c>
      <c r="F20" s="29">
        <f>SUM(G20:K20)</f>
        <v>465945</v>
      </c>
      <c r="G20" s="29">
        <v>60045</v>
      </c>
      <c r="H20" s="29">
        <v>111900</v>
      </c>
      <c r="I20" s="29">
        <v>98000</v>
      </c>
      <c r="J20" s="29">
        <v>98000</v>
      </c>
      <c r="K20" s="29">
        <v>98000</v>
      </c>
      <c r="L20" s="57"/>
      <c r="M20" s="59"/>
    </row>
    <row r="21" spans="1:13" s="1" customFormat="1" ht="114" customHeight="1">
      <c r="A21" s="79" t="s">
        <v>78</v>
      </c>
      <c r="B21" s="62" t="s">
        <v>94</v>
      </c>
      <c r="C21" s="63" t="s">
        <v>44</v>
      </c>
      <c r="D21" s="8" t="s">
        <v>10</v>
      </c>
      <c r="E21" s="10">
        <f>SUM(E22)</f>
        <v>1650.7</v>
      </c>
      <c r="F21" s="10">
        <f t="shared" si="0"/>
        <v>14957.4</v>
      </c>
      <c r="G21" s="10">
        <f>SUM(G22)</f>
        <v>4268.4</v>
      </c>
      <c r="H21" s="29">
        <f>SUM(H22)</f>
        <v>0</v>
      </c>
      <c r="I21" s="10">
        <f>SUM(I22)</f>
        <v>3563</v>
      </c>
      <c r="J21" s="10">
        <f>SUM(J22)</f>
        <v>3563</v>
      </c>
      <c r="K21" s="10">
        <f>SUM(K22)</f>
        <v>3563</v>
      </c>
      <c r="L21" s="68" t="s">
        <v>146</v>
      </c>
      <c r="M21" s="72"/>
    </row>
    <row r="22" spans="1:13" s="1" customFormat="1" ht="178.5" customHeight="1">
      <c r="A22" s="79"/>
      <c r="B22" s="62"/>
      <c r="C22" s="64"/>
      <c r="D22" s="8" t="s">
        <v>12</v>
      </c>
      <c r="E22" s="10">
        <v>1650.7</v>
      </c>
      <c r="F22" s="10">
        <f t="shared" si="0"/>
        <v>14957.4</v>
      </c>
      <c r="G22" s="10">
        <v>4268.4</v>
      </c>
      <c r="H22" s="29">
        <v>0</v>
      </c>
      <c r="I22" s="9">
        <v>3563</v>
      </c>
      <c r="J22" s="9">
        <v>3563</v>
      </c>
      <c r="K22" s="9">
        <v>3563</v>
      </c>
      <c r="L22" s="68"/>
      <c r="M22" s="72"/>
    </row>
    <row r="23" spans="1:13" s="1" customFormat="1" ht="29.25" customHeight="1">
      <c r="A23" s="79"/>
      <c r="B23" s="62" t="s">
        <v>13</v>
      </c>
      <c r="C23" s="63" t="s">
        <v>44</v>
      </c>
      <c r="D23" s="17" t="s">
        <v>14</v>
      </c>
      <c r="E23" s="11">
        <f>E25</f>
        <v>100018.2</v>
      </c>
      <c r="F23" s="11">
        <f>SUM(G23:K23)</f>
        <v>481482.4</v>
      </c>
      <c r="G23" s="42">
        <f>G24+G25</f>
        <v>64313.4</v>
      </c>
      <c r="H23" s="42">
        <f>H24+H25</f>
        <v>112480</v>
      </c>
      <c r="I23" s="42">
        <f>I24+I25</f>
        <v>101563</v>
      </c>
      <c r="J23" s="42">
        <f>J24+J25</f>
        <v>101563</v>
      </c>
      <c r="K23" s="42">
        <f>K24+K25</f>
        <v>101563</v>
      </c>
      <c r="L23" s="8"/>
      <c r="M23" s="8"/>
    </row>
    <row r="24" spans="1:13" s="1" customFormat="1" ht="55.5" customHeight="1">
      <c r="A24" s="79"/>
      <c r="B24" s="62"/>
      <c r="C24" s="80"/>
      <c r="D24" s="12" t="s">
        <v>38</v>
      </c>
      <c r="E24" s="11">
        <f aca="true" t="shared" si="3" ref="E24:K24">E16</f>
        <v>0</v>
      </c>
      <c r="F24" s="11">
        <f t="shared" si="3"/>
        <v>580</v>
      </c>
      <c r="G24" s="11">
        <f t="shared" si="3"/>
        <v>0</v>
      </c>
      <c r="H24" s="11">
        <f t="shared" si="3"/>
        <v>580</v>
      </c>
      <c r="I24" s="11">
        <f t="shared" si="3"/>
        <v>0</v>
      </c>
      <c r="J24" s="11">
        <f t="shared" si="3"/>
        <v>0</v>
      </c>
      <c r="K24" s="11">
        <f t="shared" si="3"/>
        <v>0</v>
      </c>
      <c r="L24" s="8"/>
      <c r="M24" s="8"/>
    </row>
    <row r="25" spans="1:13" s="1" customFormat="1" ht="72.75" customHeight="1">
      <c r="A25" s="79"/>
      <c r="B25" s="75"/>
      <c r="C25" s="64" t="s">
        <v>11</v>
      </c>
      <c r="D25" s="12" t="s">
        <v>12</v>
      </c>
      <c r="E25" s="9">
        <f>E17</f>
        <v>100018.2</v>
      </c>
      <c r="F25" s="10">
        <f>SUM(G25:K25)</f>
        <v>480902.4</v>
      </c>
      <c r="G25" s="9">
        <f>G17</f>
        <v>64313.4</v>
      </c>
      <c r="H25" s="29">
        <f>H17</f>
        <v>111900</v>
      </c>
      <c r="I25" s="9">
        <f>I17</f>
        <v>101563</v>
      </c>
      <c r="J25" s="9">
        <f>J17</f>
        <v>101563</v>
      </c>
      <c r="K25" s="9">
        <f>K17</f>
        <v>101563</v>
      </c>
      <c r="L25" s="8"/>
      <c r="M25" s="8"/>
    </row>
    <row r="26" spans="1:13" s="1" customFormat="1" ht="20.25" customHeight="1">
      <c r="A26" s="83" t="s">
        <v>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 s="1" customFormat="1" ht="42.75" customHeight="1">
      <c r="A27" s="86" t="s">
        <v>47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</row>
    <row r="28" spans="1:13" s="1" customFormat="1" ht="17.25" customHeight="1">
      <c r="A28" s="79" t="s">
        <v>83</v>
      </c>
      <c r="B28" s="62" t="s">
        <v>20</v>
      </c>
      <c r="C28" s="62" t="s">
        <v>44</v>
      </c>
      <c r="D28" s="7" t="s">
        <v>14</v>
      </c>
      <c r="E28" s="9">
        <f>SUM(E29)</f>
        <v>26371</v>
      </c>
      <c r="F28" s="9">
        <f>SUM(G28:K28)</f>
        <v>141472.94</v>
      </c>
      <c r="G28" s="9">
        <f>SUM(G29)</f>
        <v>29899.440000000002</v>
      </c>
      <c r="H28" s="29">
        <f>SUM(H29)</f>
        <v>50073.5</v>
      </c>
      <c r="I28" s="9">
        <f>I29</f>
        <v>20500</v>
      </c>
      <c r="J28" s="9">
        <v>20500</v>
      </c>
      <c r="K28" s="9">
        <v>20500</v>
      </c>
      <c r="L28" s="68" t="s">
        <v>146</v>
      </c>
      <c r="M28" s="68" t="s">
        <v>128</v>
      </c>
    </row>
    <row r="29" spans="1:13" s="1" customFormat="1" ht="81" customHeight="1">
      <c r="A29" s="79"/>
      <c r="B29" s="100"/>
      <c r="C29" s="100" t="s">
        <v>11</v>
      </c>
      <c r="D29" s="12" t="s">
        <v>12</v>
      </c>
      <c r="E29" s="9">
        <f>E33+E35+E37+E39+E41+E43+E45+E47+E49+E51</f>
        <v>26371</v>
      </c>
      <c r="F29" s="9">
        <f>SUM(G29:K29)</f>
        <v>141472.94</v>
      </c>
      <c r="G29" s="9">
        <f>G33+G35+G37+G39+G41+G43+G45+G47+G49+G51</f>
        <v>29899.440000000002</v>
      </c>
      <c r="H29" s="29">
        <f>H33+H35+H37+H39+H41+H43+H45+H47+H49+H51</f>
        <v>50073.5</v>
      </c>
      <c r="I29" s="9">
        <f>I33+I35+I37+I39+I41+I43+I45+I47+I49+I51</f>
        <v>20500</v>
      </c>
      <c r="J29" s="9">
        <f>J33+J35+J37+J39+J41+J43+J45+J47+J49+J51</f>
        <v>20500</v>
      </c>
      <c r="K29" s="9">
        <f>K33+K35+K37+K39+K41+K43+K45+K47+K49+K51</f>
        <v>20500</v>
      </c>
      <c r="L29" s="68"/>
      <c r="M29" s="68"/>
    </row>
    <row r="30" spans="1:15" s="1" customFormat="1" ht="37.5" customHeight="1">
      <c r="A30" s="79" t="s">
        <v>18</v>
      </c>
      <c r="B30" s="62" t="s">
        <v>32</v>
      </c>
      <c r="C30" s="63" t="s">
        <v>44</v>
      </c>
      <c r="D30" s="7" t="s">
        <v>14</v>
      </c>
      <c r="E30" s="9">
        <v>0</v>
      </c>
      <c r="F30" s="9">
        <f aca="true" t="shared" si="4" ref="F30:F53">SUM(G30:K30)</f>
        <v>0</v>
      </c>
      <c r="G30" s="9">
        <f>G31</f>
        <v>0</v>
      </c>
      <c r="H30" s="29">
        <f>H31</f>
        <v>0</v>
      </c>
      <c r="I30" s="9">
        <f>I31</f>
        <v>0</v>
      </c>
      <c r="J30" s="9">
        <f>J31</f>
        <v>0</v>
      </c>
      <c r="K30" s="9">
        <f>K31</f>
        <v>0</v>
      </c>
      <c r="L30" s="68" t="s">
        <v>146</v>
      </c>
      <c r="M30" s="72"/>
      <c r="O30" s="14"/>
    </row>
    <row r="31" spans="1:13" s="1" customFormat="1" ht="85.5" customHeight="1">
      <c r="A31" s="79"/>
      <c r="B31" s="100"/>
      <c r="C31" s="81" t="s">
        <v>11</v>
      </c>
      <c r="D31" s="12" t="s">
        <v>12</v>
      </c>
      <c r="E31" s="9">
        <v>0</v>
      </c>
      <c r="F31" s="9">
        <f t="shared" si="4"/>
        <v>0</v>
      </c>
      <c r="G31" s="9">
        <v>0</v>
      </c>
      <c r="H31" s="29">
        <v>0</v>
      </c>
      <c r="I31" s="9">
        <v>0</v>
      </c>
      <c r="J31" s="9">
        <v>0</v>
      </c>
      <c r="K31" s="9">
        <v>0</v>
      </c>
      <c r="L31" s="68"/>
      <c r="M31" s="72"/>
    </row>
    <row r="32" spans="1:13" s="24" customFormat="1" ht="32.25" customHeight="1">
      <c r="A32" s="104" t="s">
        <v>84</v>
      </c>
      <c r="B32" s="96" t="s">
        <v>31</v>
      </c>
      <c r="C32" s="54" t="s">
        <v>44</v>
      </c>
      <c r="D32" s="28" t="s">
        <v>14</v>
      </c>
      <c r="E32" s="29">
        <f>E33</f>
        <v>833.45</v>
      </c>
      <c r="F32" s="29">
        <f t="shared" si="4"/>
        <v>4299.08</v>
      </c>
      <c r="G32" s="29">
        <f>G33</f>
        <v>1381.69</v>
      </c>
      <c r="H32" s="29">
        <f>H33</f>
        <v>1117.39</v>
      </c>
      <c r="I32" s="29">
        <f>I33</f>
        <v>600</v>
      </c>
      <c r="J32" s="29">
        <f>J33</f>
        <v>600</v>
      </c>
      <c r="K32" s="29">
        <f>K33</f>
        <v>600</v>
      </c>
      <c r="L32" s="57" t="s">
        <v>146</v>
      </c>
      <c r="M32" s="59"/>
    </row>
    <row r="33" spans="1:13" s="24" customFormat="1" ht="68.25" customHeight="1">
      <c r="A33" s="104"/>
      <c r="B33" s="97"/>
      <c r="C33" s="56" t="s">
        <v>11</v>
      </c>
      <c r="D33" s="30" t="s">
        <v>12</v>
      </c>
      <c r="E33" s="29">
        <v>833.45</v>
      </c>
      <c r="F33" s="29">
        <f t="shared" si="4"/>
        <v>4299.08</v>
      </c>
      <c r="G33" s="29">
        <v>1381.69</v>
      </c>
      <c r="H33" s="29">
        <v>1117.39</v>
      </c>
      <c r="I33" s="29">
        <v>600</v>
      </c>
      <c r="J33" s="29">
        <v>600</v>
      </c>
      <c r="K33" s="29">
        <v>600</v>
      </c>
      <c r="L33" s="57"/>
      <c r="M33" s="59"/>
    </row>
    <row r="34" spans="1:13" s="24" customFormat="1" ht="27" customHeight="1">
      <c r="A34" s="57" t="s">
        <v>85</v>
      </c>
      <c r="B34" s="96" t="s">
        <v>30</v>
      </c>
      <c r="C34" s="54" t="s">
        <v>44</v>
      </c>
      <c r="D34" s="31" t="s">
        <v>14</v>
      </c>
      <c r="E34" s="29">
        <f>E35</f>
        <v>3026.96</v>
      </c>
      <c r="F34" s="29">
        <f t="shared" si="4"/>
        <v>26288.32</v>
      </c>
      <c r="G34" s="29">
        <f>G35</f>
        <v>11738.2</v>
      </c>
      <c r="H34" s="29">
        <f>H35</f>
        <v>9450.12</v>
      </c>
      <c r="I34" s="29">
        <f>I35</f>
        <v>1700</v>
      </c>
      <c r="J34" s="29">
        <f>J35</f>
        <v>1700</v>
      </c>
      <c r="K34" s="29">
        <f>K35</f>
        <v>1700</v>
      </c>
      <c r="L34" s="57" t="s">
        <v>146</v>
      </c>
      <c r="M34" s="59"/>
    </row>
    <row r="35" spans="1:13" s="24" customFormat="1" ht="73.5" customHeight="1">
      <c r="A35" s="57"/>
      <c r="B35" s="97"/>
      <c r="C35" s="56" t="s">
        <v>11</v>
      </c>
      <c r="D35" s="30" t="s">
        <v>12</v>
      </c>
      <c r="E35" s="29">
        <v>3026.96</v>
      </c>
      <c r="F35" s="29">
        <f t="shared" si="4"/>
        <v>26288.32</v>
      </c>
      <c r="G35" s="29">
        <v>11738.2</v>
      </c>
      <c r="H35" s="29">
        <v>9450.12</v>
      </c>
      <c r="I35" s="29">
        <v>1700</v>
      </c>
      <c r="J35" s="29">
        <v>1700</v>
      </c>
      <c r="K35" s="29">
        <v>1700</v>
      </c>
      <c r="L35" s="57"/>
      <c r="M35" s="59"/>
    </row>
    <row r="36" spans="1:13" s="24" customFormat="1" ht="27.75" customHeight="1">
      <c r="A36" s="57" t="s">
        <v>86</v>
      </c>
      <c r="B36" s="96" t="s">
        <v>39</v>
      </c>
      <c r="C36" s="54" t="s">
        <v>44</v>
      </c>
      <c r="D36" s="28" t="s">
        <v>14</v>
      </c>
      <c r="E36" s="29">
        <f>E37</f>
        <v>9005.98</v>
      </c>
      <c r="F36" s="29">
        <f t="shared" si="4"/>
        <v>46358.58</v>
      </c>
      <c r="G36" s="29">
        <f>G37</f>
        <v>7607.59</v>
      </c>
      <c r="H36" s="29">
        <f>H37</f>
        <v>11750.99</v>
      </c>
      <c r="I36" s="29">
        <f>I37</f>
        <v>9000</v>
      </c>
      <c r="J36" s="29">
        <f>J37</f>
        <v>9000</v>
      </c>
      <c r="K36" s="29">
        <f>K37</f>
        <v>9000</v>
      </c>
      <c r="L36" s="57" t="s">
        <v>146</v>
      </c>
      <c r="M36" s="59"/>
    </row>
    <row r="37" spans="1:13" s="24" customFormat="1" ht="72.75" customHeight="1">
      <c r="A37" s="57"/>
      <c r="B37" s="97"/>
      <c r="C37" s="56" t="s">
        <v>11</v>
      </c>
      <c r="D37" s="30" t="s">
        <v>12</v>
      </c>
      <c r="E37" s="29">
        <v>9005.98</v>
      </c>
      <c r="F37" s="29">
        <f t="shared" si="4"/>
        <v>46358.58</v>
      </c>
      <c r="G37" s="29">
        <v>7607.59</v>
      </c>
      <c r="H37" s="29">
        <v>11750.99</v>
      </c>
      <c r="I37" s="29">
        <v>9000</v>
      </c>
      <c r="J37" s="29">
        <v>9000</v>
      </c>
      <c r="K37" s="29">
        <v>9000</v>
      </c>
      <c r="L37" s="57"/>
      <c r="M37" s="59"/>
    </row>
    <row r="38" spans="1:13" s="24" customFormat="1" ht="24.75" customHeight="1">
      <c r="A38" s="57" t="s">
        <v>87</v>
      </c>
      <c r="B38" s="96" t="s">
        <v>15</v>
      </c>
      <c r="C38" s="54" t="s">
        <v>44</v>
      </c>
      <c r="D38" s="28" t="s">
        <v>14</v>
      </c>
      <c r="E38" s="29">
        <f>E39</f>
        <v>2183.79</v>
      </c>
      <c r="F38" s="29">
        <f t="shared" si="4"/>
        <v>5361.24</v>
      </c>
      <c r="G38" s="29">
        <f>G39</f>
        <v>1010.11</v>
      </c>
      <c r="H38" s="29">
        <f>H39</f>
        <v>2251.13</v>
      </c>
      <c r="I38" s="29">
        <f>I39</f>
        <v>700</v>
      </c>
      <c r="J38" s="29">
        <f>J39</f>
        <v>700</v>
      </c>
      <c r="K38" s="29">
        <f>K39</f>
        <v>700</v>
      </c>
      <c r="L38" s="57" t="s">
        <v>146</v>
      </c>
      <c r="M38" s="59"/>
    </row>
    <row r="39" spans="1:13" s="24" customFormat="1" ht="73.5" customHeight="1">
      <c r="A39" s="57"/>
      <c r="B39" s="97"/>
      <c r="C39" s="56" t="s">
        <v>11</v>
      </c>
      <c r="D39" s="30" t="s">
        <v>12</v>
      </c>
      <c r="E39" s="29">
        <v>2183.79</v>
      </c>
      <c r="F39" s="29">
        <f t="shared" si="4"/>
        <v>5361.24</v>
      </c>
      <c r="G39" s="32">
        <v>1010.11</v>
      </c>
      <c r="H39" s="32">
        <v>2251.13</v>
      </c>
      <c r="I39" s="32">
        <v>700</v>
      </c>
      <c r="J39" s="32">
        <v>700</v>
      </c>
      <c r="K39" s="32">
        <v>700</v>
      </c>
      <c r="L39" s="57"/>
      <c r="M39" s="59"/>
    </row>
    <row r="40" spans="1:13" s="24" customFormat="1" ht="31.5" customHeight="1">
      <c r="A40" s="68" t="s">
        <v>88</v>
      </c>
      <c r="B40" s="62" t="s">
        <v>0</v>
      </c>
      <c r="C40" s="63" t="s">
        <v>44</v>
      </c>
      <c r="D40" s="7" t="s">
        <v>14</v>
      </c>
      <c r="E40" s="9">
        <f>E41</f>
        <v>2044.73</v>
      </c>
      <c r="F40" s="9">
        <f t="shared" si="4"/>
        <v>31969.3</v>
      </c>
      <c r="G40" s="9">
        <f>G41</f>
        <v>6139.17</v>
      </c>
      <c r="H40" s="29">
        <f>H41</f>
        <v>6330.13</v>
      </c>
      <c r="I40" s="9">
        <f>I41</f>
        <v>6500</v>
      </c>
      <c r="J40" s="9">
        <f>J41</f>
        <v>6500</v>
      </c>
      <c r="K40" s="9">
        <f>K41</f>
        <v>6500</v>
      </c>
      <c r="L40" s="68" t="s">
        <v>146</v>
      </c>
      <c r="M40" s="72"/>
    </row>
    <row r="41" spans="1:13" s="24" customFormat="1" ht="67.5" customHeight="1">
      <c r="A41" s="68"/>
      <c r="B41" s="100"/>
      <c r="C41" s="81" t="s">
        <v>11</v>
      </c>
      <c r="D41" s="12" t="s">
        <v>12</v>
      </c>
      <c r="E41" s="9">
        <v>2044.73</v>
      </c>
      <c r="F41" s="9">
        <f t="shared" si="4"/>
        <v>31969.3</v>
      </c>
      <c r="G41" s="9">
        <v>6139.17</v>
      </c>
      <c r="H41" s="29">
        <v>6330.13</v>
      </c>
      <c r="I41" s="9">
        <v>6500</v>
      </c>
      <c r="J41" s="9">
        <v>6500</v>
      </c>
      <c r="K41" s="9">
        <v>6500</v>
      </c>
      <c r="L41" s="68"/>
      <c r="M41" s="72"/>
    </row>
    <row r="42" spans="1:13" s="1" customFormat="1" ht="25.5" customHeight="1">
      <c r="A42" s="124" t="s">
        <v>89</v>
      </c>
      <c r="B42" s="62" t="s">
        <v>16</v>
      </c>
      <c r="C42" s="63" t="s">
        <v>44</v>
      </c>
      <c r="D42" s="7" t="s">
        <v>14</v>
      </c>
      <c r="E42" s="9">
        <v>0</v>
      </c>
      <c r="F42" s="9">
        <f t="shared" si="4"/>
        <v>0</v>
      </c>
      <c r="G42" s="9">
        <f>G43</f>
        <v>0</v>
      </c>
      <c r="H42" s="29">
        <f>H43</f>
        <v>0</v>
      </c>
      <c r="I42" s="9">
        <f>I43</f>
        <v>0</v>
      </c>
      <c r="J42" s="9">
        <f>J43</f>
        <v>0</v>
      </c>
      <c r="K42" s="9">
        <f>K43</f>
        <v>0</v>
      </c>
      <c r="L42" s="68" t="s">
        <v>146</v>
      </c>
      <c r="M42" s="72"/>
    </row>
    <row r="43" spans="1:13" s="1" customFormat="1" ht="70.5" customHeight="1">
      <c r="A43" s="124"/>
      <c r="B43" s="100"/>
      <c r="C43" s="81" t="s">
        <v>11</v>
      </c>
      <c r="D43" s="12" t="s">
        <v>12</v>
      </c>
      <c r="E43" s="9">
        <v>0</v>
      </c>
      <c r="F43" s="9">
        <f t="shared" si="4"/>
        <v>0</v>
      </c>
      <c r="G43" s="9">
        <v>0</v>
      </c>
      <c r="H43" s="29">
        <v>0</v>
      </c>
      <c r="I43" s="9">
        <v>0</v>
      </c>
      <c r="J43" s="9">
        <v>0</v>
      </c>
      <c r="K43" s="9">
        <v>0</v>
      </c>
      <c r="L43" s="68"/>
      <c r="M43" s="72"/>
    </row>
    <row r="44" spans="1:13" s="24" customFormat="1" ht="28.5" customHeight="1">
      <c r="A44" s="121" t="s">
        <v>90</v>
      </c>
      <c r="B44" s="96" t="s">
        <v>43</v>
      </c>
      <c r="C44" s="54" t="s">
        <v>44</v>
      </c>
      <c r="D44" s="31" t="s">
        <v>14</v>
      </c>
      <c r="E44" s="29">
        <f>E45</f>
        <v>3339.84</v>
      </c>
      <c r="F44" s="34">
        <f t="shared" si="4"/>
        <v>5016.59</v>
      </c>
      <c r="G44" s="29">
        <f>G45</f>
        <v>99.68</v>
      </c>
      <c r="H44" s="29">
        <f>H45</f>
        <v>4916.91</v>
      </c>
      <c r="I44" s="29">
        <f>I45</f>
        <v>0</v>
      </c>
      <c r="J44" s="29">
        <f>J45</f>
        <v>0</v>
      </c>
      <c r="K44" s="29">
        <f>K45</f>
        <v>0</v>
      </c>
      <c r="L44" s="57" t="s">
        <v>146</v>
      </c>
      <c r="M44" s="59"/>
    </row>
    <row r="45" spans="1:13" s="24" customFormat="1" ht="71.25" customHeight="1">
      <c r="A45" s="121"/>
      <c r="B45" s="97"/>
      <c r="C45" s="56" t="s">
        <v>11</v>
      </c>
      <c r="D45" s="30" t="s">
        <v>12</v>
      </c>
      <c r="E45" s="29">
        <v>3339.84</v>
      </c>
      <c r="F45" s="34">
        <f t="shared" si="4"/>
        <v>5016.59</v>
      </c>
      <c r="G45" s="34">
        <v>99.68</v>
      </c>
      <c r="H45" s="34">
        <v>4916.91</v>
      </c>
      <c r="I45" s="29">
        <v>0</v>
      </c>
      <c r="J45" s="29">
        <v>0</v>
      </c>
      <c r="K45" s="29">
        <v>0</v>
      </c>
      <c r="L45" s="57"/>
      <c r="M45" s="59"/>
    </row>
    <row r="46" spans="1:13" s="24" customFormat="1" ht="16.5" customHeight="1">
      <c r="A46" s="121" t="s">
        <v>91</v>
      </c>
      <c r="B46" s="96" t="s">
        <v>40</v>
      </c>
      <c r="C46" s="54" t="s">
        <v>44</v>
      </c>
      <c r="D46" s="31" t="s">
        <v>14</v>
      </c>
      <c r="E46" s="29">
        <f>E47</f>
        <v>3957.95</v>
      </c>
      <c r="F46" s="29">
        <f t="shared" si="4"/>
        <v>2230.21</v>
      </c>
      <c r="G46" s="29">
        <f>G47</f>
        <v>0</v>
      </c>
      <c r="H46" s="29">
        <f>H47</f>
        <v>2230.21</v>
      </c>
      <c r="I46" s="29">
        <f>I47</f>
        <v>0</v>
      </c>
      <c r="J46" s="29">
        <f>J47</f>
        <v>0</v>
      </c>
      <c r="K46" s="29">
        <f>K47</f>
        <v>0</v>
      </c>
      <c r="L46" s="57" t="s">
        <v>146</v>
      </c>
      <c r="M46" s="59"/>
    </row>
    <row r="47" spans="1:13" s="24" customFormat="1" ht="84" customHeight="1">
      <c r="A47" s="121"/>
      <c r="B47" s="97"/>
      <c r="C47" s="56" t="s">
        <v>11</v>
      </c>
      <c r="D47" s="30" t="s">
        <v>12</v>
      </c>
      <c r="E47" s="29">
        <v>3957.95</v>
      </c>
      <c r="F47" s="29">
        <f t="shared" si="4"/>
        <v>2230.21</v>
      </c>
      <c r="G47" s="29">
        <v>0</v>
      </c>
      <c r="H47" s="29">
        <v>2230.21</v>
      </c>
      <c r="I47" s="29">
        <v>0</v>
      </c>
      <c r="J47" s="29">
        <v>0</v>
      </c>
      <c r="K47" s="29">
        <v>0</v>
      </c>
      <c r="L47" s="57"/>
      <c r="M47" s="59"/>
    </row>
    <row r="48" spans="1:13" s="24" customFormat="1" ht="32.25" customHeight="1">
      <c r="A48" s="121" t="s">
        <v>92</v>
      </c>
      <c r="B48" s="96" t="s">
        <v>41</v>
      </c>
      <c r="C48" s="54" t="s">
        <v>44</v>
      </c>
      <c r="D48" s="33" t="s">
        <v>14</v>
      </c>
      <c r="E48" s="29">
        <f>E49</f>
        <v>1978.3</v>
      </c>
      <c r="F48" s="29">
        <f t="shared" si="4"/>
        <v>18526.620000000003</v>
      </c>
      <c r="G48" s="29">
        <f>G49</f>
        <v>700</v>
      </c>
      <c r="H48" s="29">
        <f>H49</f>
        <v>11976.62</v>
      </c>
      <c r="I48" s="29">
        <f>I49</f>
        <v>1950</v>
      </c>
      <c r="J48" s="29">
        <f>J49</f>
        <v>1950</v>
      </c>
      <c r="K48" s="29">
        <f>K49</f>
        <v>1950</v>
      </c>
      <c r="L48" s="57" t="s">
        <v>146</v>
      </c>
      <c r="M48" s="59"/>
    </row>
    <row r="49" spans="1:13" s="24" customFormat="1" ht="101.25" customHeight="1">
      <c r="A49" s="121"/>
      <c r="B49" s="97"/>
      <c r="C49" s="56" t="s">
        <v>11</v>
      </c>
      <c r="D49" s="30" t="s">
        <v>12</v>
      </c>
      <c r="E49" s="29">
        <v>1978.3</v>
      </c>
      <c r="F49" s="29">
        <f t="shared" si="4"/>
        <v>18526.620000000003</v>
      </c>
      <c r="G49" s="29">
        <v>700</v>
      </c>
      <c r="H49" s="29">
        <v>11976.62</v>
      </c>
      <c r="I49" s="29">
        <v>1950</v>
      </c>
      <c r="J49" s="29">
        <v>1950</v>
      </c>
      <c r="K49" s="29">
        <v>1950</v>
      </c>
      <c r="L49" s="57"/>
      <c r="M49" s="59"/>
    </row>
    <row r="50" spans="1:13" s="1" customFormat="1" ht="32.25" customHeight="1">
      <c r="A50" s="124" t="s">
        <v>93</v>
      </c>
      <c r="B50" s="62" t="s">
        <v>66</v>
      </c>
      <c r="C50" s="63" t="s">
        <v>44</v>
      </c>
      <c r="D50" s="7" t="s">
        <v>14</v>
      </c>
      <c r="E50" s="9">
        <f>E51</f>
        <v>0</v>
      </c>
      <c r="F50" s="9">
        <f>SUM(G50:K50)</f>
        <v>1423</v>
      </c>
      <c r="G50" s="9">
        <f>G51</f>
        <v>1223</v>
      </c>
      <c r="H50" s="29">
        <f>H51</f>
        <v>50</v>
      </c>
      <c r="I50" s="9">
        <f>I51</f>
        <v>50</v>
      </c>
      <c r="J50" s="9">
        <f>J51</f>
        <v>50</v>
      </c>
      <c r="K50" s="9">
        <f>K51</f>
        <v>50</v>
      </c>
      <c r="L50" s="68" t="s">
        <v>146</v>
      </c>
      <c r="M50" s="72"/>
    </row>
    <row r="51" spans="1:13" s="1" customFormat="1" ht="70.5" customHeight="1">
      <c r="A51" s="124"/>
      <c r="B51" s="100"/>
      <c r="C51" s="81" t="s">
        <v>11</v>
      </c>
      <c r="D51" s="12" t="s">
        <v>12</v>
      </c>
      <c r="E51" s="9">
        <v>0</v>
      </c>
      <c r="F51" s="9">
        <f>SUM(G51:K51)</f>
        <v>1423</v>
      </c>
      <c r="G51" s="9">
        <v>1223</v>
      </c>
      <c r="H51" s="29">
        <v>50</v>
      </c>
      <c r="I51" s="9">
        <v>50</v>
      </c>
      <c r="J51" s="9">
        <v>50</v>
      </c>
      <c r="K51" s="9">
        <v>50</v>
      </c>
      <c r="L51" s="68"/>
      <c r="M51" s="72"/>
    </row>
    <row r="52" spans="1:13" s="1" customFormat="1" ht="25.5" customHeight="1">
      <c r="A52" s="68"/>
      <c r="B52" s="62" t="s">
        <v>17</v>
      </c>
      <c r="C52" s="63" t="s">
        <v>44</v>
      </c>
      <c r="D52" s="7" t="s">
        <v>14</v>
      </c>
      <c r="E52" s="9">
        <f>SUM(E53)</f>
        <v>26371</v>
      </c>
      <c r="F52" s="9">
        <f t="shared" si="4"/>
        <v>141472.94</v>
      </c>
      <c r="G52" s="9">
        <f>SUM(G53)</f>
        <v>29899.440000000002</v>
      </c>
      <c r="H52" s="29">
        <f>SUM(H53)</f>
        <v>50073.5</v>
      </c>
      <c r="I52" s="9">
        <f>SUM(I53)</f>
        <v>20500</v>
      </c>
      <c r="J52" s="9">
        <f>SUM(J53)</f>
        <v>20500</v>
      </c>
      <c r="K52" s="9">
        <f>SUM(K53)</f>
        <v>20500</v>
      </c>
      <c r="L52" s="18"/>
      <c r="M52" s="19"/>
    </row>
    <row r="53" spans="1:13" s="1" customFormat="1" ht="89.25" customHeight="1">
      <c r="A53" s="68"/>
      <c r="B53" s="62"/>
      <c r="C53" s="81" t="s">
        <v>11</v>
      </c>
      <c r="D53" s="12" t="s">
        <v>12</v>
      </c>
      <c r="E53" s="9">
        <f>E29</f>
        <v>26371</v>
      </c>
      <c r="F53" s="9">
        <f t="shared" si="4"/>
        <v>141472.94</v>
      </c>
      <c r="G53" s="9">
        <f>G29</f>
        <v>29899.440000000002</v>
      </c>
      <c r="H53" s="29">
        <f>H29</f>
        <v>50073.5</v>
      </c>
      <c r="I53" s="9">
        <f>I29</f>
        <v>20500</v>
      </c>
      <c r="J53" s="9">
        <f>J29</f>
        <v>20500</v>
      </c>
      <c r="K53" s="9">
        <f>K29</f>
        <v>20500</v>
      </c>
      <c r="L53" s="18"/>
      <c r="M53" s="19"/>
    </row>
    <row r="54" spans="1:13" s="1" customFormat="1" ht="18.75" customHeight="1">
      <c r="A54" s="91" t="s">
        <v>33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3"/>
    </row>
    <row r="55" spans="1:13" s="1" customFormat="1" ht="37.5" customHeight="1">
      <c r="A55" s="86" t="s">
        <v>48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/>
    </row>
    <row r="56" spans="1:13" s="1" customFormat="1" ht="19.5" customHeight="1">
      <c r="A56" s="68" t="s">
        <v>9</v>
      </c>
      <c r="B56" s="110" t="s">
        <v>112</v>
      </c>
      <c r="C56" s="63" t="s">
        <v>44</v>
      </c>
      <c r="D56" s="7" t="s">
        <v>14</v>
      </c>
      <c r="E56" s="9">
        <f>E57+E58</f>
        <v>201780.1</v>
      </c>
      <c r="F56" s="9">
        <f aca="true" t="shared" si="5" ref="F56:F62">SUM(G56:K56)</f>
        <v>1225848.35</v>
      </c>
      <c r="G56" s="9">
        <f>G58+G57</f>
        <v>285386.16000000003</v>
      </c>
      <c r="H56" s="29">
        <f>H58+H57</f>
        <v>534275.53</v>
      </c>
      <c r="I56" s="9">
        <f>I58+I57</f>
        <v>242685.65999999997</v>
      </c>
      <c r="J56" s="9">
        <f>J58+J57</f>
        <v>81750.5</v>
      </c>
      <c r="K56" s="9">
        <f>K58+K57</f>
        <v>81750.5</v>
      </c>
      <c r="L56" s="63" t="s">
        <v>146</v>
      </c>
      <c r="M56" s="77" t="s">
        <v>127</v>
      </c>
    </row>
    <row r="57" spans="1:13" s="1" customFormat="1" ht="52.5" customHeight="1">
      <c r="A57" s="68"/>
      <c r="B57" s="110"/>
      <c r="C57" s="81" t="s">
        <v>11</v>
      </c>
      <c r="D57" s="8" t="s">
        <v>38</v>
      </c>
      <c r="E57" s="11">
        <f>E74</f>
        <v>24283</v>
      </c>
      <c r="F57" s="11">
        <f t="shared" si="5"/>
        <v>509270.79</v>
      </c>
      <c r="G57" s="11">
        <f>G74+G119</f>
        <v>26383</v>
      </c>
      <c r="H57" s="42">
        <f>H74+H119</f>
        <v>329999.43</v>
      </c>
      <c r="I57" s="11">
        <f>I74+I119</f>
        <v>152888.36</v>
      </c>
      <c r="J57" s="11">
        <f>J74+J119</f>
        <v>0</v>
      </c>
      <c r="K57" s="11">
        <f>K74+K119</f>
        <v>0</v>
      </c>
      <c r="L57" s="80"/>
      <c r="M57" s="107"/>
    </row>
    <row r="58" spans="1:13" s="1" customFormat="1" ht="89.25" customHeight="1">
      <c r="A58" s="68"/>
      <c r="B58" s="111"/>
      <c r="C58" s="64" t="s">
        <v>11</v>
      </c>
      <c r="D58" s="12" t="s">
        <v>12</v>
      </c>
      <c r="E58" s="9">
        <v>177497.1</v>
      </c>
      <c r="F58" s="9">
        <f t="shared" si="5"/>
        <v>716577.56</v>
      </c>
      <c r="G58" s="9">
        <f>G60+G62+G64+G66+G68+G70+G72+G75+G77+G79+G81+G83+G85+G87+G89+G91+G93+G95+G97+G99+G101+G103+G105+G107+G109+G111+G113+G115+G117+G134+G120</f>
        <v>259003.16</v>
      </c>
      <c r="H58" s="29">
        <f>H60+H62+H64+H66+H68+H70+H72+H75+H77+H79+H81+H83+H85+H87+H89+H91+H93+H95+H97+H99+H101+H103+H105+H107+H109+H111+H113+H115+H117+H134+H120</f>
        <v>204276.10000000003</v>
      </c>
      <c r="I58" s="9">
        <f>I60+I62+I64+I66+I68+I70+I72+I75+I77+I79+I81+I83+I85+I87+I89+I91+I93+I95+I97+I99+I101+I103+I105+I107+I109+I111+I113+I115+I117+I134+I120</f>
        <v>89797.3</v>
      </c>
      <c r="J58" s="9">
        <f>J60+J62+J64+J66+J68+J70+J72+J75+J77+J79+J81+J83+J85+J87+J89+J91+J93+J95+J97+J99+J101+J103+J105+J107+J109+J111+J113+J115+J117+J134+J120</f>
        <v>81750.5</v>
      </c>
      <c r="K58" s="9">
        <f>K60+K62+K64+K66+K68+K70+K72+K75+K77+K79+K81+K83+K85+K87+K89+K91+K93+K95+K97+K99+K101+K103+K105+K107+K109+K111+K113+K115+K117+K134+K120</f>
        <v>81750.5</v>
      </c>
      <c r="L58" s="64"/>
      <c r="M58" s="78"/>
    </row>
    <row r="59" spans="1:13" s="1" customFormat="1" ht="24" customHeight="1">
      <c r="A59" s="124" t="s">
        <v>18</v>
      </c>
      <c r="B59" s="110" t="s">
        <v>50</v>
      </c>
      <c r="C59" s="63" t="s">
        <v>49</v>
      </c>
      <c r="D59" s="7" t="s">
        <v>14</v>
      </c>
      <c r="E59" s="9">
        <f>E60</f>
        <v>16307.45</v>
      </c>
      <c r="F59" s="9">
        <f t="shared" si="5"/>
        <v>38816.7</v>
      </c>
      <c r="G59" s="9">
        <f>G60</f>
        <v>38816.7</v>
      </c>
      <c r="H59" s="29">
        <f>H60</f>
        <v>0</v>
      </c>
      <c r="I59" s="9">
        <f>I60</f>
        <v>0</v>
      </c>
      <c r="J59" s="9">
        <f>J60</f>
        <v>0</v>
      </c>
      <c r="K59" s="9">
        <f>K60</f>
        <v>0</v>
      </c>
      <c r="L59" s="68" t="s">
        <v>146</v>
      </c>
      <c r="M59" s="72"/>
    </row>
    <row r="60" spans="1:13" s="1" customFormat="1" ht="76.5" customHeight="1">
      <c r="A60" s="68"/>
      <c r="B60" s="111"/>
      <c r="C60" s="71" t="s">
        <v>34</v>
      </c>
      <c r="D60" s="12" t="s">
        <v>12</v>
      </c>
      <c r="E60" s="9">
        <v>16307.45</v>
      </c>
      <c r="F60" s="9">
        <f t="shared" si="5"/>
        <v>38816.7</v>
      </c>
      <c r="G60" s="9">
        <v>38816.7</v>
      </c>
      <c r="H60" s="29">
        <v>0</v>
      </c>
      <c r="I60" s="9">
        <v>0</v>
      </c>
      <c r="J60" s="9">
        <v>0</v>
      </c>
      <c r="K60" s="9">
        <v>0</v>
      </c>
      <c r="L60" s="68"/>
      <c r="M60" s="72"/>
    </row>
    <row r="61" spans="1:13" s="24" customFormat="1" ht="25.5" customHeight="1">
      <c r="A61" s="121" t="s">
        <v>84</v>
      </c>
      <c r="B61" s="52" t="s">
        <v>51</v>
      </c>
      <c r="C61" s="54" t="s">
        <v>44</v>
      </c>
      <c r="D61" s="33" t="s">
        <v>14</v>
      </c>
      <c r="E61" s="29">
        <f>E62</f>
        <v>13512.4</v>
      </c>
      <c r="F61" s="29">
        <f t="shared" si="5"/>
        <v>102130.34</v>
      </c>
      <c r="G61" s="29">
        <f>G62</f>
        <v>25040.45</v>
      </c>
      <c r="H61" s="29">
        <f>H62</f>
        <v>32089.89</v>
      </c>
      <c r="I61" s="29">
        <f>I62</f>
        <v>15000</v>
      </c>
      <c r="J61" s="29">
        <f>J62</f>
        <v>15000</v>
      </c>
      <c r="K61" s="29">
        <f>K62</f>
        <v>15000</v>
      </c>
      <c r="L61" s="57" t="s">
        <v>146</v>
      </c>
      <c r="M61" s="59"/>
    </row>
    <row r="62" spans="1:13" s="24" customFormat="1" ht="75" customHeight="1">
      <c r="A62" s="121"/>
      <c r="B62" s="53"/>
      <c r="C62" s="56" t="s">
        <v>11</v>
      </c>
      <c r="D62" s="30" t="s">
        <v>12</v>
      </c>
      <c r="E62" s="29">
        <v>13512.4</v>
      </c>
      <c r="F62" s="29">
        <f t="shared" si="5"/>
        <v>102130.34</v>
      </c>
      <c r="G62" s="29">
        <v>25040.45</v>
      </c>
      <c r="H62" s="29">
        <v>32089.89</v>
      </c>
      <c r="I62" s="29">
        <v>15000</v>
      </c>
      <c r="J62" s="29">
        <v>15000</v>
      </c>
      <c r="K62" s="29">
        <v>15000</v>
      </c>
      <c r="L62" s="57"/>
      <c r="M62" s="59"/>
    </row>
    <row r="63" spans="1:13" s="1" customFormat="1" ht="22.5" customHeight="1">
      <c r="A63" s="114" t="s">
        <v>85</v>
      </c>
      <c r="B63" s="110" t="s">
        <v>52</v>
      </c>
      <c r="C63" s="63" t="s">
        <v>49</v>
      </c>
      <c r="D63" s="7" t="s">
        <v>14</v>
      </c>
      <c r="E63" s="9">
        <f>E64</f>
        <v>4179.92</v>
      </c>
      <c r="F63" s="9">
        <f aca="true" t="shared" si="6" ref="F63:F73">SUM(G63:K63)</f>
        <v>4178.92</v>
      </c>
      <c r="G63" s="9">
        <f>G64</f>
        <v>4178.92</v>
      </c>
      <c r="H63" s="29">
        <f>H64</f>
        <v>0</v>
      </c>
      <c r="I63" s="9">
        <f>I64</f>
        <v>0</v>
      </c>
      <c r="J63" s="9">
        <f>J64</f>
        <v>0</v>
      </c>
      <c r="K63" s="9">
        <f>K64</f>
        <v>0</v>
      </c>
      <c r="L63" s="68" t="s">
        <v>146</v>
      </c>
      <c r="M63" s="82"/>
    </row>
    <row r="64" spans="1:13" s="1" customFormat="1" ht="78" customHeight="1">
      <c r="A64" s="114"/>
      <c r="B64" s="111"/>
      <c r="C64" s="81" t="s">
        <v>34</v>
      </c>
      <c r="D64" s="12" t="s">
        <v>12</v>
      </c>
      <c r="E64" s="9">
        <v>4179.92</v>
      </c>
      <c r="F64" s="9">
        <f t="shared" si="6"/>
        <v>4178.92</v>
      </c>
      <c r="G64" s="9">
        <v>4178.92</v>
      </c>
      <c r="H64" s="29">
        <v>0</v>
      </c>
      <c r="I64" s="9">
        <v>0</v>
      </c>
      <c r="J64" s="9">
        <v>0</v>
      </c>
      <c r="K64" s="9">
        <v>0</v>
      </c>
      <c r="L64" s="68"/>
      <c r="M64" s="82"/>
    </row>
    <row r="65" spans="1:13" s="1" customFormat="1" ht="24" customHeight="1">
      <c r="A65" s="89" t="s">
        <v>86</v>
      </c>
      <c r="B65" s="110" t="s">
        <v>53</v>
      </c>
      <c r="C65" s="63" t="s">
        <v>103</v>
      </c>
      <c r="D65" s="7" t="s">
        <v>14</v>
      </c>
      <c r="E65" s="9">
        <f>E66</f>
        <v>47447.66</v>
      </c>
      <c r="F65" s="9">
        <f t="shared" si="6"/>
        <v>200195.52000000002</v>
      </c>
      <c r="G65" s="9">
        <f>G66</f>
        <v>139296.91</v>
      </c>
      <c r="H65" s="29">
        <f>H66</f>
        <v>21116</v>
      </c>
      <c r="I65" s="9">
        <f>I66</f>
        <v>39782.61</v>
      </c>
      <c r="J65" s="9">
        <f>J66</f>
        <v>0</v>
      </c>
      <c r="K65" s="9">
        <f>K66</f>
        <v>0</v>
      </c>
      <c r="L65" s="68" t="s">
        <v>146</v>
      </c>
      <c r="M65" s="108"/>
    </row>
    <row r="66" spans="1:13" s="1" customFormat="1" ht="79.5" customHeight="1">
      <c r="A66" s="90"/>
      <c r="B66" s="111"/>
      <c r="C66" s="64"/>
      <c r="D66" s="12" t="s">
        <v>12</v>
      </c>
      <c r="E66" s="9">
        <v>47447.66</v>
      </c>
      <c r="F66" s="9">
        <f t="shared" si="6"/>
        <v>200195.52000000002</v>
      </c>
      <c r="G66" s="9">
        <v>139296.91</v>
      </c>
      <c r="H66" s="29">
        <v>21116</v>
      </c>
      <c r="I66" s="9">
        <v>39782.61</v>
      </c>
      <c r="J66" s="9">
        <v>0</v>
      </c>
      <c r="K66" s="9">
        <v>0</v>
      </c>
      <c r="L66" s="68"/>
      <c r="M66" s="108"/>
    </row>
    <row r="67" spans="1:13" s="1" customFormat="1" ht="30" customHeight="1">
      <c r="A67" s="114" t="s">
        <v>87</v>
      </c>
      <c r="B67" s="110" t="s">
        <v>54</v>
      </c>
      <c r="C67" s="63" t="s">
        <v>44</v>
      </c>
      <c r="D67" s="7" t="s">
        <v>14</v>
      </c>
      <c r="E67" s="9">
        <v>0</v>
      </c>
      <c r="F67" s="9">
        <f t="shared" si="6"/>
        <v>0</v>
      </c>
      <c r="G67" s="9">
        <f>G68</f>
        <v>0</v>
      </c>
      <c r="H67" s="29">
        <f>H68</f>
        <v>0</v>
      </c>
      <c r="I67" s="9">
        <f>I68</f>
        <v>0</v>
      </c>
      <c r="J67" s="9">
        <f>J68</f>
        <v>0</v>
      </c>
      <c r="K67" s="9">
        <f>K68</f>
        <v>0</v>
      </c>
      <c r="L67" s="122" t="s">
        <v>146</v>
      </c>
      <c r="M67" s="82"/>
    </row>
    <row r="68" spans="1:13" s="1" customFormat="1" ht="69" customHeight="1">
      <c r="A68" s="114"/>
      <c r="B68" s="111"/>
      <c r="C68" s="81" t="s">
        <v>11</v>
      </c>
      <c r="D68" s="12" t="s">
        <v>12</v>
      </c>
      <c r="E68" s="9">
        <v>0</v>
      </c>
      <c r="F68" s="9">
        <f t="shared" si="6"/>
        <v>0</v>
      </c>
      <c r="G68" s="9">
        <v>0</v>
      </c>
      <c r="H68" s="29">
        <v>0</v>
      </c>
      <c r="I68" s="9">
        <v>0</v>
      </c>
      <c r="J68" s="9">
        <v>0</v>
      </c>
      <c r="K68" s="9">
        <v>0</v>
      </c>
      <c r="L68" s="123"/>
      <c r="M68" s="82"/>
    </row>
    <row r="69" spans="1:13" s="1" customFormat="1" ht="21" customHeight="1">
      <c r="A69" s="114" t="s">
        <v>88</v>
      </c>
      <c r="B69" s="110" t="s">
        <v>55</v>
      </c>
      <c r="C69" s="63" t="s">
        <v>104</v>
      </c>
      <c r="D69" s="7" t="s">
        <v>14</v>
      </c>
      <c r="E69" s="9">
        <f>E70</f>
        <v>7704.9</v>
      </c>
      <c r="F69" s="9">
        <f t="shared" si="6"/>
        <v>15955.1</v>
      </c>
      <c r="G69" s="9">
        <f>G70</f>
        <v>7704.9</v>
      </c>
      <c r="H69" s="29">
        <f>H70</f>
        <v>8250.2</v>
      </c>
      <c r="I69" s="9">
        <f>I70</f>
        <v>0</v>
      </c>
      <c r="J69" s="9">
        <f>J70</f>
        <v>0</v>
      </c>
      <c r="K69" s="9">
        <f>K70</f>
        <v>0</v>
      </c>
      <c r="L69" s="68" t="s">
        <v>146</v>
      </c>
      <c r="M69" s="72"/>
    </row>
    <row r="70" spans="1:13" s="1" customFormat="1" ht="136.5" customHeight="1">
      <c r="A70" s="114"/>
      <c r="B70" s="111"/>
      <c r="C70" s="81" t="s">
        <v>8</v>
      </c>
      <c r="D70" s="12" t="s">
        <v>12</v>
      </c>
      <c r="E70" s="9">
        <v>7704.9</v>
      </c>
      <c r="F70" s="9">
        <f t="shared" si="6"/>
        <v>15955.1</v>
      </c>
      <c r="G70" s="9">
        <v>7704.9</v>
      </c>
      <c r="H70" s="29">
        <v>8250.2</v>
      </c>
      <c r="I70" s="9">
        <v>0</v>
      </c>
      <c r="J70" s="9">
        <v>0</v>
      </c>
      <c r="K70" s="9">
        <v>0</v>
      </c>
      <c r="L70" s="68"/>
      <c r="M70" s="72"/>
    </row>
    <row r="71" spans="1:13" s="24" customFormat="1" ht="21" customHeight="1">
      <c r="A71" s="51" t="s">
        <v>89</v>
      </c>
      <c r="B71" s="52" t="s">
        <v>56</v>
      </c>
      <c r="C71" s="54" t="s">
        <v>44</v>
      </c>
      <c r="D71" s="35" t="s">
        <v>14</v>
      </c>
      <c r="E71" s="29">
        <v>0</v>
      </c>
      <c r="F71" s="29">
        <f t="shared" si="6"/>
        <v>1234.48</v>
      </c>
      <c r="G71" s="29">
        <f>G72</f>
        <v>1081.73</v>
      </c>
      <c r="H71" s="29">
        <f>H72</f>
        <v>152.75</v>
      </c>
      <c r="I71" s="29">
        <f>I72</f>
        <v>0</v>
      </c>
      <c r="J71" s="29">
        <f>J72</f>
        <v>0</v>
      </c>
      <c r="K71" s="29">
        <f>K72</f>
        <v>0</v>
      </c>
      <c r="L71" s="57" t="s">
        <v>146</v>
      </c>
      <c r="M71" s="59"/>
    </row>
    <row r="72" spans="1:13" s="24" customFormat="1" ht="78.75" customHeight="1">
      <c r="A72" s="51"/>
      <c r="B72" s="53"/>
      <c r="C72" s="56" t="s">
        <v>11</v>
      </c>
      <c r="D72" s="30" t="s">
        <v>12</v>
      </c>
      <c r="E72" s="29">
        <v>997.62</v>
      </c>
      <c r="F72" s="29">
        <f t="shared" si="6"/>
        <v>1234.48</v>
      </c>
      <c r="G72" s="29">
        <v>1081.73</v>
      </c>
      <c r="H72" s="29">
        <v>152.75</v>
      </c>
      <c r="I72" s="29">
        <v>0</v>
      </c>
      <c r="J72" s="29">
        <v>0</v>
      </c>
      <c r="K72" s="29">
        <v>0</v>
      </c>
      <c r="L72" s="57"/>
      <c r="M72" s="59"/>
    </row>
    <row r="73" spans="1:13" s="1" customFormat="1" ht="19.5" customHeight="1">
      <c r="A73" s="114" t="s">
        <v>90</v>
      </c>
      <c r="B73" s="110" t="s">
        <v>107</v>
      </c>
      <c r="C73" s="63" t="s">
        <v>44</v>
      </c>
      <c r="D73" s="7" t="s">
        <v>14</v>
      </c>
      <c r="E73" s="9">
        <f>E74+E75</f>
        <v>41502.2</v>
      </c>
      <c r="F73" s="9">
        <f t="shared" si="6"/>
        <v>256696.2</v>
      </c>
      <c r="G73" s="9">
        <f>G74+G75</f>
        <v>44991</v>
      </c>
      <c r="H73" s="29">
        <f>H74+H75</f>
        <v>211705.2</v>
      </c>
      <c r="I73" s="9">
        <f>I74+I75</f>
        <v>0</v>
      </c>
      <c r="J73" s="9">
        <f>J74+J75</f>
        <v>0</v>
      </c>
      <c r="K73" s="9">
        <f>K74+K75</f>
        <v>0</v>
      </c>
      <c r="L73" s="68" t="s">
        <v>147</v>
      </c>
      <c r="M73" s="72"/>
    </row>
    <row r="74" spans="1:13" s="1" customFormat="1" ht="51" customHeight="1">
      <c r="A74" s="114"/>
      <c r="B74" s="110"/>
      <c r="C74" s="80"/>
      <c r="D74" s="8" t="s">
        <v>38</v>
      </c>
      <c r="E74" s="11">
        <v>24283</v>
      </c>
      <c r="F74" s="11">
        <f>SUM(G74:L74)</f>
        <v>190594</v>
      </c>
      <c r="G74" s="11">
        <v>26383</v>
      </c>
      <c r="H74" s="42">
        <v>164211</v>
      </c>
      <c r="I74" s="11">
        <f>I75</f>
        <v>0</v>
      </c>
      <c r="J74" s="11">
        <f>J75</f>
        <v>0</v>
      </c>
      <c r="K74" s="11">
        <f>K75</f>
        <v>0</v>
      </c>
      <c r="L74" s="68"/>
      <c r="M74" s="72"/>
    </row>
    <row r="75" spans="1:13" s="1" customFormat="1" ht="63" customHeight="1">
      <c r="A75" s="114"/>
      <c r="B75" s="111"/>
      <c r="C75" s="81" t="s">
        <v>35</v>
      </c>
      <c r="D75" s="12" t="s">
        <v>12</v>
      </c>
      <c r="E75" s="9">
        <v>17219.2</v>
      </c>
      <c r="F75" s="9">
        <f>SUM(G75:K75)</f>
        <v>66102.2</v>
      </c>
      <c r="G75" s="9">
        <v>18608</v>
      </c>
      <c r="H75" s="29">
        <v>47494.2</v>
      </c>
      <c r="I75" s="9">
        <v>0</v>
      </c>
      <c r="J75" s="9">
        <v>0</v>
      </c>
      <c r="K75" s="9">
        <v>0</v>
      </c>
      <c r="L75" s="68"/>
      <c r="M75" s="72"/>
    </row>
    <row r="76" spans="1:13" s="24" customFormat="1" ht="27.75" customHeight="1">
      <c r="A76" s="51" t="s">
        <v>91</v>
      </c>
      <c r="B76" s="52" t="s">
        <v>57</v>
      </c>
      <c r="C76" s="54" t="s">
        <v>49</v>
      </c>
      <c r="D76" s="33" t="s">
        <v>14</v>
      </c>
      <c r="E76" s="29">
        <f>E77</f>
        <v>4000</v>
      </c>
      <c r="F76" s="29">
        <f>SUM(G76:K76)</f>
        <v>10056.22</v>
      </c>
      <c r="G76" s="29">
        <f>G77</f>
        <v>3795.94</v>
      </c>
      <c r="H76" s="29">
        <f>H77</f>
        <v>6260.28</v>
      </c>
      <c r="I76" s="29">
        <f>I77</f>
        <v>0</v>
      </c>
      <c r="J76" s="29">
        <f>J77</f>
        <v>0</v>
      </c>
      <c r="K76" s="29">
        <f>K77</f>
        <v>0</v>
      </c>
      <c r="L76" s="57" t="s">
        <v>146</v>
      </c>
      <c r="M76" s="95"/>
    </row>
    <row r="77" spans="1:17" s="24" customFormat="1" ht="180" customHeight="1">
      <c r="A77" s="51"/>
      <c r="B77" s="53"/>
      <c r="C77" s="56" t="s">
        <v>35</v>
      </c>
      <c r="D77" s="30" t="s">
        <v>12</v>
      </c>
      <c r="E77" s="29">
        <v>4000</v>
      </c>
      <c r="F77" s="29">
        <f>SUM(G77:K77)</f>
        <v>10056.22</v>
      </c>
      <c r="G77" s="29">
        <v>3795.94</v>
      </c>
      <c r="H77" s="29">
        <v>6260.28</v>
      </c>
      <c r="I77" s="29">
        <v>0</v>
      </c>
      <c r="J77" s="29">
        <v>0</v>
      </c>
      <c r="K77" s="29">
        <v>0</v>
      </c>
      <c r="L77" s="57"/>
      <c r="M77" s="95"/>
      <c r="Q77" s="25"/>
    </row>
    <row r="78" spans="1:13" s="1" customFormat="1" ht="32.25" customHeight="1">
      <c r="A78" s="114" t="s">
        <v>92</v>
      </c>
      <c r="B78" s="110" t="s">
        <v>58</v>
      </c>
      <c r="C78" s="63" t="s">
        <v>49</v>
      </c>
      <c r="D78" s="7" t="s">
        <v>14</v>
      </c>
      <c r="E78" s="9">
        <f>E79</f>
        <v>6820.15</v>
      </c>
      <c r="F78" s="9">
        <f>SUM(G78:K78)</f>
        <v>1072.6</v>
      </c>
      <c r="G78" s="9">
        <f>G79</f>
        <v>1072.6</v>
      </c>
      <c r="H78" s="29">
        <f>H79</f>
        <v>0</v>
      </c>
      <c r="I78" s="9">
        <f>I79</f>
        <v>0</v>
      </c>
      <c r="J78" s="9">
        <f>J79</f>
        <v>0</v>
      </c>
      <c r="K78" s="9">
        <f>K79</f>
        <v>0</v>
      </c>
      <c r="L78" s="68" t="s">
        <v>146</v>
      </c>
      <c r="M78" s="82"/>
    </row>
    <row r="79" spans="1:13" s="1" customFormat="1" ht="69" customHeight="1">
      <c r="A79" s="114"/>
      <c r="B79" s="111"/>
      <c r="C79" s="81" t="s">
        <v>8</v>
      </c>
      <c r="D79" s="12" t="s">
        <v>12</v>
      </c>
      <c r="E79" s="9">
        <v>6820.15</v>
      </c>
      <c r="F79" s="9">
        <f>SUM(G79:K79)</f>
        <v>1072.6</v>
      </c>
      <c r="G79" s="9">
        <v>1072.6</v>
      </c>
      <c r="H79" s="29">
        <v>0</v>
      </c>
      <c r="I79" s="9">
        <v>0</v>
      </c>
      <c r="J79" s="9">
        <v>0</v>
      </c>
      <c r="K79" s="9">
        <v>0</v>
      </c>
      <c r="L79" s="68"/>
      <c r="M79" s="82"/>
    </row>
    <row r="80" spans="1:13" s="1" customFormat="1" ht="32.25" customHeight="1">
      <c r="A80" s="115" t="s">
        <v>93</v>
      </c>
      <c r="B80" s="73" t="s">
        <v>71</v>
      </c>
      <c r="C80" s="63" t="s">
        <v>49</v>
      </c>
      <c r="D80" s="7" t="s">
        <v>14</v>
      </c>
      <c r="E80" s="9">
        <f>E81</f>
        <v>0</v>
      </c>
      <c r="F80" s="9">
        <f aca="true" t="shared" si="7" ref="F80:F87">SUM(G80:K80)</f>
        <v>1860.5</v>
      </c>
      <c r="G80" s="9">
        <f>G81</f>
        <v>1860.5</v>
      </c>
      <c r="H80" s="29">
        <f>H81</f>
        <v>0</v>
      </c>
      <c r="I80" s="9">
        <f>I81</f>
        <v>0</v>
      </c>
      <c r="J80" s="9">
        <f>J81</f>
        <v>0</v>
      </c>
      <c r="K80" s="9">
        <f>K81</f>
        <v>0</v>
      </c>
      <c r="L80" s="63" t="s">
        <v>146</v>
      </c>
      <c r="M80" s="69"/>
    </row>
    <row r="81" spans="1:13" s="1" customFormat="1" ht="66.75" customHeight="1">
      <c r="A81" s="116"/>
      <c r="B81" s="74"/>
      <c r="C81" s="71" t="s">
        <v>8</v>
      </c>
      <c r="D81" s="12" t="s">
        <v>12</v>
      </c>
      <c r="E81" s="9">
        <v>0</v>
      </c>
      <c r="F81" s="9">
        <f t="shared" si="7"/>
        <v>1860.5</v>
      </c>
      <c r="G81" s="9">
        <v>1860.5</v>
      </c>
      <c r="H81" s="29">
        <v>0</v>
      </c>
      <c r="I81" s="9">
        <v>0</v>
      </c>
      <c r="J81" s="9">
        <v>0</v>
      </c>
      <c r="K81" s="9">
        <v>0</v>
      </c>
      <c r="L81" s="71"/>
      <c r="M81" s="70"/>
    </row>
    <row r="82" spans="1:13" s="24" customFormat="1" ht="32.25" customHeight="1">
      <c r="A82" s="114" t="s">
        <v>113</v>
      </c>
      <c r="B82" s="110" t="s">
        <v>79</v>
      </c>
      <c r="C82" s="63" t="s">
        <v>80</v>
      </c>
      <c r="D82" s="7" t="s">
        <v>14</v>
      </c>
      <c r="E82" s="9">
        <f>E83</f>
        <v>0</v>
      </c>
      <c r="F82" s="9">
        <f t="shared" si="7"/>
        <v>17341.39</v>
      </c>
      <c r="G82" s="9">
        <f>G83</f>
        <v>0</v>
      </c>
      <c r="H82" s="29">
        <f>H83</f>
        <v>17341.39</v>
      </c>
      <c r="I82" s="9">
        <f>I83</f>
        <v>0</v>
      </c>
      <c r="J82" s="9">
        <f>J83</f>
        <v>0</v>
      </c>
      <c r="K82" s="9">
        <f>K83</f>
        <v>0</v>
      </c>
      <c r="L82" s="68" t="s">
        <v>146</v>
      </c>
      <c r="M82" s="82"/>
    </row>
    <row r="83" spans="1:13" s="24" customFormat="1" ht="69" customHeight="1">
      <c r="A83" s="114"/>
      <c r="B83" s="111"/>
      <c r="C83" s="81" t="s">
        <v>8</v>
      </c>
      <c r="D83" s="12" t="s">
        <v>12</v>
      </c>
      <c r="E83" s="9">
        <v>0</v>
      </c>
      <c r="F83" s="9">
        <f t="shared" si="7"/>
        <v>17341.39</v>
      </c>
      <c r="G83" s="9">
        <v>0</v>
      </c>
      <c r="H83" s="29">
        <v>17341.39</v>
      </c>
      <c r="I83" s="9">
        <v>0</v>
      </c>
      <c r="J83" s="9">
        <v>0</v>
      </c>
      <c r="K83" s="9">
        <v>0</v>
      </c>
      <c r="L83" s="68"/>
      <c r="M83" s="82"/>
    </row>
    <row r="84" spans="1:13" s="1" customFormat="1" ht="27.75" customHeight="1">
      <c r="A84" s="114" t="s">
        <v>114</v>
      </c>
      <c r="B84" s="110" t="s">
        <v>64</v>
      </c>
      <c r="C84" s="63" t="s">
        <v>49</v>
      </c>
      <c r="D84" s="7" t="s">
        <v>14</v>
      </c>
      <c r="E84" s="9">
        <f>E85</f>
        <v>197.62</v>
      </c>
      <c r="F84" s="9">
        <f t="shared" si="7"/>
        <v>549.58</v>
      </c>
      <c r="G84" s="9">
        <f>G85</f>
        <v>549.58</v>
      </c>
      <c r="H84" s="29">
        <f>H85</f>
        <v>0</v>
      </c>
      <c r="I84" s="9">
        <f>I85</f>
        <v>0</v>
      </c>
      <c r="J84" s="9">
        <v>0</v>
      </c>
      <c r="K84" s="9">
        <v>0</v>
      </c>
      <c r="L84" s="68" t="s">
        <v>146</v>
      </c>
      <c r="M84" s="72"/>
    </row>
    <row r="85" spans="1:13" s="1" customFormat="1" ht="65.25" customHeight="1">
      <c r="A85" s="114"/>
      <c r="B85" s="111"/>
      <c r="C85" s="81" t="s">
        <v>35</v>
      </c>
      <c r="D85" s="12" t="s">
        <v>12</v>
      </c>
      <c r="E85" s="9">
        <v>197.62</v>
      </c>
      <c r="F85" s="9">
        <f t="shared" si="7"/>
        <v>549.58</v>
      </c>
      <c r="G85" s="9">
        <v>549.58</v>
      </c>
      <c r="H85" s="29">
        <v>0</v>
      </c>
      <c r="I85" s="9">
        <v>0</v>
      </c>
      <c r="J85" s="9">
        <v>0</v>
      </c>
      <c r="K85" s="9">
        <v>0</v>
      </c>
      <c r="L85" s="68"/>
      <c r="M85" s="72"/>
    </row>
    <row r="86" spans="1:13" s="1" customFormat="1" ht="27.75" customHeight="1">
      <c r="A86" s="15" t="s">
        <v>115</v>
      </c>
      <c r="B86" s="73" t="s">
        <v>67</v>
      </c>
      <c r="C86" s="63" t="s">
        <v>49</v>
      </c>
      <c r="D86" s="7" t="s">
        <v>14</v>
      </c>
      <c r="E86" s="9">
        <v>0</v>
      </c>
      <c r="F86" s="9">
        <f t="shared" si="7"/>
        <v>11103.34</v>
      </c>
      <c r="G86" s="9">
        <f>G87</f>
        <v>5551.64</v>
      </c>
      <c r="H86" s="29">
        <f>H87</f>
        <v>5551.7</v>
      </c>
      <c r="I86" s="9">
        <f>I87</f>
        <v>0</v>
      </c>
      <c r="J86" s="9">
        <f>J87</f>
        <v>0</v>
      </c>
      <c r="K86" s="9">
        <f>K87</f>
        <v>0</v>
      </c>
      <c r="L86" s="63" t="s">
        <v>146</v>
      </c>
      <c r="M86" s="69"/>
    </row>
    <row r="87" spans="1:13" s="1" customFormat="1" ht="71.25" customHeight="1">
      <c r="A87" s="16"/>
      <c r="B87" s="74"/>
      <c r="C87" s="71" t="s">
        <v>35</v>
      </c>
      <c r="D87" s="12" t="s">
        <v>12</v>
      </c>
      <c r="E87" s="9">
        <v>0</v>
      </c>
      <c r="F87" s="9">
        <f t="shared" si="7"/>
        <v>11103.34</v>
      </c>
      <c r="G87" s="9">
        <v>5551.64</v>
      </c>
      <c r="H87" s="29">
        <v>5551.7</v>
      </c>
      <c r="I87" s="9">
        <v>0</v>
      </c>
      <c r="J87" s="9">
        <v>0</v>
      </c>
      <c r="K87" s="9">
        <v>0</v>
      </c>
      <c r="L87" s="71"/>
      <c r="M87" s="70"/>
    </row>
    <row r="88" spans="1:13" s="1" customFormat="1" ht="27.75" customHeight="1">
      <c r="A88" s="15" t="s">
        <v>116</v>
      </c>
      <c r="B88" s="73" t="s">
        <v>73</v>
      </c>
      <c r="C88" s="63" t="s">
        <v>49</v>
      </c>
      <c r="D88" s="7" t="s">
        <v>14</v>
      </c>
      <c r="E88" s="9">
        <v>0</v>
      </c>
      <c r="F88" s="9">
        <f aca="true" t="shared" si="8" ref="F88:F97">SUM(G88:K88)</f>
        <v>903.48</v>
      </c>
      <c r="G88" s="9">
        <f>G89</f>
        <v>903.48</v>
      </c>
      <c r="H88" s="29">
        <f>H89</f>
        <v>0</v>
      </c>
      <c r="I88" s="9">
        <f>I89</f>
        <v>0</v>
      </c>
      <c r="J88" s="9">
        <f>J89</f>
        <v>0</v>
      </c>
      <c r="K88" s="9">
        <f>K89</f>
        <v>0</v>
      </c>
      <c r="L88" s="63" t="s">
        <v>146</v>
      </c>
      <c r="M88" s="69"/>
    </row>
    <row r="89" spans="1:13" s="1" customFormat="1" ht="107.25" customHeight="1">
      <c r="A89" s="16"/>
      <c r="B89" s="74"/>
      <c r="C89" s="71" t="s">
        <v>35</v>
      </c>
      <c r="D89" s="12" t="s">
        <v>12</v>
      </c>
      <c r="E89" s="9">
        <v>0</v>
      </c>
      <c r="F89" s="9">
        <f t="shared" si="8"/>
        <v>903.48</v>
      </c>
      <c r="G89" s="9">
        <v>903.48</v>
      </c>
      <c r="H89" s="29">
        <v>0</v>
      </c>
      <c r="I89" s="9">
        <v>0</v>
      </c>
      <c r="J89" s="9">
        <v>0</v>
      </c>
      <c r="K89" s="9">
        <v>0</v>
      </c>
      <c r="L89" s="71"/>
      <c r="M89" s="70"/>
    </row>
    <row r="90" spans="1:13" s="1" customFormat="1" ht="27.75" customHeight="1">
      <c r="A90" s="15" t="s">
        <v>117</v>
      </c>
      <c r="B90" s="73" t="s">
        <v>69</v>
      </c>
      <c r="C90" s="63" t="s">
        <v>109</v>
      </c>
      <c r="D90" s="7" t="s">
        <v>14</v>
      </c>
      <c r="E90" s="9">
        <v>0</v>
      </c>
      <c r="F90" s="9">
        <f t="shared" si="8"/>
        <v>7268.32</v>
      </c>
      <c r="G90" s="9">
        <f>G91</f>
        <v>3634.22</v>
      </c>
      <c r="H90" s="29">
        <f>H91</f>
        <v>3634.1</v>
      </c>
      <c r="I90" s="9">
        <f>I91</f>
        <v>0</v>
      </c>
      <c r="J90" s="9">
        <f>J91</f>
        <v>0</v>
      </c>
      <c r="K90" s="9">
        <f>K91</f>
        <v>0</v>
      </c>
      <c r="L90" s="63" t="s">
        <v>146</v>
      </c>
      <c r="M90" s="69"/>
    </row>
    <row r="91" spans="1:13" s="1" customFormat="1" ht="70.5" customHeight="1">
      <c r="A91" s="16"/>
      <c r="B91" s="74"/>
      <c r="C91" s="71" t="s">
        <v>35</v>
      </c>
      <c r="D91" s="12" t="s">
        <v>12</v>
      </c>
      <c r="E91" s="9">
        <v>0</v>
      </c>
      <c r="F91" s="9">
        <f t="shared" si="8"/>
        <v>7268.32</v>
      </c>
      <c r="G91" s="9">
        <v>3634.22</v>
      </c>
      <c r="H91" s="29">
        <v>3634.1</v>
      </c>
      <c r="I91" s="9">
        <v>0</v>
      </c>
      <c r="J91" s="9">
        <v>0</v>
      </c>
      <c r="K91" s="9">
        <v>0</v>
      </c>
      <c r="L91" s="71"/>
      <c r="M91" s="70"/>
    </row>
    <row r="92" spans="1:13" s="1" customFormat="1" ht="27.75" customHeight="1">
      <c r="A92" s="15" t="s">
        <v>118</v>
      </c>
      <c r="B92" s="73" t="s">
        <v>68</v>
      </c>
      <c r="C92" s="63" t="s">
        <v>49</v>
      </c>
      <c r="D92" s="7" t="s">
        <v>14</v>
      </c>
      <c r="E92" s="9">
        <v>0</v>
      </c>
      <c r="F92" s="9">
        <f t="shared" si="8"/>
        <v>1925.91</v>
      </c>
      <c r="G92" s="9">
        <f>G93</f>
        <v>1925.91</v>
      </c>
      <c r="H92" s="29">
        <f>H93</f>
        <v>0</v>
      </c>
      <c r="I92" s="9">
        <f>I93</f>
        <v>0</v>
      </c>
      <c r="J92" s="9">
        <f>J93</f>
        <v>0</v>
      </c>
      <c r="K92" s="9">
        <f>K93</f>
        <v>0</v>
      </c>
      <c r="L92" s="63" t="s">
        <v>146</v>
      </c>
      <c r="M92" s="69"/>
    </row>
    <row r="93" spans="1:13" s="1" customFormat="1" ht="71.25" customHeight="1">
      <c r="A93" s="16"/>
      <c r="B93" s="74"/>
      <c r="C93" s="71" t="s">
        <v>35</v>
      </c>
      <c r="D93" s="12" t="s">
        <v>12</v>
      </c>
      <c r="E93" s="9">
        <v>0</v>
      </c>
      <c r="F93" s="9">
        <f t="shared" si="8"/>
        <v>1925.91</v>
      </c>
      <c r="G93" s="9">
        <v>1925.91</v>
      </c>
      <c r="H93" s="29">
        <v>0</v>
      </c>
      <c r="I93" s="9">
        <v>0</v>
      </c>
      <c r="J93" s="9">
        <v>0</v>
      </c>
      <c r="K93" s="9">
        <v>0</v>
      </c>
      <c r="L93" s="71"/>
      <c r="M93" s="70"/>
    </row>
    <row r="94" spans="1:13" s="1" customFormat="1" ht="27.75" customHeight="1">
      <c r="A94" s="15" t="s">
        <v>119</v>
      </c>
      <c r="B94" s="73" t="s">
        <v>72</v>
      </c>
      <c r="C94" s="63" t="s">
        <v>49</v>
      </c>
      <c r="D94" s="7" t="s">
        <v>14</v>
      </c>
      <c r="E94" s="9">
        <v>0</v>
      </c>
      <c r="F94" s="9">
        <f t="shared" si="8"/>
        <v>441.61</v>
      </c>
      <c r="G94" s="9">
        <f>G95</f>
        <v>441.61</v>
      </c>
      <c r="H94" s="29">
        <f>H95</f>
        <v>0</v>
      </c>
      <c r="I94" s="9">
        <f>I95</f>
        <v>0</v>
      </c>
      <c r="J94" s="9">
        <f>J95</f>
        <v>0</v>
      </c>
      <c r="K94" s="9">
        <f>K95</f>
        <v>0</v>
      </c>
      <c r="L94" s="63" t="s">
        <v>146</v>
      </c>
      <c r="M94" s="69"/>
    </row>
    <row r="95" spans="1:13" s="1" customFormat="1" ht="72.75" customHeight="1">
      <c r="A95" s="16"/>
      <c r="B95" s="74"/>
      <c r="C95" s="71" t="s">
        <v>35</v>
      </c>
      <c r="D95" s="12" t="s">
        <v>12</v>
      </c>
      <c r="E95" s="9">
        <v>0</v>
      </c>
      <c r="F95" s="9">
        <f t="shared" si="8"/>
        <v>441.61</v>
      </c>
      <c r="G95" s="9">
        <v>441.61</v>
      </c>
      <c r="H95" s="29">
        <v>0</v>
      </c>
      <c r="I95" s="9">
        <v>0</v>
      </c>
      <c r="J95" s="9">
        <v>0</v>
      </c>
      <c r="K95" s="9">
        <v>0</v>
      </c>
      <c r="L95" s="71"/>
      <c r="M95" s="70"/>
    </row>
    <row r="96" spans="1:13" s="24" customFormat="1" ht="27.75" customHeight="1">
      <c r="A96" s="36" t="s">
        <v>120</v>
      </c>
      <c r="B96" s="65" t="s">
        <v>74</v>
      </c>
      <c r="C96" s="54" t="s">
        <v>104</v>
      </c>
      <c r="D96" s="33" t="s">
        <v>14</v>
      </c>
      <c r="E96" s="29">
        <v>0</v>
      </c>
      <c r="F96" s="29">
        <f t="shared" si="8"/>
        <v>17595.5</v>
      </c>
      <c r="G96" s="29">
        <f>G97</f>
        <v>4540.07</v>
      </c>
      <c r="H96" s="29">
        <f>H97</f>
        <v>13055.43</v>
      </c>
      <c r="I96" s="29">
        <f>I97</f>
        <v>0</v>
      </c>
      <c r="J96" s="29">
        <f>J97</f>
        <v>0</v>
      </c>
      <c r="K96" s="29">
        <f>K97</f>
        <v>0</v>
      </c>
      <c r="L96" s="54" t="s">
        <v>146</v>
      </c>
      <c r="M96" s="60"/>
    </row>
    <row r="97" spans="1:13" s="24" customFormat="1" ht="71.25" customHeight="1">
      <c r="A97" s="37"/>
      <c r="B97" s="66"/>
      <c r="C97" s="67" t="s">
        <v>35</v>
      </c>
      <c r="D97" s="30" t="s">
        <v>12</v>
      </c>
      <c r="E97" s="29">
        <v>0</v>
      </c>
      <c r="F97" s="29">
        <f t="shared" si="8"/>
        <v>17595.5</v>
      </c>
      <c r="G97" s="29">
        <v>4540.07</v>
      </c>
      <c r="H97" s="29">
        <v>13055.43</v>
      </c>
      <c r="I97" s="29">
        <v>0</v>
      </c>
      <c r="J97" s="29">
        <v>0</v>
      </c>
      <c r="K97" s="29">
        <v>0</v>
      </c>
      <c r="L97" s="67"/>
      <c r="M97" s="61"/>
    </row>
    <row r="98" spans="1:13" s="24" customFormat="1" ht="34.5" customHeight="1">
      <c r="A98" s="36" t="s">
        <v>121</v>
      </c>
      <c r="B98" s="65" t="s">
        <v>143</v>
      </c>
      <c r="C98" s="54" t="s">
        <v>80</v>
      </c>
      <c r="D98" s="33" t="s">
        <v>14</v>
      </c>
      <c r="E98" s="29">
        <v>0</v>
      </c>
      <c r="F98" s="29">
        <f>SUM(F99:F99)</f>
        <v>3621.51</v>
      </c>
      <c r="G98" s="29">
        <f>G99</f>
        <v>0</v>
      </c>
      <c r="H98" s="29">
        <f>H99</f>
        <v>3621.51</v>
      </c>
      <c r="I98" s="29">
        <f>I99</f>
        <v>0</v>
      </c>
      <c r="J98" s="29">
        <f>J99</f>
        <v>0</v>
      </c>
      <c r="K98" s="29">
        <f>K99</f>
        <v>0</v>
      </c>
      <c r="L98" s="54" t="s">
        <v>146</v>
      </c>
      <c r="M98" s="60"/>
    </row>
    <row r="99" spans="1:13" s="24" customFormat="1" ht="66.75" customHeight="1">
      <c r="A99" s="37"/>
      <c r="B99" s="66"/>
      <c r="C99" s="67" t="s">
        <v>35</v>
      </c>
      <c r="D99" s="30" t="s">
        <v>12</v>
      </c>
      <c r="E99" s="29">
        <v>0</v>
      </c>
      <c r="F99" s="29">
        <f>SUM(G99:K99)</f>
        <v>3621.51</v>
      </c>
      <c r="G99" s="29">
        <v>0</v>
      </c>
      <c r="H99" s="29">
        <v>3621.51</v>
      </c>
      <c r="I99" s="29">
        <v>0</v>
      </c>
      <c r="J99" s="29">
        <v>0</v>
      </c>
      <c r="K99" s="29">
        <v>0</v>
      </c>
      <c r="L99" s="67"/>
      <c r="M99" s="61"/>
    </row>
    <row r="100" spans="1:13" s="24" customFormat="1" ht="25.5" customHeight="1">
      <c r="A100" s="15" t="s">
        <v>122</v>
      </c>
      <c r="B100" s="73" t="s">
        <v>81</v>
      </c>
      <c r="C100" s="63" t="s">
        <v>80</v>
      </c>
      <c r="D100" s="7" t="s">
        <v>14</v>
      </c>
      <c r="E100" s="9">
        <v>0</v>
      </c>
      <c r="F100" s="9">
        <f>SUM(F101:F101)</f>
        <v>1018.35</v>
      </c>
      <c r="G100" s="9">
        <f>G101</f>
        <v>0</v>
      </c>
      <c r="H100" s="29">
        <f>H101</f>
        <v>1018.35</v>
      </c>
      <c r="I100" s="9">
        <f>I101</f>
        <v>0</v>
      </c>
      <c r="J100" s="9">
        <f>J101</f>
        <v>0</v>
      </c>
      <c r="K100" s="9">
        <f>K101</f>
        <v>0</v>
      </c>
      <c r="L100" s="63" t="s">
        <v>146</v>
      </c>
      <c r="M100" s="26"/>
    </row>
    <row r="101" spans="1:13" s="24" customFormat="1" ht="74.25" customHeight="1">
      <c r="A101" s="16"/>
      <c r="B101" s="74"/>
      <c r="C101" s="71" t="s">
        <v>35</v>
      </c>
      <c r="D101" s="12" t="s">
        <v>12</v>
      </c>
      <c r="E101" s="9">
        <v>0</v>
      </c>
      <c r="F101" s="9">
        <f>SUM(G101:K101)</f>
        <v>1018.35</v>
      </c>
      <c r="G101" s="9">
        <v>0</v>
      </c>
      <c r="H101" s="29">
        <v>1018.35</v>
      </c>
      <c r="I101" s="9">
        <v>0</v>
      </c>
      <c r="J101" s="9">
        <v>0</v>
      </c>
      <c r="K101" s="9">
        <v>0</v>
      </c>
      <c r="L101" s="71"/>
      <c r="M101" s="26"/>
    </row>
    <row r="102" spans="1:13" s="24" customFormat="1" ht="25.5" customHeight="1">
      <c r="A102" s="36" t="s">
        <v>123</v>
      </c>
      <c r="B102" s="65" t="s">
        <v>129</v>
      </c>
      <c r="C102" s="54" t="s">
        <v>80</v>
      </c>
      <c r="D102" s="33" t="s">
        <v>14</v>
      </c>
      <c r="E102" s="29">
        <v>0</v>
      </c>
      <c r="F102" s="29">
        <f>SUM(F103:F103)</f>
        <v>1172.98</v>
      </c>
      <c r="G102" s="29">
        <f>G103</f>
        <v>0</v>
      </c>
      <c r="H102" s="29">
        <f>H103</f>
        <v>1172.98</v>
      </c>
      <c r="I102" s="29">
        <f>I103</f>
        <v>0</v>
      </c>
      <c r="J102" s="29">
        <f>J103</f>
        <v>0</v>
      </c>
      <c r="K102" s="29">
        <f>K103</f>
        <v>0</v>
      </c>
      <c r="L102" s="54" t="s">
        <v>146</v>
      </c>
      <c r="M102" s="60"/>
    </row>
    <row r="103" spans="1:13" s="24" customFormat="1" ht="99" customHeight="1">
      <c r="A103" s="37"/>
      <c r="B103" s="66"/>
      <c r="C103" s="67" t="s">
        <v>35</v>
      </c>
      <c r="D103" s="30" t="s">
        <v>12</v>
      </c>
      <c r="E103" s="29">
        <v>0</v>
      </c>
      <c r="F103" s="29">
        <f aca="true" t="shared" si="9" ref="F103:F139">SUM(G103:K103)</f>
        <v>1172.98</v>
      </c>
      <c r="G103" s="29">
        <v>0</v>
      </c>
      <c r="H103" s="29">
        <v>1172.98</v>
      </c>
      <c r="I103" s="29">
        <v>0</v>
      </c>
      <c r="J103" s="29">
        <v>0</v>
      </c>
      <c r="K103" s="29">
        <v>0</v>
      </c>
      <c r="L103" s="67"/>
      <c r="M103" s="61"/>
    </row>
    <row r="104" spans="1:13" s="24" customFormat="1" ht="27.75" customHeight="1">
      <c r="A104" s="36" t="s">
        <v>124</v>
      </c>
      <c r="B104" s="65" t="s">
        <v>108</v>
      </c>
      <c r="C104" s="54" t="s">
        <v>110</v>
      </c>
      <c r="D104" s="40" t="s">
        <v>14</v>
      </c>
      <c r="E104" s="29">
        <v>0</v>
      </c>
      <c r="F104" s="29">
        <f t="shared" si="9"/>
        <v>895.5</v>
      </c>
      <c r="G104" s="29">
        <v>0</v>
      </c>
      <c r="H104" s="29">
        <f>H105</f>
        <v>895.5</v>
      </c>
      <c r="I104" s="29">
        <f>I105</f>
        <v>0</v>
      </c>
      <c r="J104" s="29">
        <f>J105</f>
        <v>0</v>
      </c>
      <c r="K104" s="29">
        <f>K105</f>
        <v>0</v>
      </c>
      <c r="L104" s="54" t="s">
        <v>146</v>
      </c>
      <c r="M104" s="60" t="s">
        <v>65</v>
      </c>
    </row>
    <row r="105" spans="1:13" s="24" customFormat="1" ht="75" customHeight="1">
      <c r="A105" s="37"/>
      <c r="B105" s="66"/>
      <c r="C105" s="67" t="s">
        <v>35</v>
      </c>
      <c r="D105" s="30" t="s">
        <v>12</v>
      </c>
      <c r="E105" s="29">
        <v>0</v>
      </c>
      <c r="F105" s="29">
        <f t="shared" si="9"/>
        <v>895.5</v>
      </c>
      <c r="G105" s="29">
        <v>0</v>
      </c>
      <c r="H105" s="29">
        <v>895.5</v>
      </c>
      <c r="I105" s="29">
        <v>0</v>
      </c>
      <c r="J105" s="29">
        <v>0</v>
      </c>
      <c r="K105" s="29">
        <v>0</v>
      </c>
      <c r="L105" s="67"/>
      <c r="M105" s="61"/>
    </row>
    <row r="106" spans="1:13" s="24" customFormat="1" ht="27.75" customHeight="1">
      <c r="A106" s="36" t="s">
        <v>125</v>
      </c>
      <c r="B106" s="127" t="s">
        <v>131</v>
      </c>
      <c r="C106" s="54" t="s">
        <v>130</v>
      </c>
      <c r="D106" s="33" t="s">
        <v>14</v>
      </c>
      <c r="E106" s="29">
        <v>0</v>
      </c>
      <c r="F106" s="29">
        <f t="shared" si="9"/>
        <v>20350.72</v>
      </c>
      <c r="G106" s="29">
        <v>0</v>
      </c>
      <c r="H106" s="29">
        <f>H107</f>
        <v>20350.72</v>
      </c>
      <c r="I106" s="29">
        <f>I107</f>
        <v>0</v>
      </c>
      <c r="J106" s="29">
        <f>J107</f>
        <v>0</v>
      </c>
      <c r="K106" s="29">
        <f>K107</f>
        <v>0</v>
      </c>
      <c r="L106" s="54" t="s">
        <v>146</v>
      </c>
      <c r="M106" s="38"/>
    </row>
    <row r="107" spans="1:13" s="24" customFormat="1" ht="75" customHeight="1">
      <c r="A107" s="39"/>
      <c r="B107" s="128"/>
      <c r="C107" s="98"/>
      <c r="D107" s="30" t="s">
        <v>12</v>
      </c>
      <c r="E107" s="29">
        <v>0</v>
      </c>
      <c r="F107" s="29">
        <f t="shared" si="9"/>
        <v>20350.72</v>
      </c>
      <c r="G107" s="29">
        <v>0</v>
      </c>
      <c r="H107" s="29">
        <v>20350.72</v>
      </c>
      <c r="I107" s="29">
        <v>0</v>
      </c>
      <c r="J107" s="29">
        <v>0</v>
      </c>
      <c r="K107" s="29">
        <v>0</v>
      </c>
      <c r="L107" s="67"/>
      <c r="M107" s="38"/>
    </row>
    <row r="108" spans="1:13" s="24" customFormat="1" ht="27.75" customHeight="1">
      <c r="A108" s="15" t="s">
        <v>132</v>
      </c>
      <c r="B108" s="122" t="s">
        <v>134</v>
      </c>
      <c r="C108" s="63" t="s">
        <v>133</v>
      </c>
      <c r="D108" s="7" t="s">
        <v>14</v>
      </c>
      <c r="E108" s="9">
        <v>0</v>
      </c>
      <c r="F108" s="9">
        <f t="shared" si="9"/>
        <v>1254</v>
      </c>
      <c r="G108" s="9">
        <v>0</v>
      </c>
      <c r="H108" s="29">
        <f>H109</f>
        <v>1254</v>
      </c>
      <c r="I108" s="9">
        <f>I109</f>
        <v>0</v>
      </c>
      <c r="J108" s="9">
        <f>J109</f>
        <v>0</v>
      </c>
      <c r="K108" s="9">
        <f>K109</f>
        <v>0</v>
      </c>
      <c r="L108" s="63" t="s">
        <v>146</v>
      </c>
      <c r="M108" s="26"/>
    </row>
    <row r="109" spans="1:13" s="24" customFormat="1" ht="75" customHeight="1">
      <c r="A109" s="27"/>
      <c r="B109" s="123"/>
      <c r="C109" s="64"/>
      <c r="D109" s="12" t="s">
        <v>12</v>
      </c>
      <c r="E109" s="9">
        <v>0</v>
      </c>
      <c r="F109" s="9">
        <f t="shared" si="9"/>
        <v>1254</v>
      </c>
      <c r="G109" s="9">
        <v>0</v>
      </c>
      <c r="H109" s="29">
        <v>1254</v>
      </c>
      <c r="I109" s="9">
        <v>0</v>
      </c>
      <c r="J109" s="9">
        <v>0</v>
      </c>
      <c r="K109" s="9">
        <v>0</v>
      </c>
      <c r="L109" s="71"/>
      <c r="M109" s="26"/>
    </row>
    <row r="110" spans="1:13" s="24" customFormat="1" ht="27.75" customHeight="1">
      <c r="A110" s="36" t="s">
        <v>135</v>
      </c>
      <c r="B110" s="127" t="s">
        <v>136</v>
      </c>
      <c r="C110" s="54" t="s">
        <v>133</v>
      </c>
      <c r="D110" s="33" t="s">
        <v>14</v>
      </c>
      <c r="E110" s="29">
        <v>0</v>
      </c>
      <c r="F110" s="29">
        <f t="shared" si="9"/>
        <v>1332.15</v>
      </c>
      <c r="G110" s="29">
        <v>0</v>
      </c>
      <c r="H110" s="29">
        <f>H111</f>
        <v>1332.15</v>
      </c>
      <c r="I110" s="29">
        <f>I111</f>
        <v>0</v>
      </c>
      <c r="J110" s="29">
        <f>J111</f>
        <v>0</v>
      </c>
      <c r="K110" s="29">
        <f>K111</f>
        <v>0</v>
      </c>
      <c r="L110" s="54" t="s">
        <v>146</v>
      </c>
      <c r="M110" s="38"/>
    </row>
    <row r="111" spans="1:13" s="24" customFormat="1" ht="75" customHeight="1">
      <c r="A111" s="39"/>
      <c r="B111" s="128"/>
      <c r="C111" s="98"/>
      <c r="D111" s="30" t="s">
        <v>12</v>
      </c>
      <c r="E111" s="29">
        <v>0</v>
      </c>
      <c r="F111" s="29">
        <f t="shared" si="9"/>
        <v>1332.15</v>
      </c>
      <c r="G111" s="29">
        <v>0</v>
      </c>
      <c r="H111" s="29">
        <v>1332.15</v>
      </c>
      <c r="I111" s="29">
        <v>0</v>
      </c>
      <c r="J111" s="29">
        <v>0</v>
      </c>
      <c r="K111" s="29">
        <v>0</v>
      </c>
      <c r="L111" s="67"/>
      <c r="M111" s="38"/>
    </row>
    <row r="112" spans="1:13" s="24" customFormat="1" ht="27.75" customHeight="1">
      <c r="A112" s="36" t="s">
        <v>137</v>
      </c>
      <c r="B112" s="127" t="s">
        <v>144</v>
      </c>
      <c r="C112" s="54" t="s">
        <v>133</v>
      </c>
      <c r="D112" s="33" t="s">
        <v>14</v>
      </c>
      <c r="E112" s="29">
        <v>0</v>
      </c>
      <c r="F112" s="29">
        <f t="shared" si="9"/>
        <v>5054.54</v>
      </c>
      <c r="G112" s="29">
        <v>0</v>
      </c>
      <c r="H112" s="29">
        <f>H113</f>
        <v>5054.54</v>
      </c>
      <c r="I112" s="29">
        <f>I113</f>
        <v>0</v>
      </c>
      <c r="J112" s="29">
        <f>J113</f>
        <v>0</v>
      </c>
      <c r="K112" s="29">
        <f>K113</f>
        <v>0</v>
      </c>
      <c r="L112" s="54" t="s">
        <v>146</v>
      </c>
      <c r="M112" s="38"/>
    </row>
    <row r="113" spans="1:13" s="24" customFormat="1" ht="75" customHeight="1">
      <c r="A113" s="39"/>
      <c r="B113" s="128"/>
      <c r="C113" s="98"/>
      <c r="D113" s="30" t="s">
        <v>12</v>
      </c>
      <c r="E113" s="29">
        <v>0</v>
      </c>
      <c r="F113" s="29">
        <f t="shared" si="9"/>
        <v>5054.54</v>
      </c>
      <c r="G113" s="29">
        <v>0</v>
      </c>
      <c r="H113" s="29">
        <v>5054.54</v>
      </c>
      <c r="I113" s="29">
        <v>0</v>
      </c>
      <c r="J113" s="29">
        <v>0</v>
      </c>
      <c r="K113" s="29">
        <v>0</v>
      </c>
      <c r="L113" s="67"/>
      <c r="M113" s="38"/>
    </row>
    <row r="114" spans="1:13" s="24" customFormat="1" ht="27.75" customHeight="1">
      <c r="A114" s="36" t="s">
        <v>138</v>
      </c>
      <c r="B114" s="127" t="s">
        <v>139</v>
      </c>
      <c r="C114" s="54" t="s">
        <v>133</v>
      </c>
      <c r="D114" s="33" t="s">
        <v>14</v>
      </c>
      <c r="E114" s="29">
        <v>0</v>
      </c>
      <c r="F114" s="29">
        <f t="shared" si="9"/>
        <v>910.2</v>
      </c>
      <c r="G114" s="29">
        <v>0</v>
      </c>
      <c r="H114" s="29">
        <f>H115</f>
        <v>910.2</v>
      </c>
      <c r="I114" s="29">
        <f>I115</f>
        <v>0</v>
      </c>
      <c r="J114" s="29">
        <f>J115</f>
        <v>0</v>
      </c>
      <c r="K114" s="29">
        <f>K115</f>
        <v>0</v>
      </c>
      <c r="L114" s="54" t="s">
        <v>146</v>
      </c>
      <c r="M114" s="38"/>
    </row>
    <row r="115" spans="1:13" s="24" customFormat="1" ht="75" customHeight="1">
      <c r="A115" s="39"/>
      <c r="B115" s="128"/>
      <c r="C115" s="98"/>
      <c r="D115" s="30" t="s">
        <v>12</v>
      </c>
      <c r="E115" s="29">
        <v>0</v>
      </c>
      <c r="F115" s="29">
        <f t="shared" si="9"/>
        <v>910.2</v>
      </c>
      <c r="G115" s="29">
        <v>0</v>
      </c>
      <c r="H115" s="29">
        <v>910.2</v>
      </c>
      <c r="I115" s="29">
        <v>0</v>
      </c>
      <c r="J115" s="29">
        <v>0</v>
      </c>
      <c r="K115" s="29">
        <v>0</v>
      </c>
      <c r="L115" s="67"/>
      <c r="M115" s="38"/>
    </row>
    <row r="116" spans="1:13" s="24" customFormat="1" ht="27.75" customHeight="1">
      <c r="A116" s="36" t="s">
        <v>140</v>
      </c>
      <c r="B116" s="127" t="s">
        <v>141</v>
      </c>
      <c r="C116" s="54" t="s">
        <v>133</v>
      </c>
      <c r="D116" s="33" t="s">
        <v>14</v>
      </c>
      <c r="E116" s="29">
        <v>0</v>
      </c>
      <c r="F116" s="29">
        <f t="shared" si="9"/>
        <v>4994.41</v>
      </c>
      <c r="G116" s="29">
        <v>0</v>
      </c>
      <c r="H116" s="29">
        <f>H117</f>
        <v>4994.41</v>
      </c>
      <c r="I116" s="29">
        <f>I117</f>
        <v>0</v>
      </c>
      <c r="J116" s="29">
        <f>J117</f>
        <v>0</v>
      </c>
      <c r="K116" s="29">
        <f>K117</f>
        <v>0</v>
      </c>
      <c r="L116" s="54" t="s">
        <v>146</v>
      </c>
      <c r="M116" s="38"/>
    </row>
    <row r="117" spans="1:13" s="24" customFormat="1" ht="75" customHeight="1">
      <c r="A117" s="39"/>
      <c r="B117" s="128"/>
      <c r="C117" s="98"/>
      <c r="D117" s="30" t="s">
        <v>12</v>
      </c>
      <c r="E117" s="29">
        <v>0</v>
      </c>
      <c r="F117" s="29">
        <f t="shared" si="9"/>
        <v>4994.41</v>
      </c>
      <c r="G117" s="29">
        <v>0</v>
      </c>
      <c r="H117" s="29">
        <v>4994.41</v>
      </c>
      <c r="I117" s="29">
        <v>0</v>
      </c>
      <c r="J117" s="29">
        <v>0</v>
      </c>
      <c r="K117" s="29">
        <v>0</v>
      </c>
      <c r="L117" s="67"/>
      <c r="M117" s="38"/>
    </row>
    <row r="118" spans="1:13" s="24" customFormat="1" ht="19.5" customHeight="1">
      <c r="A118" s="51" t="s">
        <v>142</v>
      </c>
      <c r="B118" s="52" t="s">
        <v>149</v>
      </c>
      <c r="C118" s="54" t="s">
        <v>145</v>
      </c>
      <c r="D118" s="47" t="s">
        <v>14</v>
      </c>
      <c r="E118" s="29">
        <f>E119+E120</f>
        <v>0</v>
      </c>
      <c r="F118" s="29">
        <f>SUM(G118:K118)</f>
        <v>335449.38999999996</v>
      </c>
      <c r="G118" s="29">
        <f>G119+G120</f>
        <v>0</v>
      </c>
      <c r="H118" s="29">
        <f>H119+H120</f>
        <v>174514.22999999998</v>
      </c>
      <c r="I118" s="29">
        <f>I119+I120</f>
        <v>160935.15999999997</v>
      </c>
      <c r="J118" s="29">
        <f>J119+J120</f>
        <v>0</v>
      </c>
      <c r="K118" s="29">
        <f>K119+K120</f>
        <v>0</v>
      </c>
      <c r="L118" s="57" t="s">
        <v>147</v>
      </c>
      <c r="M118" s="59"/>
    </row>
    <row r="119" spans="1:13" s="24" customFormat="1" ht="51" customHeight="1">
      <c r="A119" s="51"/>
      <c r="B119" s="52"/>
      <c r="C119" s="55"/>
      <c r="D119" s="46" t="s">
        <v>38</v>
      </c>
      <c r="E119" s="42">
        <v>0</v>
      </c>
      <c r="F119" s="42">
        <f>SUM(G119:L119)</f>
        <v>318676.79</v>
      </c>
      <c r="G119" s="42">
        <f aca="true" t="shared" si="10" ref="G119:K120">G122+G125+G128+G131</f>
        <v>0</v>
      </c>
      <c r="H119" s="42">
        <f t="shared" si="10"/>
        <v>165788.43</v>
      </c>
      <c r="I119" s="42">
        <f t="shared" si="10"/>
        <v>152888.36</v>
      </c>
      <c r="J119" s="42">
        <f t="shared" si="10"/>
        <v>0</v>
      </c>
      <c r="K119" s="42">
        <f t="shared" si="10"/>
        <v>0</v>
      </c>
      <c r="L119" s="57"/>
      <c r="M119" s="59"/>
    </row>
    <row r="120" spans="1:13" s="24" customFormat="1" ht="63" customHeight="1">
      <c r="A120" s="51"/>
      <c r="B120" s="53"/>
      <c r="C120" s="56" t="s">
        <v>35</v>
      </c>
      <c r="D120" s="30" t="s">
        <v>12</v>
      </c>
      <c r="E120" s="29">
        <v>0</v>
      </c>
      <c r="F120" s="29">
        <f>SUM(G120:K120)</f>
        <v>16772.6</v>
      </c>
      <c r="G120" s="29">
        <f t="shared" si="10"/>
        <v>0</v>
      </c>
      <c r="H120" s="29">
        <f t="shared" si="10"/>
        <v>8725.8</v>
      </c>
      <c r="I120" s="29">
        <f t="shared" si="10"/>
        <v>8046.8</v>
      </c>
      <c r="J120" s="29">
        <f t="shared" si="10"/>
        <v>0</v>
      </c>
      <c r="K120" s="29">
        <f t="shared" si="10"/>
        <v>0</v>
      </c>
      <c r="L120" s="57"/>
      <c r="M120" s="59"/>
    </row>
    <row r="121" spans="1:13" s="24" customFormat="1" ht="19.5" customHeight="1">
      <c r="A121" s="51" t="s">
        <v>155</v>
      </c>
      <c r="B121" s="52" t="s">
        <v>150</v>
      </c>
      <c r="C121" s="54" t="s">
        <v>145</v>
      </c>
      <c r="D121" s="47" t="s">
        <v>14</v>
      </c>
      <c r="E121" s="29">
        <f>E122+E123</f>
        <v>0</v>
      </c>
      <c r="F121" s="29">
        <f>SUM(G121:K121)</f>
        <v>199867.56</v>
      </c>
      <c r="G121" s="29">
        <f>G122+G123</f>
        <v>0</v>
      </c>
      <c r="H121" s="29">
        <f>H122+H123</f>
        <v>49966.89</v>
      </c>
      <c r="I121" s="29">
        <f>I122+I123</f>
        <v>149900.66999999998</v>
      </c>
      <c r="J121" s="29">
        <f>J122+J123</f>
        <v>0</v>
      </c>
      <c r="K121" s="29">
        <f>K122+K123</f>
        <v>0</v>
      </c>
      <c r="L121" s="57" t="s">
        <v>147</v>
      </c>
      <c r="M121" s="58"/>
    </row>
    <row r="122" spans="1:13" s="24" customFormat="1" ht="51" customHeight="1">
      <c r="A122" s="51"/>
      <c r="B122" s="52"/>
      <c r="C122" s="55"/>
      <c r="D122" s="46" t="s">
        <v>38</v>
      </c>
      <c r="E122" s="42">
        <v>0</v>
      </c>
      <c r="F122" s="42">
        <f>SUM(G122:L122)</f>
        <v>189874.16</v>
      </c>
      <c r="G122" s="42">
        <f>G125+G128+G131</f>
        <v>0</v>
      </c>
      <c r="H122" s="42">
        <v>47468.54</v>
      </c>
      <c r="I122" s="42">
        <v>142405.62</v>
      </c>
      <c r="J122" s="42">
        <v>0</v>
      </c>
      <c r="K122" s="42">
        <v>0</v>
      </c>
      <c r="L122" s="57"/>
      <c r="M122" s="59"/>
    </row>
    <row r="123" spans="1:13" s="24" customFormat="1" ht="63" customHeight="1">
      <c r="A123" s="51"/>
      <c r="B123" s="53"/>
      <c r="C123" s="56" t="s">
        <v>35</v>
      </c>
      <c r="D123" s="30" t="s">
        <v>12</v>
      </c>
      <c r="E123" s="29">
        <v>0</v>
      </c>
      <c r="F123" s="29">
        <f>SUM(G123:K123)</f>
        <v>9993.4</v>
      </c>
      <c r="G123" s="29">
        <f>G126+G129+G132</f>
        <v>0</v>
      </c>
      <c r="H123" s="29">
        <v>2498.35</v>
      </c>
      <c r="I123" s="29">
        <v>7495.05</v>
      </c>
      <c r="J123" s="29">
        <v>0</v>
      </c>
      <c r="K123" s="29">
        <v>0</v>
      </c>
      <c r="L123" s="57"/>
      <c r="M123" s="59"/>
    </row>
    <row r="124" spans="1:13" s="24" customFormat="1" ht="19.5" customHeight="1">
      <c r="A124" s="51" t="s">
        <v>156</v>
      </c>
      <c r="B124" s="52" t="s">
        <v>151</v>
      </c>
      <c r="C124" s="54" t="s">
        <v>110</v>
      </c>
      <c r="D124" s="47" t="s">
        <v>14</v>
      </c>
      <c r="E124" s="29">
        <f>E125+E126</f>
        <v>0</v>
      </c>
      <c r="F124" s="29">
        <f>SUM(G124:K124)</f>
        <v>43850.26</v>
      </c>
      <c r="G124" s="29">
        <f>G125+G126</f>
        <v>0</v>
      </c>
      <c r="H124" s="29">
        <f>H125+H126</f>
        <v>43850.26</v>
      </c>
      <c r="I124" s="29">
        <f>I125+I126</f>
        <v>0</v>
      </c>
      <c r="J124" s="29">
        <f>J125+J126</f>
        <v>0</v>
      </c>
      <c r="K124" s="29">
        <f>K125+K126</f>
        <v>0</v>
      </c>
      <c r="L124" s="57" t="s">
        <v>147</v>
      </c>
      <c r="M124" s="58"/>
    </row>
    <row r="125" spans="1:13" s="24" customFormat="1" ht="51" customHeight="1">
      <c r="A125" s="51"/>
      <c r="B125" s="52"/>
      <c r="C125" s="55"/>
      <c r="D125" s="46" t="s">
        <v>38</v>
      </c>
      <c r="E125" s="42">
        <v>0</v>
      </c>
      <c r="F125" s="42">
        <f>SUM(G125:L125)</f>
        <v>41657.73</v>
      </c>
      <c r="G125" s="42">
        <v>0</v>
      </c>
      <c r="H125" s="42">
        <v>41657.73</v>
      </c>
      <c r="I125" s="42">
        <v>0</v>
      </c>
      <c r="J125" s="42">
        <f>J126</f>
        <v>0</v>
      </c>
      <c r="K125" s="42">
        <f>K126</f>
        <v>0</v>
      </c>
      <c r="L125" s="57"/>
      <c r="M125" s="59"/>
    </row>
    <row r="126" spans="1:13" s="24" customFormat="1" ht="63" customHeight="1">
      <c r="A126" s="51"/>
      <c r="B126" s="53"/>
      <c r="C126" s="56" t="s">
        <v>35</v>
      </c>
      <c r="D126" s="30" t="s">
        <v>12</v>
      </c>
      <c r="E126" s="29">
        <v>0</v>
      </c>
      <c r="F126" s="29">
        <f>SUM(G126:K126)</f>
        <v>2192.53</v>
      </c>
      <c r="G126" s="29">
        <v>0</v>
      </c>
      <c r="H126" s="29">
        <v>2192.53</v>
      </c>
      <c r="I126" s="29">
        <v>0</v>
      </c>
      <c r="J126" s="29">
        <v>0</v>
      </c>
      <c r="K126" s="29">
        <v>0</v>
      </c>
      <c r="L126" s="57"/>
      <c r="M126" s="59"/>
    </row>
    <row r="127" spans="1:13" s="24" customFormat="1" ht="19.5" customHeight="1">
      <c r="A127" s="51" t="s">
        <v>157</v>
      </c>
      <c r="B127" s="52" t="s">
        <v>152</v>
      </c>
      <c r="C127" s="54" t="s">
        <v>145</v>
      </c>
      <c r="D127" s="47" t="s">
        <v>14</v>
      </c>
      <c r="E127" s="29">
        <f>E128+E129</f>
        <v>0</v>
      </c>
      <c r="F127" s="29">
        <f>SUM(G127:K127)</f>
        <v>78577.54000000001</v>
      </c>
      <c r="G127" s="29">
        <f>G128+G129</f>
        <v>0</v>
      </c>
      <c r="H127" s="29">
        <f>H128+H129</f>
        <v>67543.05</v>
      </c>
      <c r="I127" s="29">
        <f>I128+I129</f>
        <v>11034.49</v>
      </c>
      <c r="J127" s="29">
        <f>J128+J129</f>
        <v>0</v>
      </c>
      <c r="K127" s="29">
        <f>K128+K129</f>
        <v>0</v>
      </c>
      <c r="L127" s="57" t="s">
        <v>147</v>
      </c>
      <c r="M127" s="58"/>
    </row>
    <row r="128" spans="1:13" s="24" customFormat="1" ht="51" customHeight="1">
      <c r="A128" s="51"/>
      <c r="B128" s="52"/>
      <c r="C128" s="55"/>
      <c r="D128" s="46" t="s">
        <v>38</v>
      </c>
      <c r="E128" s="42">
        <v>0</v>
      </c>
      <c r="F128" s="42">
        <f>SUM(G128:L128)</f>
        <v>74648.59</v>
      </c>
      <c r="G128" s="42">
        <v>0</v>
      </c>
      <c r="H128" s="42">
        <v>64165.85</v>
      </c>
      <c r="I128" s="42">
        <v>10482.74</v>
      </c>
      <c r="J128" s="42">
        <f>J129</f>
        <v>0</v>
      </c>
      <c r="K128" s="42">
        <f>K129</f>
        <v>0</v>
      </c>
      <c r="L128" s="57"/>
      <c r="M128" s="59"/>
    </row>
    <row r="129" spans="1:13" s="24" customFormat="1" ht="63" customHeight="1">
      <c r="A129" s="51"/>
      <c r="B129" s="53"/>
      <c r="C129" s="56" t="s">
        <v>35</v>
      </c>
      <c r="D129" s="30" t="s">
        <v>12</v>
      </c>
      <c r="E129" s="29">
        <v>0</v>
      </c>
      <c r="F129" s="29">
        <f>SUM(G129:K129)</f>
        <v>3928.95</v>
      </c>
      <c r="G129" s="29">
        <v>0</v>
      </c>
      <c r="H129" s="29">
        <v>3377.2</v>
      </c>
      <c r="I129" s="29">
        <v>551.75</v>
      </c>
      <c r="J129" s="29">
        <v>0</v>
      </c>
      <c r="K129" s="29">
        <v>0</v>
      </c>
      <c r="L129" s="57"/>
      <c r="M129" s="59"/>
    </row>
    <row r="130" spans="1:13" s="24" customFormat="1" ht="19.5" customHeight="1">
      <c r="A130" s="51" t="s">
        <v>158</v>
      </c>
      <c r="B130" s="52" t="s">
        <v>153</v>
      </c>
      <c r="C130" s="54" t="s">
        <v>133</v>
      </c>
      <c r="D130" s="47" t="s">
        <v>14</v>
      </c>
      <c r="E130" s="29">
        <f>E131+E132</f>
        <v>0</v>
      </c>
      <c r="F130" s="29">
        <f>SUM(G130:K130)</f>
        <v>13154.029999999999</v>
      </c>
      <c r="G130" s="29">
        <f>G131+G132</f>
        <v>0</v>
      </c>
      <c r="H130" s="29">
        <f>H131+H132</f>
        <v>13154.029999999999</v>
      </c>
      <c r="I130" s="29">
        <f>I131+I132</f>
        <v>0</v>
      </c>
      <c r="J130" s="29">
        <f>J131+J132</f>
        <v>0</v>
      </c>
      <c r="K130" s="29">
        <f>K131+K132</f>
        <v>0</v>
      </c>
      <c r="L130" s="57" t="s">
        <v>147</v>
      </c>
      <c r="M130" s="59"/>
    </row>
    <row r="131" spans="1:13" s="24" customFormat="1" ht="51" customHeight="1">
      <c r="A131" s="51"/>
      <c r="B131" s="52"/>
      <c r="C131" s="55"/>
      <c r="D131" s="46" t="s">
        <v>38</v>
      </c>
      <c r="E131" s="42">
        <v>0</v>
      </c>
      <c r="F131" s="42">
        <f>SUM(G131:L131)</f>
        <v>12496.31</v>
      </c>
      <c r="G131" s="42">
        <v>0</v>
      </c>
      <c r="H131" s="42">
        <v>12496.31</v>
      </c>
      <c r="I131" s="42">
        <f>I132</f>
        <v>0</v>
      </c>
      <c r="J131" s="42">
        <f>J132</f>
        <v>0</v>
      </c>
      <c r="K131" s="42">
        <f>K132</f>
        <v>0</v>
      </c>
      <c r="L131" s="57"/>
      <c r="M131" s="59"/>
    </row>
    <row r="132" spans="1:13" s="24" customFormat="1" ht="63" customHeight="1">
      <c r="A132" s="51"/>
      <c r="B132" s="53"/>
      <c r="C132" s="56" t="s">
        <v>35</v>
      </c>
      <c r="D132" s="30" t="s">
        <v>12</v>
      </c>
      <c r="E132" s="29">
        <v>0</v>
      </c>
      <c r="F132" s="29">
        <f>SUM(G132:K132)</f>
        <v>657.72</v>
      </c>
      <c r="G132" s="29">
        <v>0</v>
      </c>
      <c r="H132" s="29">
        <v>657.72</v>
      </c>
      <c r="I132" s="29">
        <v>0</v>
      </c>
      <c r="J132" s="29">
        <v>0</v>
      </c>
      <c r="K132" s="29">
        <v>0</v>
      </c>
      <c r="L132" s="57"/>
      <c r="M132" s="59"/>
    </row>
    <row r="133" spans="1:13" s="1" customFormat="1" ht="27.75" customHeight="1">
      <c r="A133" s="15" t="s">
        <v>159</v>
      </c>
      <c r="B133" s="73" t="s">
        <v>154</v>
      </c>
      <c r="C133" s="63" t="s">
        <v>105</v>
      </c>
      <c r="D133" s="7" t="s">
        <v>14</v>
      </c>
      <c r="E133" s="9">
        <v>0</v>
      </c>
      <c r="F133" s="9">
        <f>SUM(G133:K133)</f>
        <v>160468.89</v>
      </c>
      <c r="G133" s="9">
        <v>0</v>
      </c>
      <c r="H133" s="29">
        <f>H134</f>
        <v>0</v>
      </c>
      <c r="I133" s="9">
        <f>I134</f>
        <v>26967.89</v>
      </c>
      <c r="J133" s="9">
        <f>J134</f>
        <v>66750.5</v>
      </c>
      <c r="K133" s="9">
        <f>K134</f>
        <v>66750.5</v>
      </c>
      <c r="L133" s="63" t="s">
        <v>146</v>
      </c>
      <c r="M133" s="69" t="s">
        <v>65</v>
      </c>
    </row>
    <row r="134" spans="1:13" s="1" customFormat="1" ht="75" customHeight="1">
      <c r="A134" s="16"/>
      <c r="B134" s="74"/>
      <c r="C134" s="71" t="s">
        <v>35</v>
      </c>
      <c r="D134" s="12" t="s">
        <v>12</v>
      </c>
      <c r="E134" s="9">
        <v>0</v>
      </c>
      <c r="F134" s="9">
        <f>SUM(G134:K134)</f>
        <v>160468.89</v>
      </c>
      <c r="G134" s="9">
        <v>0</v>
      </c>
      <c r="H134" s="29">
        <v>0</v>
      </c>
      <c r="I134" s="9">
        <v>26967.89</v>
      </c>
      <c r="J134" s="9">
        <v>66750.5</v>
      </c>
      <c r="K134" s="9">
        <v>66750.5</v>
      </c>
      <c r="L134" s="71"/>
      <c r="M134" s="70"/>
    </row>
    <row r="135" spans="1:13" s="1" customFormat="1" ht="28.5" customHeight="1">
      <c r="A135" s="57" t="s">
        <v>82</v>
      </c>
      <c r="B135" s="65" t="s">
        <v>111</v>
      </c>
      <c r="C135" s="54" t="s">
        <v>44</v>
      </c>
      <c r="D135" s="49" t="s">
        <v>14</v>
      </c>
      <c r="E135" s="29">
        <f>E136</f>
        <v>122515.9</v>
      </c>
      <c r="F135" s="29">
        <f t="shared" si="9"/>
        <v>705500</v>
      </c>
      <c r="G135" s="29">
        <f>G136</f>
        <v>123000</v>
      </c>
      <c r="H135" s="29">
        <f>SUM(H136)</f>
        <v>197000</v>
      </c>
      <c r="I135" s="29">
        <f>I136</f>
        <v>128500</v>
      </c>
      <c r="J135" s="29">
        <f>J136</f>
        <v>128500</v>
      </c>
      <c r="K135" s="29">
        <f>K136</f>
        <v>128500</v>
      </c>
      <c r="L135" s="57" t="s">
        <v>148</v>
      </c>
      <c r="M135" s="59" t="s">
        <v>95</v>
      </c>
    </row>
    <row r="136" spans="1:13" s="1" customFormat="1" ht="72.75" customHeight="1">
      <c r="A136" s="57"/>
      <c r="B136" s="94"/>
      <c r="C136" s="98"/>
      <c r="D136" s="30" t="s">
        <v>12</v>
      </c>
      <c r="E136" s="29">
        <v>122515.9</v>
      </c>
      <c r="F136" s="29">
        <f t="shared" si="9"/>
        <v>705500</v>
      </c>
      <c r="G136" s="29">
        <v>123000</v>
      </c>
      <c r="H136" s="29">
        <v>197000</v>
      </c>
      <c r="I136" s="29">
        <v>128500</v>
      </c>
      <c r="J136" s="29">
        <v>128500</v>
      </c>
      <c r="K136" s="29">
        <v>128500</v>
      </c>
      <c r="L136" s="57"/>
      <c r="M136" s="59"/>
    </row>
    <row r="137" spans="1:13" s="1" customFormat="1" ht="30" customHeight="1">
      <c r="A137" s="68"/>
      <c r="B137" s="22" t="s">
        <v>22</v>
      </c>
      <c r="C137" s="63" t="s">
        <v>44</v>
      </c>
      <c r="D137" s="7" t="s">
        <v>14</v>
      </c>
      <c r="E137" s="9">
        <f>E138+E139</f>
        <v>324296</v>
      </c>
      <c r="F137" s="9">
        <f t="shared" si="9"/>
        <v>1931348.3499999999</v>
      </c>
      <c r="G137" s="9">
        <f>G138+G139</f>
        <v>408386.16000000003</v>
      </c>
      <c r="H137" s="29">
        <f>H138+H139</f>
        <v>731275.53</v>
      </c>
      <c r="I137" s="9">
        <f>I138+I139</f>
        <v>371185.66</v>
      </c>
      <c r="J137" s="9">
        <f>J138+J139</f>
        <v>210250.5</v>
      </c>
      <c r="K137" s="9">
        <f>K138+K139</f>
        <v>210250.5</v>
      </c>
      <c r="L137" s="68"/>
      <c r="M137" s="112"/>
    </row>
    <row r="138" spans="1:13" s="1" customFormat="1" ht="50.25" customHeight="1">
      <c r="A138" s="68"/>
      <c r="B138" s="120"/>
      <c r="C138" s="80"/>
      <c r="D138" s="12" t="s">
        <v>38</v>
      </c>
      <c r="E138" s="9">
        <f>E57</f>
        <v>24283</v>
      </c>
      <c r="F138" s="9">
        <f t="shared" si="9"/>
        <v>509270.79</v>
      </c>
      <c r="G138" s="9">
        <f>G57</f>
        <v>26383</v>
      </c>
      <c r="H138" s="29">
        <f>H57</f>
        <v>329999.43</v>
      </c>
      <c r="I138" s="9">
        <f>I57</f>
        <v>152888.36</v>
      </c>
      <c r="J138" s="9">
        <f>J57</f>
        <v>0</v>
      </c>
      <c r="K138" s="9">
        <f>K57</f>
        <v>0</v>
      </c>
      <c r="L138" s="68"/>
      <c r="M138" s="112"/>
    </row>
    <row r="139" spans="1:13" s="1" customFormat="1" ht="64.5" customHeight="1">
      <c r="A139" s="8"/>
      <c r="B139" s="75"/>
      <c r="C139" s="81" t="s">
        <v>35</v>
      </c>
      <c r="D139" s="12" t="s">
        <v>12</v>
      </c>
      <c r="E139" s="9">
        <f>E58+E136</f>
        <v>300013</v>
      </c>
      <c r="F139" s="9">
        <f t="shared" si="9"/>
        <v>1422077.56</v>
      </c>
      <c r="G139" s="9">
        <f>G58+G136</f>
        <v>382003.16000000003</v>
      </c>
      <c r="H139" s="29">
        <f>H58+H136</f>
        <v>401276.10000000003</v>
      </c>
      <c r="I139" s="9">
        <f>I58+I136</f>
        <v>218297.3</v>
      </c>
      <c r="J139" s="9">
        <f>J58+J136</f>
        <v>210250.5</v>
      </c>
      <c r="K139" s="9">
        <f>K58+K136</f>
        <v>210250.5</v>
      </c>
      <c r="L139" s="75"/>
      <c r="M139" s="113"/>
    </row>
    <row r="140" spans="1:13" s="1" customFormat="1" ht="18" customHeight="1">
      <c r="A140" s="125" t="s">
        <v>36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</row>
    <row r="141" spans="1:13" s="1" customFormat="1" ht="33.75" customHeight="1">
      <c r="A141" s="76" t="s">
        <v>62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</row>
    <row r="142" spans="1:13" s="1" customFormat="1" ht="26.25" customHeight="1">
      <c r="A142" s="68">
        <v>1</v>
      </c>
      <c r="B142" s="110" t="s">
        <v>21</v>
      </c>
      <c r="C142" s="63" t="s">
        <v>44</v>
      </c>
      <c r="D142" s="7" t="s">
        <v>14</v>
      </c>
      <c r="E142" s="9">
        <f aca="true" t="shared" si="11" ref="E142:K142">E143</f>
        <v>8449.5</v>
      </c>
      <c r="F142" s="9">
        <f t="shared" si="11"/>
        <v>10601.9</v>
      </c>
      <c r="G142" s="9">
        <f t="shared" si="11"/>
        <v>10601.9</v>
      </c>
      <c r="H142" s="29">
        <f t="shared" si="11"/>
        <v>0</v>
      </c>
      <c r="I142" s="9">
        <f t="shared" si="11"/>
        <v>0</v>
      </c>
      <c r="J142" s="9">
        <f t="shared" si="11"/>
        <v>0</v>
      </c>
      <c r="K142" s="9">
        <f t="shared" si="11"/>
        <v>0</v>
      </c>
      <c r="L142" s="63" t="s">
        <v>146</v>
      </c>
      <c r="M142" s="77" t="s">
        <v>96</v>
      </c>
    </row>
    <row r="143" spans="1:13" s="1" customFormat="1" ht="71.25" customHeight="1">
      <c r="A143" s="68"/>
      <c r="B143" s="111"/>
      <c r="C143" s="81" t="s">
        <v>29</v>
      </c>
      <c r="D143" s="12" t="s">
        <v>12</v>
      </c>
      <c r="E143" s="9">
        <f>E145+E147+E149</f>
        <v>8449.5</v>
      </c>
      <c r="F143" s="9">
        <f>SUM(G143:K143)</f>
        <v>10601.9</v>
      </c>
      <c r="G143" s="9">
        <f>G145+G147+G149</f>
        <v>10601.9</v>
      </c>
      <c r="H143" s="29">
        <f>H145+H147+H149</f>
        <v>0</v>
      </c>
      <c r="I143" s="9">
        <f>I145+I147+I149</f>
        <v>0</v>
      </c>
      <c r="J143" s="9">
        <f>J145+J147+J149</f>
        <v>0</v>
      </c>
      <c r="K143" s="9">
        <f>K145+K147+K149</f>
        <v>0</v>
      </c>
      <c r="L143" s="64"/>
      <c r="M143" s="78"/>
    </row>
    <row r="144" spans="1:13" s="1" customFormat="1" ht="22.5" customHeight="1">
      <c r="A144" s="79" t="s">
        <v>28</v>
      </c>
      <c r="B144" s="62" t="s">
        <v>60</v>
      </c>
      <c r="C144" s="63" t="s">
        <v>59</v>
      </c>
      <c r="D144" s="7" t="s">
        <v>14</v>
      </c>
      <c r="E144" s="13">
        <f>E145</f>
        <v>5235.11</v>
      </c>
      <c r="F144" s="9">
        <f aca="true" t="shared" si="12" ref="F144:F150">SUM(G144:K144)</f>
        <v>5235.11</v>
      </c>
      <c r="G144" s="9">
        <f>G145</f>
        <v>5235.11</v>
      </c>
      <c r="H144" s="29">
        <f>H145</f>
        <v>0</v>
      </c>
      <c r="I144" s="9">
        <f>I145</f>
        <v>0</v>
      </c>
      <c r="J144" s="9">
        <f>J145</f>
        <v>0</v>
      </c>
      <c r="K144" s="9">
        <f>K145</f>
        <v>0</v>
      </c>
      <c r="L144" s="68" t="s">
        <v>146</v>
      </c>
      <c r="M144" s="72"/>
    </row>
    <row r="145" spans="1:13" s="1" customFormat="1" ht="75" customHeight="1">
      <c r="A145" s="79"/>
      <c r="B145" s="62"/>
      <c r="C145" s="64" t="s">
        <v>37</v>
      </c>
      <c r="D145" s="12" t="s">
        <v>12</v>
      </c>
      <c r="E145" s="13">
        <v>5235.11</v>
      </c>
      <c r="F145" s="9">
        <f t="shared" si="12"/>
        <v>5235.11</v>
      </c>
      <c r="G145" s="9">
        <v>5235.11</v>
      </c>
      <c r="H145" s="29">
        <v>0</v>
      </c>
      <c r="I145" s="9">
        <v>0</v>
      </c>
      <c r="J145" s="9">
        <f>SUM(K145:M145)</f>
        <v>0</v>
      </c>
      <c r="K145" s="9">
        <v>0</v>
      </c>
      <c r="L145" s="68"/>
      <c r="M145" s="72"/>
    </row>
    <row r="146" spans="1:13" s="1" customFormat="1" ht="22.5" customHeight="1">
      <c r="A146" s="79" t="s">
        <v>84</v>
      </c>
      <c r="B146" s="62" t="s">
        <v>61</v>
      </c>
      <c r="C146" s="63" t="s">
        <v>59</v>
      </c>
      <c r="D146" s="7" t="s">
        <v>14</v>
      </c>
      <c r="E146" s="13">
        <f>E147</f>
        <v>3214.39</v>
      </c>
      <c r="F146" s="9">
        <f t="shared" si="12"/>
        <v>3214.39</v>
      </c>
      <c r="G146" s="9">
        <f>G147</f>
        <v>3214.39</v>
      </c>
      <c r="H146" s="29">
        <f>H147</f>
        <v>0</v>
      </c>
      <c r="I146" s="9">
        <f>I147</f>
        <v>0</v>
      </c>
      <c r="J146" s="9">
        <f>J147</f>
        <v>0</v>
      </c>
      <c r="K146" s="9">
        <f>K147</f>
        <v>0</v>
      </c>
      <c r="L146" s="68" t="s">
        <v>146</v>
      </c>
      <c r="M146" s="72"/>
    </row>
    <row r="147" spans="1:13" s="1" customFormat="1" ht="77.25" customHeight="1">
      <c r="A147" s="79"/>
      <c r="B147" s="62"/>
      <c r="C147" s="64" t="s">
        <v>37</v>
      </c>
      <c r="D147" s="12" t="s">
        <v>12</v>
      </c>
      <c r="E147" s="9">
        <v>3214.39</v>
      </c>
      <c r="F147" s="9">
        <f t="shared" si="12"/>
        <v>3214.39</v>
      </c>
      <c r="G147" s="9">
        <v>3214.39</v>
      </c>
      <c r="H147" s="29">
        <v>0</v>
      </c>
      <c r="I147" s="9">
        <v>0</v>
      </c>
      <c r="J147" s="9">
        <f>SUM(K147:M147)</f>
        <v>0</v>
      </c>
      <c r="K147" s="9">
        <v>0</v>
      </c>
      <c r="L147" s="68"/>
      <c r="M147" s="72"/>
    </row>
    <row r="148" spans="1:13" s="1" customFormat="1" ht="24" customHeight="1">
      <c r="A148" s="117" t="s">
        <v>85</v>
      </c>
      <c r="B148" s="119" t="s">
        <v>70</v>
      </c>
      <c r="C148" s="63" t="s">
        <v>106</v>
      </c>
      <c r="D148" s="7" t="s">
        <v>14</v>
      </c>
      <c r="E148" s="13">
        <v>0</v>
      </c>
      <c r="F148" s="9">
        <f>SUM(G148:K148)</f>
        <v>2152.4</v>
      </c>
      <c r="G148" s="9">
        <f>G149</f>
        <v>2152.4</v>
      </c>
      <c r="H148" s="29">
        <f>H149</f>
        <v>0</v>
      </c>
      <c r="I148" s="9">
        <f>I149</f>
        <v>0</v>
      </c>
      <c r="J148" s="9">
        <f>J149</f>
        <v>0</v>
      </c>
      <c r="K148" s="9">
        <f>K149</f>
        <v>0</v>
      </c>
      <c r="L148" s="63" t="s">
        <v>146</v>
      </c>
      <c r="M148" s="77"/>
    </row>
    <row r="149" spans="1:13" s="1" customFormat="1" ht="109.5" customHeight="1">
      <c r="A149" s="118"/>
      <c r="B149" s="120"/>
      <c r="C149" s="81" t="s">
        <v>29</v>
      </c>
      <c r="D149" s="12" t="s">
        <v>12</v>
      </c>
      <c r="E149" s="13">
        <v>0</v>
      </c>
      <c r="F149" s="9">
        <f>SUM(G149:K149)</f>
        <v>2152.4</v>
      </c>
      <c r="G149" s="9">
        <v>2152.4</v>
      </c>
      <c r="H149" s="29">
        <v>0</v>
      </c>
      <c r="I149" s="9">
        <v>0</v>
      </c>
      <c r="J149" s="9">
        <v>0</v>
      </c>
      <c r="K149" s="9">
        <v>0</v>
      </c>
      <c r="L149" s="71"/>
      <c r="M149" s="78"/>
    </row>
    <row r="150" spans="1:13" s="1" customFormat="1" ht="15.75" customHeight="1">
      <c r="A150" s="68"/>
      <c r="B150" s="109" t="s">
        <v>1</v>
      </c>
      <c r="C150" s="63"/>
      <c r="D150" s="7" t="s">
        <v>14</v>
      </c>
      <c r="E150" s="13">
        <f>E151</f>
        <v>8449.5</v>
      </c>
      <c r="F150" s="9">
        <f t="shared" si="12"/>
        <v>10601.9</v>
      </c>
      <c r="G150" s="13">
        <f>G151</f>
        <v>10601.9</v>
      </c>
      <c r="H150" s="43">
        <f>H151</f>
        <v>0</v>
      </c>
      <c r="I150" s="13">
        <f>I151</f>
        <v>0</v>
      </c>
      <c r="J150" s="13">
        <f>J151</f>
        <v>0</v>
      </c>
      <c r="K150" s="13">
        <f>K151</f>
        <v>0</v>
      </c>
      <c r="L150" s="68"/>
      <c r="M150" s="82"/>
    </row>
    <row r="151" spans="1:13" s="1" customFormat="1" ht="63" customHeight="1">
      <c r="A151" s="68"/>
      <c r="B151" s="75"/>
      <c r="C151" s="81"/>
      <c r="D151" s="12" t="s">
        <v>12</v>
      </c>
      <c r="E151" s="13">
        <f>E143</f>
        <v>8449.5</v>
      </c>
      <c r="F151" s="9">
        <f>SUM(G151:K151)</f>
        <v>10601.9</v>
      </c>
      <c r="G151" s="13">
        <f>G143</f>
        <v>10601.9</v>
      </c>
      <c r="H151" s="43">
        <f>H143</f>
        <v>0</v>
      </c>
      <c r="I151" s="13">
        <f>I143</f>
        <v>0</v>
      </c>
      <c r="J151" s="13">
        <f>J143</f>
        <v>0</v>
      </c>
      <c r="K151" s="13">
        <f>K143</f>
        <v>0</v>
      </c>
      <c r="L151" s="68"/>
      <c r="M151" s="82"/>
    </row>
    <row r="152" spans="1:13" s="1" customFormat="1" ht="16.5" customHeight="1">
      <c r="A152" s="68"/>
      <c r="B152" s="109" t="s">
        <v>23</v>
      </c>
      <c r="C152" s="63"/>
      <c r="D152" s="7" t="s">
        <v>14</v>
      </c>
      <c r="E152" s="9">
        <f>SUM(E153:E154)</f>
        <v>459134.7</v>
      </c>
      <c r="F152" s="9">
        <f>SUM(G152:K152)</f>
        <v>2564905.59</v>
      </c>
      <c r="G152" s="9">
        <f>SUM(G153:G154)</f>
        <v>513200.9</v>
      </c>
      <c r="H152" s="29">
        <f>SUM(H153:H154)</f>
        <v>893829.03</v>
      </c>
      <c r="I152" s="9">
        <f>SUM(I153:I154)</f>
        <v>493248.66</v>
      </c>
      <c r="J152" s="9">
        <f>SUM(J153:J154)</f>
        <v>332313.5</v>
      </c>
      <c r="K152" s="9">
        <f>SUM(K153:K154)</f>
        <v>332313.5</v>
      </c>
      <c r="L152" s="9"/>
      <c r="M152" s="9"/>
    </row>
    <row r="153" spans="1:13" s="1" customFormat="1" ht="51" customHeight="1">
      <c r="A153" s="68"/>
      <c r="B153" s="109"/>
      <c r="C153" s="71"/>
      <c r="D153" s="12" t="s">
        <v>38</v>
      </c>
      <c r="E153" s="9">
        <f>E138</f>
        <v>24283</v>
      </c>
      <c r="F153" s="9">
        <f>SUM(G153:K153)</f>
        <v>509850.79</v>
      </c>
      <c r="G153" s="9">
        <f>G138</f>
        <v>26383</v>
      </c>
      <c r="H153" s="29">
        <f>H16+H57</f>
        <v>330579.43</v>
      </c>
      <c r="I153" s="9">
        <f>I138</f>
        <v>152888.36</v>
      </c>
      <c r="J153" s="9">
        <f>J138</f>
        <v>0</v>
      </c>
      <c r="K153" s="9">
        <f>K138</f>
        <v>0</v>
      </c>
      <c r="L153" s="9"/>
      <c r="M153" s="9"/>
    </row>
    <row r="154" spans="1:13" s="1" customFormat="1" ht="46.5" customHeight="1">
      <c r="A154" s="68"/>
      <c r="B154" s="75"/>
      <c r="C154" s="8"/>
      <c r="D154" s="12" t="s">
        <v>12</v>
      </c>
      <c r="E154" s="9">
        <f>SUM(E25+E53+E139+E151)</f>
        <v>434851.7</v>
      </c>
      <c r="F154" s="9">
        <f>SUM(G154:K154)</f>
        <v>2055054.8</v>
      </c>
      <c r="G154" s="9">
        <f>SUM(G25+G53+G139+G151)</f>
        <v>486817.9</v>
      </c>
      <c r="H154" s="29">
        <f>SUM(H25+H53+H139+H151)</f>
        <v>563249.6000000001</v>
      </c>
      <c r="I154" s="9">
        <f>SUM(I25+I53+I139+I151)</f>
        <v>340360.3</v>
      </c>
      <c r="J154" s="9">
        <f>SUM(J25+J53+J139+J151)</f>
        <v>332313.5</v>
      </c>
      <c r="K154" s="9">
        <f>SUM(K25+K53+K139+K151)</f>
        <v>332313.5</v>
      </c>
      <c r="L154" s="9"/>
      <c r="M154" s="9"/>
    </row>
    <row r="155" spans="1:13" s="1" customFormat="1" ht="12.75">
      <c r="A155" s="4"/>
      <c r="B155" s="4"/>
      <c r="C155" s="4"/>
      <c r="D155" s="4"/>
      <c r="E155" s="4"/>
      <c r="F155" s="4"/>
      <c r="G155" s="4"/>
      <c r="H155" s="44"/>
      <c r="I155" s="4"/>
      <c r="J155" s="4"/>
      <c r="K155" s="4"/>
      <c r="L155" s="4"/>
      <c r="M155" s="4"/>
    </row>
    <row r="156" spans="1:8" s="1" customFormat="1" ht="15">
      <c r="A156" s="5"/>
      <c r="H156" s="24"/>
    </row>
    <row r="157" s="1" customFormat="1" ht="12.75">
      <c r="H157" s="45"/>
    </row>
    <row r="158" s="1" customFormat="1" ht="12.75">
      <c r="H158" s="24"/>
    </row>
    <row r="159" s="1" customFormat="1" ht="12.75">
      <c r="H159" s="24"/>
    </row>
    <row r="160" spans="8:9" s="1" customFormat="1" ht="12.75">
      <c r="H160" s="24"/>
      <c r="I160" s="14"/>
    </row>
    <row r="161" s="1" customFormat="1" ht="12.75">
      <c r="H161" s="24"/>
    </row>
    <row r="162" s="1" customFormat="1" ht="12.75">
      <c r="H162" s="24"/>
    </row>
    <row r="163" s="1" customFormat="1" ht="12.75">
      <c r="H163" s="24"/>
    </row>
    <row r="164" s="1" customFormat="1" ht="12.75">
      <c r="H164" s="24"/>
    </row>
  </sheetData>
  <sheetProtection/>
  <mergeCells count="294">
    <mergeCell ref="A118:A120"/>
    <mergeCell ref="B118:B120"/>
    <mergeCell ref="C118:C120"/>
    <mergeCell ref="L118:L120"/>
    <mergeCell ref="M118:M120"/>
    <mergeCell ref="B114:B115"/>
    <mergeCell ref="C114:C115"/>
    <mergeCell ref="L114:L115"/>
    <mergeCell ref="B116:B117"/>
    <mergeCell ref="C116:C117"/>
    <mergeCell ref="L116:L117"/>
    <mergeCell ref="B110:B111"/>
    <mergeCell ref="C110:C111"/>
    <mergeCell ref="L110:L111"/>
    <mergeCell ref="B112:B113"/>
    <mergeCell ref="C112:C113"/>
    <mergeCell ref="L112:L113"/>
    <mergeCell ref="B84:B85"/>
    <mergeCell ref="C84:C85"/>
    <mergeCell ref="A137:A138"/>
    <mergeCell ref="B138:B139"/>
    <mergeCell ref="C88:C89"/>
    <mergeCell ref="B86:B87"/>
    <mergeCell ref="C90:C91"/>
    <mergeCell ref="B106:B107"/>
    <mergeCell ref="B108:B109"/>
    <mergeCell ref="C106:C107"/>
    <mergeCell ref="A50:A51"/>
    <mergeCell ref="L90:L91"/>
    <mergeCell ref="M90:M91"/>
    <mergeCell ref="B94:B95"/>
    <mergeCell ref="L142:L143"/>
    <mergeCell ref="B90:B91"/>
    <mergeCell ref="M142:M143"/>
    <mergeCell ref="L133:L134"/>
    <mergeCell ref="A140:M140"/>
    <mergeCell ref="A84:A85"/>
    <mergeCell ref="C61:C62"/>
    <mergeCell ref="B63:B64"/>
    <mergeCell ref="C78:C79"/>
    <mergeCell ref="A42:A43"/>
    <mergeCell ref="L86:L87"/>
    <mergeCell ref="B82:B83"/>
    <mergeCell ref="C56:C58"/>
    <mergeCell ref="A44:A45"/>
    <mergeCell ref="B61:B62"/>
    <mergeCell ref="A82:A83"/>
    <mergeCell ref="A56:A58"/>
    <mergeCell ref="B56:B58"/>
    <mergeCell ref="B67:B68"/>
    <mergeCell ref="A78:A79"/>
    <mergeCell ref="A71:A72"/>
    <mergeCell ref="B78:B79"/>
    <mergeCell ref="A76:A77"/>
    <mergeCell ref="A61:A62"/>
    <mergeCell ref="A59:A60"/>
    <mergeCell ref="B59:B60"/>
    <mergeCell ref="M50:M51"/>
    <mergeCell ref="L135:L136"/>
    <mergeCell ref="L59:L60"/>
    <mergeCell ref="B71:B72"/>
    <mergeCell ref="C69:C70"/>
    <mergeCell ref="L56:L58"/>
    <mergeCell ref="L65:L66"/>
    <mergeCell ref="L61:L62"/>
    <mergeCell ref="B52:B53"/>
    <mergeCell ref="C59:C60"/>
    <mergeCell ref="A36:A37"/>
    <mergeCell ref="C80:C81"/>
    <mergeCell ref="B76:B77"/>
    <mergeCell ref="A63:A64"/>
    <mergeCell ref="L67:L68"/>
    <mergeCell ref="C76:C77"/>
    <mergeCell ref="C42:C43"/>
    <mergeCell ref="A52:A53"/>
    <mergeCell ref="A69:A70"/>
    <mergeCell ref="A67:A68"/>
    <mergeCell ref="M18:M20"/>
    <mergeCell ref="B40:B41"/>
    <mergeCell ref="C48:C49"/>
    <mergeCell ref="C50:C51"/>
    <mergeCell ref="A15:A17"/>
    <mergeCell ref="A23:A25"/>
    <mergeCell ref="A48:A49"/>
    <mergeCell ref="A38:A39"/>
    <mergeCell ref="A40:A41"/>
    <mergeCell ref="B50:B51"/>
    <mergeCell ref="L32:L33"/>
    <mergeCell ref="M32:M33"/>
    <mergeCell ref="C40:C41"/>
    <mergeCell ref="B42:B43"/>
    <mergeCell ref="C38:C39"/>
    <mergeCell ref="B36:B37"/>
    <mergeCell ref="B34:B35"/>
    <mergeCell ref="L36:L37"/>
    <mergeCell ref="L34:L35"/>
    <mergeCell ref="L40:L41"/>
    <mergeCell ref="L30:L31"/>
    <mergeCell ref="A27:M27"/>
    <mergeCell ref="A28:A29"/>
    <mergeCell ref="A30:A31"/>
    <mergeCell ref="B15:B17"/>
    <mergeCell ref="B21:B22"/>
    <mergeCell ref="A18:A20"/>
    <mergeCell ref="C21:C22"/>
    <mergeCell ref="M15:M17"/>
    <mergeCell ref="C23:C25"/>
    <mergeCell ref="C152:C153"/>
    <mergeCell ref="C150:C151"/>
    <mergeCell ref="B44:B45"/>
    <mergeCell ref="B48:B49"/>
    <mergeCell ref="B65:B66"/>
    <mergeCell ref="C65:C66"/>
    <mergeCell ref="C63:C64"/>
    <mergeCell ref="B46:B47"/>
    <mergeCell ref="B96:B97"/>
    <mergeCell ref="C44:C45"/>
    <mergeCell ref="A73:A75"/>
    <mergeCell ref="A80:A81"/>
    <mergeCell ref="A148:A149"/>
    <mergeCell ref="B148:B149"/>
    <mergeCell ref="C46:C47"/>
    <mergeCell ref="A46:A47"/>
    <mergeCell ref="B69:B70"/>
    <mergeCell ref="C52:C53"/>
    <mergeCell ref="B73:B75"/>
    <mergeCell ref="A135:A136"/>
    <mergeCell ref="M150:M151"/>
    <mergeCell ref="M135:M136"/>
    <mergeCell ref="A150:A151"/>
    <mergeCell ref="B150:B151"/>
    <mergeCell ref="B142:B143"/>
    <mergeCell ref="A144:A145"/>
    <mergeCell ref="C135:C136"/>
    <mergeCell ref="M137:M139"/>
    <mergeCell ref="C137:C139"/>
    <mergeCell ref="C148:C149"/>
    <mergeCell ref="M61:M62"/>
    <mergeCell ref="M84:M85"/>
    <mergeCell ref="B152:B154"/>
    <mergeCell ref="A152:A154"/>
    <mergeCell ref="M38:M39"/>
    <mergeCell ref="M40:M41"/>
    <mergeCell ref="A55:M55"/>
    <mergeCell ref="L48:L49"/>
    <mergeCell ref="M48:M49"/>
    <mergeCell ref="L150:L151"/>
    <mergeCell ref="M56:M58"/>
    <mergeCell ref="M59:M60"/>
    <mergeCell ref="C142:C143"/>
    <mergeCell ref="L92:L93"/>
    <mergeCell ref="M65:M66"/>
    <mergeCell ref="L94:L95"/>
    <mergeCell ref="M94:M95"/>
    <mergeCell ref="L80:L81"/>
    <mergeCell ref="C67:C68"/>
    <mergeCell ref="M71:M72"/>
    <mergeCell ref="A32:A33"/>
    <mergeCell ref="M21:M22"/>
    <mergeCell ref="C30:C31"/>
    <mergeCell ref="M30:M31"/>
    <mergeCell ref="B30:B31"/>
    <mergeCell ref="A34:A35"/>
    <mergeCell ref="C28:C29"/>
    <mergeCell ref="A26:M26"/>
    <mergeCell ref="A21:A22"/>
    <mergeCell ref="C32:C33"/>
    <mergeCell ref="B28:B29"/>
    <mergeCell ref="B23:B25"/>
    <mergeCell ref="A7:M7"/>
    <mergeCell ref="A8:M8"/>
    <mergeCell ref="F10:F11"/>
    <mergeCell ref="L10:L11"/>
    <mergeCell ref="M10:M11"/>
    <mergeCell ref="L18:L20"/>
    <mergeCell ref="B18:B20"/>
    <mergeCell ref="C15:C17"/>
    <mergeCell ref="C18:C20"/>
    <mergeCell ref="L38:L39"/>
    <mergeCell ref="M36:M37"/>
    <mergeCell ref="M28:M29"/>
    <mergeCell ref="A10:A11"/>
    <mergeCell ref="E10:E11"/>
    <mergeCell ref="B10:B11"/>
    <mergeCell ref="C10:C11"/>
    <mergeCell ref="D10:D11"/>
    <mergeCell ref="G10:K10"/>
    <mergeCell ref="B32:B33"/>
    <mergeCell ref="B38:B39"/>
    <mergeCell ref="C34:C35"/>
    <mergeCell ref="M67:M68"/>
    <mergeCell ref="C36:C37"/>
    <mergeCell ref="M42:M43"/>
    <mergeCell ref="M46:M47"/>
    <mergeCell ref="L46:L47"/>
    <mergeCell ref="L50:L51"/>
    <mergeCell ref="M44:M45"/>
    <mergeCell ref="L15:L17"/>
    <mergeCell ref="A54:M54"/>
    <mergeCell ref="B135:B136"/>
    <mergeCell ref="L76:L77"/>
    <mergeCell ref="M76:M77"/>
    <mergeCell ref="C82:C83"/>
    <mergeCell ref="M80:M81"/>
    <mergeCell ref="M82:M83"/>
    <mergeCell ref="L42:L43"/>
    <mergeCell ref="L44:L45"/>
    <mergeCell ref="A13:M13"/>
    <mergeCell ref="A14:M14"/>
    <mergeCell ref="A65:A66"/>
    <mergeCell ref="M69:M70"/>
    <mergeCell ref="L69:L70"/>
    <mergeCell ref="L63:L64"/>
    <mergeCell ref="M63:M64"/>
    <mergeCell ref="M34:M35"/>
    <mergeCell ref="L21:L22"/>
    <mergeCell ref="L28:L29"/>
    <mergeCell ref="L71:L72"/>
    <mergeCell ref="C73:C75"/>
    <mergeCell ref="M78:M79"/>
    <mergeCell ref="L78:L79"/>
    <mergeCell ref="L73:L75"/>
    <mergeCell ref="C71:C72"/>
    <mergeCell ref="M73:M75"/>
    <mergeCell ref="L148:L149"/>
    <mergeCell ref="C86:C87"/>
    <mergeCell ref="M133:M134"/>
    <mergeCell ref="L137:L139"/>
    <mergeCell ref="A141:M141"/>
    <mergeCell ref="B133:B134"/>
    <mergeCell ref="C133:C134"/>
    <mergeCell ref="M148:M149"/>
    <mergeCell ref="B88:B89"/>
    <mergeCell ref="A146:A147"/>
    <mergeCell ref="L100:L101"/>
    <mergeCell ref="B102:B103"/>
    <mergeCell ref="C102:C103"/>
    <mergeCell ref="L102:L103"/>
    <mergeCell ref="B144:B145"/>
    <mergeCell ref="C144:C145"/>
    <mergeCell ref="L104:L105"/>
    <mergeCell ref="L106:L107"/>
    <mergeCell ref="L108:L109"/>
    <mergeCell ref="C108:C109"/>
    <mergeCell ref="A142:A143"/>
    <mergeCell ref="B100:B101"/>
    <mergeCell ref="C100:C101"/>
    <mergeCell ref="B80:B81"/>
    <mergeCell ref="C96:C97"/>
    <mergeCell ref="M88:M89"/>
    <mergeCell ref="M96:M97"/>
    <mergeCell ref="L96:L97"/>
    <mergeCell ref="L84:L85"/>
    <mergeCell ref="B92:B93"/>
    <mergeCell ref="M86:M87"/>
    <mergeCell ref="L82:L83"/>
    <mergeCell ref="L88:L89"/>
    <mergeCell ref="B104:B105"/>
    <mergeCell ref="M92:M93"/>
    <mergeCell ref="M146:M147"/>
    <mergeCell ref="M144:M145"/>
    <mergeCell ref="C92:C93"/>
    <mergeCell ref="C94:C95"/>
    <mergeCell ref="C104:C105"/>
    <mergeCell ref="M104:M105"/>
    <mergeCell ref="M98:M99"/>
    <mergeCell ref="M102:M103"/>
    <mergeCell ref="B146:B147"/>
    <mergeCell ref="C146:C147"/>
    <mergeCell ref="B98:B99"/>
    <mergeCell ref="C98:C99"/>
    <mergeCell ref="L98:L99"/>
    <mergeCell ref="L144:L145"/>
    <mergeCell ref="L146:L147"/>
    <mergeCell ref="A124:A126"/>
    <mergeCell ref="B124:B126"/>
    <mergeCell ref="C124:C126"/>
    <mergeCell ref="L124:L126"/>
    <mergeCell ref="M124:M126"/>
    <mergeCell ref="A121:A123"/>
    <mergeCell ref="B121:B123"/>
    <mergeCell ref="C121:C123"/>
    <mergeCell ref="L121:L123"/>
    <mergeCell ref="M121:M123"/>
    <mergeCell ref="A127:A129"/>
    <mergeCell ref="B127:B129"/>
    <mergeCell ref="C127:C129"/>
    <mergeCell ref="L127:L129"/>
    <mergeCell ref="M127:M129"/>
    <mergeCell ref="A130:A132"/>
    <mergeCell ref="B130:B132"/>
    <mergeCell ref="C130:C132"/>
    <mergeCell ref="L130:L132"/>
    <mergeCell ref="M130:M1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rowBreaks count="15" manualBreakCount="15">
    <brk id="17" max="12" man="1"/>
    <brk id="25" max="255" man="1"/>
    <brk id="35" max="255" man="1"/>
    <brk id="45" max="255" man="1"/>
    <brk id="53" max="255" man="1"/>
    <brk id="62" max="255" man="1"/>
    <brk id="70" max="255" man="1"/>
    <brk id="77" max="255" man="1"/>
    <brk id="85" max="255" man="1"/>
    <brk id="93" max="255" man="1"/>
    <brk id="101" max="255" man="1"/>
    <brk id="111" max="12" man="1"/>
    <brk id="134" max="12" man="1"/>
    <brk id="139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2018-08-24T08:35:42Z</cp:lastPrinted>
  <dcterms:created xsi:type="dcterms:W3CDTF">1996-10-08T23:32:33Z</dcterms:created>
  <dcterms:modified xsi:type="dcterms:W3CDTF">2018-09-04T12:44:39Z</dcterms:modified>
  <cp:category/>
  <cp:version/>
  <cp:contentType/>
  <cp:contentStatus/>
</cp:coreProperties>
</file>